
<file path=[Content_Types].xml><?xml version="1.0" encoding="utf-8"?>
<Types xmlns="http://schemas.openxmlformats.org/package/2006/content-types">
  <Override PartName="/xl/worksheets/sheet15.xml" ContentType="application/vnd.openxmlformats-officedocument.spreadsheetml.worksheet+xml"/>
  <Override PartName="/xl/embeddings/oleObject8.bin" ContentType="application/vnd.openxmlformats-officedocument.oleObject"/>
  <Override PartName="/xl/embeddings/oleObject14.bin" ContentType="application/vnd.openxmlformats-officedocument.oleObject"/>
  <Override PartName="/xl/embeddings/oleObject23.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embeddings/oleObject21.bin" ContentType="application/vnd.openxmlformats-officedocument.oleObject"/>
  <Override PartName="/xl/embeddings/oleObject32.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mbeddings/oleObject3.bin" ContentType="application/vnd.openxmlformats-officedocument.oleObject"/>
  <Default Extension="emf" ContentType="image/x-emf"/>
  <Override PartName="/xl/embeddings/oleObject4.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Override PartName="/xl/embeddings/oleObject30.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18.bin" ContentType="application/vnd.openxmlformats-officedocument.oleObject"/>
  <Override PartName="/xl/embeddings/oleObject19.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docProps/core.xml" ContentType="application/vnd.openxmlformats-package.core-properties+xml"/>
  <Default Extension="bin" ContentType="application/vnd.openxmlformats-officedocument.spreadsheetml.printerSettings"/>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Override PartName="/xl/embeddings/oleObject33.bin" ContentType="application/vnd.openxmlformats-officedocument.oleObject"/>
  <Override PartName="/xl/worksheets/sheet14.xml" ContentType="application/vnd.openxmlformats-officedocument.spreadsheetml.worksheet+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embeddings/oleObject3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5600" windowHeight="11760" tabRatio="599"/>
  </bookViews>
  <sheets>
    <sheet name="Sheet1" sheetId="1" r:id="rId1"/>
    <sheet name="Sheet2" sheetId="16" r:id="rId2"/>
    <sheet name="Sheet3" sheetId="17" r:id="rId3"/>
    <sheet name="Sheet4" sheetId="18" r:id="rId4"/>
    <sheet name="Sheet5" sheetId="19" r:id="rId5"/>
    <sheet name="Sheet6" sheetId="20" r:id="rId6"/>
    <sheet name="Sheet7" sheetId="21" r:id="rId7"/>
    <sheet name="Sheet8" sheetId="22" r:id="rId8"/>
    <sheet name="Sheet9" sheetId="23" r:id="rId9"/>
    <sheet name="Sheet10" sheetId="24" r:id="rId10"/>
    <sheet name="Sheet11" sheetId="25" r:id="rId11"/>
    <sheet name="Departments" sheetId="14" state="hidden" r:id="rId12"/>
    <sheet name="Information" sheetId="26" state="hidden" r:id="rId13"/>
    <sheet name="TheoryResults" sheetId="27" state="hidden" r:id="rId14"/>
    <sheet name="PracticalResults" sheetId="28" state="hidden" r:id="rId15"/>
  </sheets>
  <definedNames>
    <definedName name="_xlnm._FilterDatabase" localSheetId="0" hidden="1">Sheet1!$A$18:$C$40</definedName>
    <definedName name="_xlnm._FilterDatabase" localSheetId="9" hidden="1">Sheet10!$A$18:$C$18</definedName>
    <definedName name="_xlnm._FilterDatabase" localSheetId="10" hidden="1">Sheet11!$A$18:$C$40</definedName>
    <definedName name="_xlnm._FilterDatabase" localSheetId="1" hidden="1">Sheet2!$A$18:$C$18</definedName>
    <definedName name="_xlnm._FilterDatabase" localSheetId="2" hidden="1">Sheet3!$A$18:$C$18</definedName>
    <definedName name="_xlnm._FilterDatabase" localSheetId="3" hidden="1">Sheet4!$A$18:$C$18</definedName>
    <definedName name="_xlnm._FilterDatabase" localSheetId="4" hidden="1">Sheet5!$A$18:$C$18</definedName>
    <definedName name="_xlnm._FilterDatabase" localSheetId="5" hidden="1">Sheet6!$A$18:$C$18</definedName>
    <definedName name="_xlnm._FilterDatabase" localSheetId="6" hidden="1">Sheet7!$A$18:$C$18</definedName>
    <definedName name="_xlnm._FilterDatabase" localSheetId="7" hidden="1">Sheet8!$A$18:$C$18</definedName>
    <definedName name="_xlnm._FilterDatabase" localSheetId="8" hidden="1">Sheet9!$A$18:$C$18</definedName>
    <definedName name="ArchitectureBatch">Information!$E$2:$E$8</definedName>
    <definedName name="CE17AREighth">Information!$I$68:$I$72</definedName>
    <definedName name="CE17ARFifth">Information!$I$45:$I$49</definedName>
    <definedName name="CE17ARFirst">Information!$I$22:$I$24</definedName>
    <definedName name="CE17ARFourth">Information!$I$38:$I$42</definedName>
    <definedName name="CE17ARNinth">Information!$I$74:$I$76</definedName>
    <definedName name="CE17ARSecond">Information!$I$27:$I$29</definedName>
    <definedName name="CE17ARSeventh">Information!$I$60:$I$63</definedName>
    <definedName name="CE17ARSixth">Information!$I$53:$I$57</definedName>
    <definedName name="CE17ARTenth">Information!$I$78:$I$79</definedName>
    <definedName name="CE17ARThird">Information!$I$32:$I$36</definedName>
    <definedName name="CE17CDFifth">Information!$F$45:$F$47</definedName>
    <definedName name="CE17CDFirst">Information!$F$22:$F$24</definedName>
    <definedName name="CE17CDFourth">Information!$F$38:$F$42</definedName>
    <definedName name="CE17CDSecond">Information!$F$27:$F$29</definedName>
    <definedName name="CE17CDSixth">Information!$F$53:$F$55</definedName>
    <definedName name="CE17CDThird">Information!$F$32:$F$35</definedName>
    <definedName name="CE17FAFifth">Information!$H$45:$H$47</definedName>
    <definedName name="CE17FAFirst">Information!$H$22:$H$24</definedName>
    <definedName name="CE17FAFourth">Information!$H$38:$H$42</definedName>
    <definedName name="CE17FASecond">Information!$H$27:$H$29</definedName>
    <definedName name="CE17FASixth">Information!$H$53:$H$54</definedName>
    <definedName name="CE17FAThird">Information!$H$32:$H$35</definedName>
    <definedName name="CE17TDFifth">Information!$G$45:$G$46</definedName>
    <definedName name="CE17TDFirst">Information!$G$22:$G$24</definedName>
    <definedName name="CE17TDFourth">Information!$G$38:$G$40</definedName>
    <definedName name="CE17TDSecond">Information!$G$27:$G$29</definedName>
    <definedName name="CE17TDSixth">Information!$G$53:$G$54</definedName>
    <definedName name="CE17TDThird">Information!$G$32:$G$34</definedName>
    <definedName name="CE18AREight">Information!$I$189:$I$193</definedName>
    <definedName name="CE18ARFifth">Information!$I$166:$I$170</definedName>
    <definedName name="CE18ARFirst">Information!$I$143:$I$145</definedName>
    <definedName name="CE18ARFourth">Information!$I$159:$I$163</definedName>
    <definedName name="CE18ARNinth">Information!$I$195:$I$197</definedName>
    <definedName name="CE18ARSecond">Information!$I$148:$I$150</definedName>
    <definedName name="CE18ARSeventh">Information!$I$181:$I$184</definedName>
    <definedName name="CE18ARSixth">Information!$I$174:$I$178</definedName>
    <definedName name="CE18ARTenth">Information!$I$199:$I$200</definedName>
    <definedName name="CE18ARThird">Information!$I$153:$I$157</definedName>
    <definedName name="CE18CDFifth">Information!$F$166:$F$168</definedName>
    <definedName name="CE18CDFirst">Information!$F$143:$F$145</definedName>
    <definedName name="CE18CDFourth">Information!$F$159:$F$160</definedName>
    <definedName name="CE18CDSecond">Information!$F$148:$F$150</definedName>
    <definedName name="CE18CDSixth">Information!$F$174:$F$176</definedName>
    <definedName name="CE18CDThird">Information!$F$153:$F$155</definedName>
    <definedName name="CE18FAFifth">Information!$H$166:$H$168</definedName>
    <definedName name="CE18FAFirst">Information!$H$143:$H$145</definedName>
    <definedName name="CE18FAFourth">Information!$H$159:$H$160</definedName>
    <definedName name="CE18FASecond">Information!$H$148:$H$150</definedName>
    <definedName name="CE18FASixth">Information!$H$174:$H$175</definedName>
    <definedName name="CE18FAThird">Information!$H$153:$H$154</definedName>
    <definedName name="CE18TDFifth">Information!$G$166:$G$167</definedName>
    <definedName name="CE18TDFirst">Information!$G$143:$G$145</definedName>
    <definedName name="CE18TDFourth">Information!$G$159:$G$160</definedName>
    <definedName name="CE18TDSecond">Information!$G$148:$G$150</definedName>
    <definedName name="CE18TDSixth">Information!$G$174:$G$175</definedName>
    <definedName name="CE18TDThird">Information!$G$153:$G$154</definedName>
    <definedName name="CommunicationBatch">Information!$B$2:$B$8</definedName>
    <definedName name="Departments">Information!$A$2:$A$5</definedName>
    <definedName name="Exam">Departments!$F$1:$F$4</definedName>
    <definedName name="FCE17AREighth">Information!$I$128:$I$132</definedName>
    <definedName name="FCE17ARFifth">Information!$I$105:$I$109</definedName>
    <definedName name="FCE17ARFirst">Information!$I$82:$I$84</definedName>
    <definedName name="FCE17ARFourth">Information!$I$98:$I$102</definedName>
    <definedName name="FCE17ARNinth">Information!$I$134:$I$136</definedName>
    <definedName name="FCE17ARSecond">Information!$I$87:$I$89</definedName>
    <definedName name="FCE17ARSeventh">Information!$I$120:$I$123</definedName>
    <definedName name="FCE17ARSixth">Information!$I$113:$I$117</definedName>
    <definedName name="FCE17ARTenth">Information!$I$138:$I$139</definedName>
    <definedName name="FCE17ARThird">Information!$I$92:$I$96</definedName>
    <definedName name="FCE17CDFifth">Information!$F$105:$F$107</definedName>
    <definedName name="FCE17CDFirst">Information!$F$82:$F$85</definedName>
    <definedName name="FCE17CDFourth">Information!$F$98:$F$99</definedName>
    <definedName name="FCE17CDSecond">Information!$F$87:$F$90</definedName>
    <definedName name="FCE17CDSixth">Information!$F$113:$F$115</definedName>
    <definedName name="FCE17CDThird">Information!$F$92:$F$95</definedName>
    <definedName name="FCE17FAFifth">Information!$H$105:$H$107</definedName>
    <definedName name="FCE17FAFirst">Information!$H$82:$H$85</definedName>
    <definedName name="FCE17FAFourth">Information!$H$98:$H$99</definedName>
    <definedName name="FCE17FASecond">Information!$H$87:$H$90</definedName>
    <definedName name="FCE17FASixth">Information!$H$113:$H$114</definedName>
    <definedName name="FCE17FAThird">Information!$H$92:$H$95</definedName>
    <definedName name="FCE17TDFifth">Information!$G$105:$G$106</definedName>
    <definedName name="FCE17TDFirst">Information!$G$82:$G$85</definedName>
    <definedName name="FCE17TDFourth">Information!$G$98:$G$99</definedName>
    <definedName name="FCE17TDSecond">Information!$G$87:$G$90</definedName>
    <definedName name="FCE17TDSixth">Information!$G$113:$G$114</definedName>
    <definedName name="FCE17TDThird">Information!$G$92:$G$94</definedName>
    <definedName name="FinalExamsMarks">Departments!$G$7:$G$16</definedName>
    <definedName name="FineBatch">Information!$D$2:$D$8</definedName>
    <definedName name="_xlnm.Print_Area" localSheetId="0">Sheet1!$A$1:$R$48</definedName>
    <definedName name="_xlnm.Print_Area" localSheetId="9">Sheet10!$A$1:$R$48</definedName>
    <definedName name="_xlnm.Print_Area" localSheetId="10">Sheet11!$A$1:$R$48</definedName>
    <definedName name="_xlnm.Print_Area" localSheetId="1">Sheet2!$A$1:$R$48</definedName>
    <definedName name="_xlnm.Print_Area" localSheetId="2">Sheet3!$A$1:$R$48</definedName>
    <definedName name="_xlnm.Print_Area" localSheetId="3">Sheet4!$A$1:$R$48</definedName>
    <definedName name="_xlnm.Print_Area" localSheetId="4">Sheet5!$A$1:$R$48</definedName>
    <definedName name="_xlnm.Print_Area" localSheetId="5">Sheet6!$A$1:$R$48</definedName>
    <definedName name="_xlnm.Print_Area" localSheetId="6">Sheet7!$A$1:$R$48</definedName>
    <definedName name="_xlnm.Print_Area" localSheetId="7">Sheet8!$A$1:$R$48</definedName>
    <definedName name="_xlnm.Print_Area" localSheetId="8">Sheet9!$A$1:$R$48</definedName>
    <definedName name="Semester">Departments!$C$1:$C$10</definedName>
    <definedName name="Supplementary">Departments!$F$7:$F$8</definedName>
    <definedName name="TextileBatch">Information!$C$2:$C$8</definedName>
    <definedName name="TextileProgram">Departments!$H$13</definedName>
    <definedName name="TotalMarks">Departments!$G$1:$G$4</definedName>
    <definedName name="Year">Departments!$D$1:$D$5</definedName>
  </definedNames>
  <calcPr calcId="125725"/>
</workbook>
</file>

<file path=xl/calcChain.xml><?xml version="1.0" encoding="utf-8"?>
<calcChain xmlns="http://schemas.openxmlformats.org/spreadsheetml/2006/main">
  <c r="C7" i="1"/>
  <c r="D8" s="1"/>
  <c r="A2" i="27" l="1"/>
  <c r="T38" i="25"/>
  <c r="T37"/>
  <c r="T36"/>
  <c r="T35"/>
  <c r="T34"/>
  <c r="T33"/>
  <c r="T32"/>
  <c r="T31"/>
  <c r="T30"/>
  <c r="T29"/>
  <c r="T28"/>
  <c r="T27"/>
  <c r="T26"/>
  <c r="T25"/>
  <c r="T24"/>
  <c r="T23"/>
  <c r="T22"/>
  <c r="T21"/>
  <c r="T20"/>
  <c r="T19"/>
  <c r="T38" i="24"/>
  <c r="T37"/>
  <c r="T36"/>
  <c r="T35"/>
  <c r="T34"/>
  <c r="T33"/>
  <c r="T32"/>
  <c r="T31"/>
  <c r="T30"/>
  <c r="T29"/>
  <c r="T28"/>
  <c r="T27"/>
  <c r="T26"/>
  <c r="T25"/>
  <c r="T24"/>
  <c r="T23"/>
  <c r="T22"/>
  <c r="T21"/>
  <c r="T20"/>
  <c r="T19"/>
  <c r="T38" i="23"/>
  <c r="T37"/>
  <c r="T36"/>
  <c r="T35"/>
  <c r="T34"/>
  <c r="T33"/>
  <c r="T32"/>
  <c r="T31"/>
  <c r="T30"/>
  <c r="T29"/>
  <c r="T28"/>
  <c r="T27"/>
  <c r="T26"/>
  <c r="T25"/>
  <c r="T24"/>
  <c r="T23"/>
  <c r="T22"/>
  <c r="T21"/>
  <c r="T20"/>
  <c r="T19"/>
  <c r="T38" i="22"/>
  <c r="T37"/>
  <c r="T36"/>
  <c r="T35"/>
  <c r="T34"/>
  <c r="T33"/>
  <c r="T32"/>
  <c r="T31"/>
  <c r="T30"/>
  <c r="T29"/>
  <c r="T28"/>
  <c r="T27"/>
  <c r="T26"/>
  <c r="T25"/>
  <c r="T24"/>
  <c r="T23"/>
  <c r="T22"/>
  <c r="T21"/>
  <c r="T20"/>
  <c r="T19"/>
  <c r="T38" i="21"/>
  <c r="T37"/>
  <c r="T36"/>
  <c r="T35"/>
  <c r="T34"/>
  <c r="T33"/>
  <c r="T32"/>
  <c r="T31"/>
  <c r="T30"/>
  <c r="T29"/>
  <c r="T28"/>
  <c r="T27"/>
  <c r="T26"/>
  <c r="T25"/>
  <c r="T24"/>
  <c r="T23"/>
  <c r="T22"/>
  <c r="T21"/>
  <c r="T20"/>
  <c r="T19"/>
  <c r="T38" i="20"/>
  <c r="T37"/>
  <c r="T36"/>
  <c r="T35"/>
  <c r="T34"/>
  <c r="T33"/>
  <c r="T32"/>
  <c r="T31"/>
  <c r="T30"/>
  <c r="T29"/>
  <c r="T28"/>
  <c r="T27"/>
  <c r="T26"/>
  <c r="T25"/>
  <c r="T24"/>
  <c r="T23"/>
  <c r="T22"/>
  <c r="T21"/>
  <c r="T20"/>
  <c r="T19"/>
  <c r="T38" i="19"/>
  <c r="T37"/>
  <c r="T36"/>
  <c r="T35"/>
  <c r="T34"/>
  <c r="T33"/>
  <c r="T32"/>
  <c r="T31"/>
  <c r="T30"/>
  <c r="T29"/>
  <c r="T28"/>
  <c r="T27"/>
  <c r="T26"/>
  <c r="T25"/>
  <c r="T24"/>
  <c r="T23"/>
  <c r="T22"/>
  <c r="T21"/>
  <c r="T20"/>
  <c r="T19"/>
  <c r="T38" i="18"/>
  <c r="T37"/>
  <c r="T36"/>
  <c r="T35"/>
  <c r="T34"/>
  <c r="T33"/>
  <c r="T32"/>
  <c r="T31"/>
  <c r="T30"/>
  <c r="T29"/>
  <c r="T28"/>
  <c r="T27"/>
  <c r="T26"/>
  <c r="T25"/>
  <c r="T24"/>
  <c r="T23"/>
  <c r="T22"/>
  <c r="T21"/>
  <c r="T20"/>
  <c r="T19"/>
  <c r="T38" i="17"/>
  <c r="T37"/>
  <c r="T36"/>
  <c r="T35"/>
  <c r="T34"/>
  <c r="T33"/>
  <c r="T32"/>
  <c r="T31"/>
  <c r="T30"/>
  <c r="T29"/>
  <c r="T28"/>
  <c r="T27"/>
  <c r="T26"/>
  <c r="T25"/>
  <c r="T24"/>
  <c r="T23"/>
  <c r="T22"/>
  <c r="T21"/>
  <c r="T20"/>
  <c r="T19"/>
  <c r="T38" i="16"/>
  <c r="T37"/>
  <c r="T36"/>
  <c r="T35"/>
  <c r="T34"/>
  <c r="T33"/>
  <c r="T32"/>
  <c r="T31"/>
  <c r="T30"/>
  <c r="T29"/>
  <c r="T28"/>
  <c r="T27"/>
  <c r="T26"/>
  <c r="T25"/>
  <c r="T24"/>
  <c r="T23"/>
  <c r="T22"/>
  <c r="T21"/>
  <c r="T20"/>
  <c r="T19"/>
  <c r="T28" i="1"/>
  <c r="T29"/>
  <c r="T30"/>
  <c r="T31"/>
  <c r="T32"/>
  <c r="T33"/>
  <c r="T34"/>
  <c r="T35"/>
  <c r="T36"/>
  <c r="T37"/>
  <c r="T38"/>
  <c r="AC38"/>
  <c r="AC37"/>
  <c r="AC36"/>
  <c r="AC35"/>
  <c r="AC34"/>
  <c r="AC33"/>
  <c r="AC32"/>
  <c r="AC31"/>
  <c r="AC30"/>
  <c r="AC29"/>
  <c r="AC28"/>
  <c r="AC27"/>
  <c r="AC26"/>
  <c r="AC25"/>
  <c r="AC24"/>
  <c r="AC23"/>
  <c r="AC22"/>
  <c r="AC21"/>
  <c r="AC20"/>
  <c r="AC19"/>
  <c r="AE38" l="1"/>
  <c r="AD38"/>
  <c r="AE37"/>
  <c r="AD37"/>
  <c r="AE36"/>
  <c r="AD36"/>
  <c r="AE35"/>
  <c r="AD35"/>
  <c r="AE34"/>
  <c r="AD34"/>
  <c r="AE33"/>
  <c r="AD33"/>
  <c r="AE32"/>
  <c r="AD32"/>
  <c r="AE31"/>
  <c r="AD31"/>
  <c r="AE30"/>
  <c r="AD30"/>
  <c r="AE29"/>
  <c r="AD29"/>
  <c r="AE28"/>
  <c r="AD28"/>
  <c r="AE27"/>
  <c r="AD27"/>
  <c r="AE26"/>
  <c r="AD26"/>
  <c r="AE25"/>
  <c r="AD25"/>
  <c r="AE24"/>
  <c r="AD24"/>
  <c r="AE23"/>
  <c r="AD23"/>
  <c r="AE22"/>
  <c r="AD22"/>
  <c r="AE21"/>
  <c r="AD21"/>
  <c r="AE20"/>
  <c r="AD20"/>
  <c r="AE19"/>
  <c r="AD19"/>
  <c r="AI38"/>
  <c r="AH38"/>
  <c r="AG38"/>
  <c r="AI37"/>
  <c r="AH37"/>
  <c r="AG37"/>
  <c r="AI36"/>
  <c r="AH36"/>
  <c r="AG36"/>
  <c r="AI35"/>
  <c r="AH35"/>
  <c r="AG35"/>
  <c r="AI34"/>
  <c r="AH34"/>
  <c r="AG34"/>
  <c r="AI33"/>
  <c r="AH33"/>
  <c r="AG33"/>
  <c r="AI32"/>
  <c r="AH32"/>
  <c r="AG32"/>
  <c r="AI31"/>
  <c r="AH31"/>
  <c r="AG31"/>
  <c r="AI30"/>
  <c r="AH30"/>
  <c r="AG30"/>
  <c r="AI29"/>
  <c r="AH29"/>
  <c r="AG29"/>
  <c r="AI28"/>
  <c r="AH28"/>
  <c r="AG28"/>
  <c r="AI27"/>
  <c r="AH27"/>
  <c r="AG27"/>
  <c r="AI26"/>
  <c r="AH26"/>
  <c r="AG26"/>
  <c r="AI25"/>
  <c r="AH25"/>
  <c r="AG25"/>
  <c r="AI24"/>
  <c r="AH24"/>
  <c r="AG24"/>
  <c r="AI23"/>
  <c r="AH23"/>
  <c r="AG23"/>
  <c r="AI22"/>
  <c r="AH22"/>
  <c r="AG22"/>
  <c r="AI21"/>
  <c r="AH21"/>
  <c r="AG21"/>
  <c r="AI20"/>
  <c r="AH20"/>
  <c r="AG20"/>
  <c r="AI19"/>
  <c r="AH19"/>
  <c r="AG19"/>
  <c r="G2" i="27" l="1"/>
  <c r="C203" l="1"/>
  <c r="F203" s="1"/>
  <c r="C204"/>
  <c r="F204" s="1"/>
  <c r="C205"/>
  <c r="F205" s="1"/>
  <c r="C206"/>
  <c r="C207"/>
  <c r="C208"/>
  <c r="C209"/>
  <c r="F209" s="1"/>
  <c r="C210"/>
  <c r="C211"/>
  <c r="F211" s="1"/>
  <c r="C212"/>
  <c r="F212" s="1"/>
  <c r="C213"/>
  <c r="F213" s="1"/>
  <c r="C214"/>
  <c r="C215"/>
  <c r="C216"/>
  <c r="C217"/>
  <c r="F217" s="1"/>
  <c r="C218"/>
  <c r="F218" s="1"/>
  <c r="C219"/>
  <c r="F219" s="1"/>
  <c r="C220"/>
  <c r="A220" s="1"/>
  <c r="C221"/>
  <c r="D221" s="1"/>
  <c r="C202"/>
  <c r="F202" s="1"/>
  <c r="C183"/>
  <c r="C184"/>
  <c r="C185"/>
  <c r="F185" s="1"/>
  <c r="C186"/>
  <c r="C187"/>
  <c r="F187" s="1"/>
  <c r="C188"/>
  <c r="F188" s="1"/>
  <c r="C189"/>
  <c r="F189" s="1"/>
  <c r="C190"/>
  <c r="C191"/>
  <c r="C192"/>
  <c r="C193"/>
  <c r="F193" s="1"/>
  <c r="C194"/>
  <c r="C195"/>
  <c r="F195" s="1"/>
  <c r="C196"/>
  <c r="F196" s="1"/>
  <c r="C197"/>
  <c r="F197" s="1"/>
  <c r="C198"/>
  <c r="C199"/>
  <c r="C200"/>
  <c r="C201"/>
  <c r="F201" s="1"/>
  <c r="C182"/>
  <c r="C163"/>
  <c r="F163" s="1"/>
  <c r="C164"/>
  <c r="F164" s="1"/>
  <c r="C165"/>
  <c r="F165" s="1"/>
  <c r="C166"/>
  <c r="C167"/>
  <c r="C168"/>
  <c r="C169"/>
  <c r="F169" s="1"/>
  <c r="C170"/>
  <c r="C171"/>
  <c r="F171" s="1"/>
  <c r="C172"/>
  <c r="F172" s="1"/>
  <c r="C173"/>
  <c r="F173" s="1"/>
  <c r="C174"/>
  <c r="C175"/>
  <c r="C176"/>
  <c r="C177"/>
  <c r="F177" s="1"/>
  <c r="C178"/>
  <c r="C179"/>
  <c r="F179" s="1"/>
  <c r="C180"/>
  <c r="F180" s="1"/>
  <c r="C181"/>
  <c r="F181" s="1"/>
  <c r="C162"/>
  <c r="F162" s="1"/>
  <c r="C143"/>
  <c r="C144"/>
  <c r="C145"/>
  <c r="F145" s="1"/>
  <c r="C146"/>
  <c r="C147"/>
  <c r="F147" s="1"/>
  <c r="C148"/>
  <c r="F148" s="1"/>
  <c r="C149"/>
  <c r="F149" s="1"/>
  <c r="C150"/>
  <c r="C151"/>
  <c r="C152"/>
  <c r="C153"/>
  <c r="F153" s="1"/>
  <c r="C154"/>
  <c r="C155"/>
  <c r="F155" s="1"/>
  <c r="C156"/>
  <c r="F156" s="1"/>
  <c r="C157"/>
  <c r="F157" s="1"/>
  <c r="C158"/>
  <c r="C159"/>
  <c r="C160"/>
  <c r="C161"/>
  <c r="F161" s="1"/>
  <c r="C142"/>
  <c r="C123"/>
  <c r="F123" s="1"/>
  <c r="C124"/>
  <c r="F124" s="1"/>
  <c r="C125"/>
  <c r="F125" s="1"/>
  <c r="C126"/>
  <c r="C127"/>
  <c r="C128"/>
  <c r="C129"/>
  <c r="F129" s="1"/>
  <c r="C130"/>
  <c r="C131"/>
  <c r="F131" s="1"/>
  <c r="C132"/>
  <c r="F132" s="1"/>
  <c r="C133"/>
  <c r="F133" s="1"/>
  <c r="C134"/>
  <c r="C135"/>
  <c r="C136"/>
  <c r="C137"/>
  <c r="F137" s="1"/>
  <c r="C138"/>
  <c r="C139"/>
  <c r="F139" s="1"/>
  <c r="C140"/>
  <c r="F140" s="1"/>
  <c r="C141"/>
  <c r="F141" s="1"/>
  <c r="C122"/>
  <c r="F122" s="1"/>
  <c r="C104"/>
  <c r="C105"/>
  <c r="G105" s="1"/>
  <c r="C106"/>
  <c r="F106" s="1"/>
  <c r="C107"/>
  <c r="G107" s="1"/>
  <c r="C108"/>
  <c r="F108" s="1"/>
  <c r="C109"/>
  <c r="G109" s="1"/>
  <c r="C110"/>
  <c r="C111"/>
  <c r="G111" s="1"/>
  <c r="C112"/>
  <c r="C113"/>
  <c r="G113" s="1"/>
  <c r="C114"/>
  <c r="F114" s="1"/>
  <c r="C115"/>
  <c r="G115" s="1"/>
  <c r="C116"/>
  <c r="F116" s="1"/>
  <c r="C117"/>
  <c r="G117" s="1"/>
  <c r="C118"/>
  <c r="C119"/>
  <c r="G119" s="1"/>
  <c r="C120"/>
  <c r="C121"/>
  <c r="G121" s="1"/>
  <c r="C103"/>
  <c r="F103" s="1"/>
  <c r="C102"/>
  <c r="D220"/>
  <c r="B218"/>
  <c r="C83"/>
  <c r="C84"/>
  <c r="C85"/>
  <c r="F85" s="1"/>
  <c r="C86"/>
  <c r="C87"/>
  <c r="C88"/>
  <c r="C89"/>
  <c r="F89" s="1"/>
  <c r="C90"/>
  <c r="F90" s="1"/>
  <c r="C91"/>
  <c r="C92"/>
  <c r="C93"/>
  <c r="F93" s="1"/>
  <c r="C94"/>
  <c r="C95"/>
  <c r="C96"/>
  <c r="C97"/>
  <c r="F97" s="1"/>
  <c r="C98"/>
  <c r="F98" s="1"/>
  <c r="C99"/>
  <c r="C100"/>
  <c r="C101"/>
  <c r="F101" s="1"/>
  <c r="C82"/>
  <c r="C63"/>
  <c r="C64"/>
  <c r="C65"/>
  <c r="F65" s="1"/>
  <c r="C66"/>
  <c r="F66" s="1"/>
  <c r="C67"/>
  <c r="C68"/>
  <c r="C69"/>
  <c r="F69" s="1"/>
  <c r="C70"/>
  <c r="C71"/>
  <c r="C72"/>
  <c r="C73"/>
  <c r="F73" s="1"/>
  <c r="C74"/>
  <c r="F74" s="1"/>
  <c r="C75"/>
  <c r="C76"/>
  <c r="C77"/>
  <c r="F77" s="1"/>
  <c r="C78"/>
  <c r="C79"/>
  <c r="C80"/>
  <c r="C81"/>
  <c r="F81" s="1"/>
  <c r="C62"/>
  <c r="C44"/>
  <c r="C45"/>
  <c r="F45" s="1"/>
  <c r="C46"/>
  <c r="F46" s="1"/>
  <c r="C47"/>
  <c r="E47" s="1"/>
  <c r="C48"/>
  <c r="C49"/>
  <c r="F49" s="1"/>
  <c r="C50"/>
  <c r="F50" s="1"/>
  <c r="C51"/>
  <c r="F51" s="1"/>
  <c r="C52"/>
  <c r="C53"/>
  <c r="F53" s="1"/>
  <c r="C54"/>
  <c r="F54" s="1"/>
  <c r="C55"/>
  <c r="F55" s="1"/>
  <c r="C56"/>
  <c r="C57"/>
  <c r="F57" s="1"/>
  <c r="C58"/>
  <c r="F58" s="1"/>
  <c r="C59"/>
  <c r="F59" s="1"/>
  <c r="C60"/>
  <c r="C61"/>
  <c r="F61" s="1"/>
  <c r="C43"/>
  <c r="C42"/>
  <c r="C23"/>
  <c r="C24"/>
  <c r="C25"/>
  <c r="F25" s="1"/>
  <c r="C26"/>
  <c r="F26" s="1"/>
  <c r="C27"/>
  <c r="C28"/>
  <c r="C29"/>
  <c r="F29" s="1"/>
  <c r="C30"/>
  <c r="C31"/>
  <c r="C32"/>
  <c r="C33"/>
  <c r="F33" s="1"/>
  <c r="C34"/>
  <c r="F34" s="1"/>
  <c r="C35"/>
  <c r="C36"/>
  <c r="C37"/>
  <c r="F37" s="1"/>
  <c r="C38"/>
  <c r="C39"/>
  <c r="C40"/>
  <c r="C41"/>
  <c r="F41" s="1"/>
  <c r="C22"/>
  <c r="C4"/>
  <c r="C5"/>
  <c r="F5" s="1"/>
  <c r="C6"/>
  <c r="F6" s="1"/>
  <c r="C7"/>
  <c r="C8"/>
  <c r="C9"/>
  <c r="F9" s="1"/>
  <c r="C10"/>
  <c r="F10" s="1"/>
  <c r="C11"/>
  <c r="F11" s="1"/>
  <c r="C12"/>
  <c r="C13"/>
  <c r="F13" s="1"/>
  <c r="C14"/>
  <c r="F14" s="1"/>
  <c r="C15"/>
  <c r="C16"/>
  <c r="C17"/>
  <c r="F17" s="1"/>
  <c r="C18"/>
  <c r="F18" s="1"/>
  <c r="C19"/>
  <c r="F19" s="1"/>
  <c r="C20"/>
  <c r="C21"/>
  <c r="F21" s="1"/>
  <c r="C3"/>
  <c r="C2"/>
  <c r="E2" s="1"/>
  <c r="D2"/>
  <c r="B2"/>
  <c r="AJ19" i="16"/>
  <c r="CY19" i="25"/>
  <c r="CY19" i="24"/>
  <c r="CY19" i="23"/>
  <c r="CY19" i="22"/>
  <c r="CY19" i="21"/>
  <c r="CY19" i="20"/>
  <c r="CY19" i="19"/>
  <c r="CY19" i="18"/>
  <c r="CY19" i="17"/>
  <c r="CY19" i="16"/>
  <c r="CY38" i="25"/>
  <c r="BZ38"/>
  <c r="CP38" s="1"/>
  <c r="BO38"/>
  <c r="BR38" s="1"/>
  <c r="BU38" s="1"/>
  <c r="CY37"/>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P31" s="1"/>
  <c r="BS31" s="1"/>
  <c r="CY30"/>
  <c r="BZ30"/>
  <c r="CE30" s="1"/>
  <c r="CK30" s="1"/>
  <c r="BO30"/>
  <c r="BR30" s="1"/>
  <c r="BU30" s="1"/>
  <c r="CY29"/>
  <c r="BZ29"/>
  <c r="CO29" s="1"/>
  <c r="BO29"/>
  <c r="BP29" s="1"/>
  <c r="BS29" s="1"/>
  <c r="CY28"/>
  <c r="BZ28"/>
  <c r="CE28" s="1"/>
  <c r="CK28" s="1"/>
  <c r="BO28"/>
  <c r="BR28" s="1"/>
  <c r="BU28" s="1"/>
  <c r="CY27"/>
  <c r="BZ27"/>
  <c r="CE27" s="1"/>
  <c r="BO27"/>
  <c r="BQ27" s="1"/>
  <c r="BT27" s="1"/>
  <c r="CY26"/>
  <c r="BZ26"/>
  <c r="CP26" s="1"/>
  <c r="BO26"/>
  <c r="CY25"/>
  <c r="BZ25"/>
  <c r="BO25"/>
  <c r="BP25" s="1"/>
  <c r="BS25" s="1"/>
  <c r="CY24"/>
  <c r="BZ24"/>
  <c r="CE24" s="1"/>
  <c r="CK24" s="1"/>
  <c r="BO24"/>
  <c r="CY23"/>
  <c r="BZ23"/>
  <c r="CP23" s="1"/>
  <c r="BO23"/>
  <c r="BR23" s="1"/>
  <c r="BU23" s="1"/>
  <c r="CY22"/>
  <c r="BZ22"/>
  <c r="CO22" s="1"/>
  <c r="BO22"/>
  <c r="BQ22" s="1"/>
  <c r="BT22" s="1"/>
  <c r="CY21"/>
  <c r="BZ21"/>
  <c r="CP21" s="1"/>
  <c r="BO21"/>
  <c r="BR21" s="1"/>
  <c r="BU21" s="1"/>
  <c r="CY20"/>
  <c r="BZ20"/>
  <c r="CO20" s="1"/>
  <c r="BO20"/>
  <c r="BQ20" s="1"/>
  <c r="BT20" s="1"/>
  <c r="BZ19"/>
  <c r="CA19" s="1"/>
  <c r="BX19"/>
  <c r="BO19"/>
  <c r="BR19" s="1"/>
  <c r="BU19" s="1"/>
  <c r="CY38" i="24"/>
  <c r="CY18" i="25" s="1"/>
  <c r="BZ38" i="24"/>
  <c r="BZ18" i="25" s="1"/>
  <c r="BO38" i="24"/>
  <c r="BO18" i="25" s="1"/>
  <c r="CY37" i="24"/>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CP30" s="1"/>
  <c r="BO30"/>
  <c r="BQ30" s="1"/>
  <c r="BT30" s="1"/>
  <c r="CY29"/>
  <c r="BZ29"/>
  <c r="CF29" s="1"/>
  <c r="CL29" s="1"/>
  <c r="BO29"/>
  <c r="BQ29" s="1"/>
  <c r="BT29" s="1"/>
  <c r="CY28"/>
  <c r="BZ28"/>
  <c r="CP28" s="1"/>
  <c r="BO28"/>
  <c r="BQ28" s="1"/>
  <c r="BT28" s="1"/>
  <c r="CY27"/>
  <c r="BZ27"/>
  <c r="CF27" s="1"/>
  <c r="CL27" s="1"/>
  <c r="BO27"/>
  <c r="BQ27" s="1"/>
  <c r="BT27" s="1"/>
  <c r="CY26"/>
  <c r="BZ26"/>
  <c r="CP26" s="1"/>
  <c r="BO26"/>
  <c r="CY25"/>
  <c r="BZ25"/>
  <c r="BO25"/>
  <c r="BQ25" s="1"/>
  <c r="BT25" s="1"/>
  <c r="CY24"/>
  <c r="BZ24"/>
  <c r="CP24" s="1"/>
  <c r="BO24"/>
  <c r="CY23"/>
  <c r="BZ23"/>
  <c r="CE23" s="1"/>
  <c r="CK23" s="1"/>
  <c r="BO23"/>
  <c r="BR23" s="1"/>
  <c r="BU23" s="1"/>
  <c r="CY22"/>
  <c r="BZ22"/>
  <c r="CO22" s="1"/>
  <c r="BO22"/>
  <c r="BP22" s="1"/>
  <c r="BS22" s="1"/>
  <c r="CY21"/>
  <c r="BZ21"/>
  <c r="CE21" s="1"/>
  <c r="CK21" s="1"/>
  <c r="BO21"/>
  <c r="BR21" s="1"/>
  <c r="BU21" s="1"/>
  <c r="CY20"/>
  <c r="BZ20"/>
  <c r="CO20" s="1"/>
  <c r="BO20"/>
  <c r="BQ20" s="1"/>
  <c r="BT20" s="1"/>
  <c r="BZ19"/>
  <c r="BX19"/>
  <c r="BO19"/>
  <c r="BR19" s="1"/>
  <c r="BU19" s="1"/>
  <c r="CY38" i="23"/>
  <c r="CY18" i="24" s="1"/>
  <c r="BZ38" i="23"/>
  <c r="BZ18" i="24" s="1"/>
  <c r="BO38" i="23"/>
  <c r="BO18" i="24" s="1"/>
  <c r="CY37" i="23"/>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CP30" s="1"/>
  <c r="BO30"/>
  <c r="BQ30" s="1"/>
  <c r="BT30" s="1"/>
  <c r="CY29"/>
  <c r="BZ29"/>
  <c r="CF29" s="1"/>
  <c r="CL29" s="1"/>
  <c r="BO29"/>
  <c r="BQ29" s="1"/>
  <c r="BT29" s="1"/>
  <c r="CY28"/>
  <c r="BZ28"/>
  <c r="CP28" s="1"/>
  <c r="BO28"/>
  <c r="BQ28" s="1"/>
  <c r="BT28" s="1"/>
  <c r="CY27"/>
  <c r="BZ27"/>
  <c r="CF27" s="1"/>
  <c r="CL27" s="1"/>
  <c r="BO27"/>
  <c r="BQ27" s="1"/>
  <c r="BT27" s="1"/>
  <c r="CY26"/>
  <c r="BZ26"/>
  <c r="CP26" s="1"/>
  <c r="BO26"/>
  <c r="BQ26" s="1"/>
  <c r="BT26" s="1"/>
  <c r="CY25"/>
  <c r="BZ25"/>
  <c r="CF25" s="1"/>
  <c r="CL25" s="1"/>
  <c r="BO25"/>
  <c r="BQ25" s="1"/>
  <c r="BT25" s="1"/>
  <c r="CY24"/>
  <c r="BZ24"/>
  <c r="CP24" s="1"/>
  <c r="BO24"/>
  <c r="BQ24" s="1"/>
  <c r="BT24" s="1"/>
  <c r="CY23"/>
  <c r="BZ23"/>
  <c r="CE23" s="1"/>
  <c r="CK23" s="1"/>
  <c r="BO23"/>
  <c r="BQ23" s="1"/>
  <c r="BT23" s="1"/>
  <c r="CY22"/>
  <c r="BZ22"/>
  <c r="CP22" s="1"/>
  <c r="BO22"/>
  <c r="BP22" s="1"/>
  <c r="BS22" s="1"/>
  <c r="CY21"/>
  <c r="BZ21"/>
  <c r="CE21" s="1"/>
  <c r="CK21" s="1"/>
  <c r="BO21"/>
  <c r="BQ21" s="1"/>
  <c r="BT21" s="1"/>
  <c r="CY20"/>
  <c r="BZ20"/>
  <c r="CP20" s="1"/>
  <c r="BO20"/>
  <c r="BQ20" s="1"/>
  <c r="BT20" s="1"/>
  <c r="BZ19"/>
  <c r="CC19" s="1"/>
  <c r="CI19" s="1"/>
  <c r="BX19"/>
  <c r="BO19"/>
  <c r="BQ19" s="1"/>
  <c r="BT19" s="1"/>
  <c r="CY38" i="22"/>
  <c r="CY18" i="23" s="1"/>
  <c r="BZ38" i="22"/>
  <c r="BZ18" i="23" s="1"/>
  <c r="BO38" i="22"/>
  <c r="BO18" i="23" s="1"/>
  <c r="CY37" i="22"/>
  <c r="BZ37"/>
  <c r="CP37" s="1"/>
  <c r="BO37"/>
  <c r="BQ37" s="1"/>
  <c r="BT37" s="1"/>
  <c r="CY36"/>
  <c r="BZ36"/>
  <c r="CF36" s="1"/>
  <c r="CL36" s="1"/>
  <c r="BO36"/>
  <c r="BQ36" s="1"/>
  <c r="BT36" s="1"/>
  <c r="CY35"/>
  <c r="BZ35"/>
  <c r="CP35" s="1"/>
  <c r="BO35"/>
  <c r="BQ35" s="1"/>
  <c r="BT35" s="1"/>
  <c r="CY34"/>
  <c r="BZ34"/>
  <c r="CF34" s="1"/>
  <c r="CL34" s="1"/>
  <c r="BO34"/>
  <c r="BQ34" s="1"/>
  <c r="BT34" s="1"/>
  <c r="CY33"/>
  <c r="BZ33"/>
  <c r="CP33" s="1"/>
  <c r="BO33"/>
  <c r="BQ33" s="1"/>
  <c r="BT33" s="1"/>
  <c r="CY32"/>
  <c r="BZ32"/>
  <c r="CF32" s="1"/>
  <c r="CL32" s="1"/>
  <c r="BO32"/>
  <c r="BQ32" s="1"/>
  <c r="BT32" s="1"/>
  <c r="CY31"/>
  <c r="BZ31"/>
  <c r="CP31" s="1"/>
  <c r="BO31"/>
  <c r="BQ31" s="1"/>
  <c r="BT31" s="1"/>
  <c r="CY30"/>
  <c r="BZ30"/>
  <c r="CF30" s="1"/>
  <c r="CL30" s="1"/>
  <c r="BO30"/>
  <c r="BQ30" s="1"/>
  <c r="BT30" s="1"/>
  <c r="CY29"/>
  <c r="BZ29"/>
  <c r="CP29" s="1"/>
  <c r="BO29"/>
  <c r="BQ29" s="1"/>
  <c r="BT29" s="1"/>
  <c r="CY28"/>
  <c r="BZ28"/>
  <c r="CF28" s="1"/>
  <c r="CL28" s="1"/>
  <c r="BO28"/>
  <c r="BQ28" s="1"/>
  <c r="BT28" s="1"/>
  <c r="CY27"/>
  <c r="BZ27"/>
  <c r="CP27" s="1"/>
  <c r="BO27"/>
  <c r="BQ27" s="1"/>
  <c r="BT27" s="1"/>
  <c r="CY26"/>
  <c r="BZ26"/>
  <c r="CF26" s="1"/>
  <c r="CL26" s="1"/>
  <c r="BO26"/>
  <c r="BQ26" s="1"/>
  <c r="BT26" s="1"/>
  <c r="CY25"/>
  <c r="BZ25"/>
  <c r="CP25" s="1"/>
  <c r="BO25"/>
  <c r="BQ25" s="1"/>
  <c r="BT25" s="1"/>
  <c r="CY24"/>
  <c r="BZ24"/>
  <c r="CF24" s="1"/>
  <c r="CL24" s="1"/>
  <c r="BO24"/>
  <c r="BQ24" s="1"/>
  <c r="BT24" s="1"/>
  <c r="CY23"/>
  <c r="BZ23"/>
  <c r="CP23" s="1"/>
  <c r="BO23"/>
  <c r="BQ23" s="1"/>
  <c r="BT23" s="1"/>
  <c r="CY22"/>
  <c r="BZ22"/>
  <c r="CP22" s="1"/>
  <c r="BO22"/>
  <c r="BQ22" s="1"/>
  <c r="BT22" s="1"/>
  <c r="CY21"/>
  <c r="BZ21"/>
  <c r="CP21" s="1"/>
  <c r="BO21"/>
  <c r="BQ21" s="1"/>
  <c r="BT21" s="1"/>
  <c r="CY20"/>
  <c r="BZ20"/>
  <c r="CP20" s="1"/>
  <c r="BO20"/>
  <c r="BQ20" s="1"/>
  <c r="BT20" s="1"/>
  <c r="BZ19"/>
  <c r="BX19"/>
  <c r="BO19"/>
  <c r="BQ19" s="1"/>
  <c r="BT19" s="1"/>
  <c r="CY38" i="21"/>
  <c r="CY18" i="22" s="1"/>
  <c r="BZ38" i="21"/>
  <c r="BZ18" i="22" s="1"/>
  <c r="BO38" i="21"/>
  <c r="BO18" i="22" s="1"/>
  <c r="CY37" i="21"/>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CP30" s="1"/>
  <c r="BO30"/>
  <c r="BQ30" s="1"/>
  <c r="BT30" s="1"/>
  <c r="CY29"/>
  <c r="BZ29"/>
  <c r="CF29" s="1"/>
  <c r="CL29" s="1"/>
  <c r="BO29"/>
  <c r="BQ29" s="1"/>
  <c r="BT29" s="1"/>
  <c r="CY28"/>
  <c r="BZ28"/>
  <c r="CP28" s="1"/>
  <c r="BO28"/>
  <c r="BQ28" s="1"/>
  <c r="BT28" s="1"/>
  <c r="CY27"/>
  <c r="BZ27"/>
  <c r="CF27" s="1"/>
  <c r="CL27" s="1"/>
  <c r="BO27"/>
  <c r="BQ27" s="1"/>
  <c r="BT27" s="1"/>
  <c r="CY26"/>
  <c r="BZ26"/>
  <c r="CP26" s="1"/>
  <c r="BO26"/>
  <c r="BQ26" s="1"/>
  <c r="BT26" s="1"/>
  <c r="CY25"/>
  <c r="BZ25"/>
  <c r="CF25" s="1"/>
  <c r="CL25" s="1"/>
  <c r="BO25"/>
  <c r="BQ25" s="1"/>
  <c r="BT25" s="1"/>
  <c r="CY24"/>
  <c r="BZ24"/>
  <c r="CP24" s="1"/>
  <c r="BO24"/>
  <c r="BQ24" s="1"/>
  <c r="BT24" s="1"/>
  <c r="CY23"/>
  <c r="BZ23"/>
  <c r="CP23" s="1"/>
  <c r="BO23"/>
  <c r="BP23" s="1"/>
  <c r="BS23" s="1"/>
  <c r="CY22"/>
  <c r="BZ22"/>
  <c r="CE22" s="1"/>
  <c r="CK22" s="1"/>
  <c r="BO22"/>
  <c r="BQ22" s="1"/>
  <c r="BT22" s="1"/>
  <c r="CY21"/>
  <c r="BZ21"/>
  <c r="CP21" s="1"/>
  <c r="BO21"/>
  <c r="BP21" s="1"/>
  <c r="BS21" s="1"/>
  <c r="CY20"/>
  <c r="BZ20"/>
  <c r="CP20" s="1"/>
  <c r="BO20"/>
  <c r="BQ20" s="1"/>
  <c r="BT20" s="1"/>
  <c r="BZ19"/>
  <c r="BX19"/>
  <c r="BO19"/>
  <c r="BQ19" s="1"/>
  <c r="BT19" s="1"/>
  <c r="CY38" i="20"/>
  <c r="CY18" i="21" s="1"/>
  <c r="BZ38" i="20"/>
  <c r="BZ18" i="21" s="1"/>
  <c r="BO38" i="20"/>
  <c r="BO18" i="21" s="1"/>
  <c r="CY37" i="20"/>
  <c r="BZ37"/>
  <c r="CP37" s="1"/>
  <c r="BO37"/>
  <c r="BQ37" s="1"/>
  <c r="BT37" s="1"/>
  <c r="CY36"/>
  <c r="BZ36"/>
  <c r="CF36" s="1"/>
  <c r="CL36" s="1"/>
  <c r="BO36"/>
  <c r="BP36" s="1"/>
  <c r="BS36" s="1"/>
  <c r="CY35"/>
  <c r="BZ35"/>
  <c r="CO35" s="1"/>
  <c r="BO35"/>
  <c r="BQ35" s="1"/>
  <c r="BT35" s="1"/>
  <c r="CY34"/>
  <c r="BZ34"/>
  <c r="CB34" s="1"/>
  <c r="CH34" s="1"/>
  <c r="BO34"/>
  <c r="BP34" s="1"/>
  <c r="BS34" s="1"/>
  <c r="CY33"/>
  <c r="BZ33"/>
  <c r="CP33" s="1"/>
  <c r="BO33"/>
  <c r="BQ33" s="1"/>
  <c r="BT33" s="1"/>
  <c r="CY32"/>
  <c r="BZ32"/>
  <c r="CF32" s="1"/>
  <c r="CL32" s="1"/>
  <c r="BO32"/>
  <c r="BQ32" s="1"/>
  <c r="BT32" s="1"/>
  <c r="CY31"/>
  <c r="BZ31"/>
  <c r="CO31" s="1"/>
  <c r="BO31"/>
  <c r="BQ31" s="1"/>
  <c r="BT31" s="1"/>
  <c r="CY30"/>
  <c r="BZ30"/>
  <c r="CB30" s="1"/>
  <c r="CH30" s="1"/>
  <c r="BO30"/>
  <c r="CY29"/>
  <c r="BZ29"/>
  <c r="CP29" s="1"/>
  <c r="BO29"/>
  <c r="BQ29" s="1"/>
  <c r="BT29" s="1"/>
  <c r="CY28"/>
  <c r="BZ28"/>
  <c r="CF28" s="1"/>
  <c r="CL28" s="1"/>
  <c r="BO28"/>
  <c r="BP28" s="1"/>
  <c r="BS28" s="1"/>
  <c r="CY27"/>
  <c r="BZ27"/>
  <c r="CO27" s="1"/>
  <c r="BO27"/>
  <c r="BQ27" s="1"/>
  <c r="BT27" s="1"/>
  <c r="CY26"/>
  <c r="BZ26"/>
  <c r="BO26"/>
  <c r="BP26" s="1"/>
  <c r="BS26" s="1"/>
  <c r="CY25"/>
  <c r="BZ25"/>
  <c r="CP25" s="1"/>
  <c r="BO25"/>
  <c r="BQ25" s="1"/>
  <c r="BT25" s="1"/>
  <c r="CY24"/>
  <c r="BZ24"/>
  <c r="CF24" s="1"/>
  <c r="CL24" s="1"/>
  <c r="BO24"/>
  <c r="CY23"/>
  <c r="BZ23"/>
  <c r="CO23" s="1"/>
  <c r="BO23"/>
  <c r="BQ23" s="1"/>
  <c r="BT23" s="1"/>
  <c r="CY22"/>
  <c r="BZ22"/>
  <c r="CP22" s="1"/>
  <c r="BO22"/>
  <c r="BR22" s="1"/>
  <c r="BU22" s="1"/>
  <c r="CY21"/>
  <c r="BZ21"/>
  <c r="CO21" s="1"/>
  <c r="BO21"/>
  <c r="BQ21" s="1"/>
  <c r="BT21" s="1"/>
  <c r="CY20"/>
  <c r="BZ20"/>
  <c r="CP20" s="1"/>
  <c r="BO20"/>
  <c r="BR20" s="1"/>
  <c r="BU20" s="1"/>
  <c r="BZ19"/>
  <c r="BX19"/>
  <c r="BO19"/>
  <c r="BP19" s="1"/>
  <c r="BS19" s="1"/>
  <c r="CY38" i="19"/>
  <c r="CY18" i="20" s="1"/>
  <c r="BZ38" i="19"/>
  <c r="BZ18" i="20" s="1"/>
  <c r="BO38" i="19"/>
  <c r="BO18" i="20" s="1"/>
  <c r="CY37" i="19"/>
  <c r="BZ37"/>
  <c r="CO37" s="1"/>
  <c r="BO37"/>
  <c r="BQ37" s="1"/>
  <c r="BT37" s="1"/>
  <c r="CY36"/>
  <c r="BZ36"/>
  <c r="CP36" s="1"/>
  <c r="BO36"/>
  <c r="BR36" s="1"/>
  <c r="BU36" s="1"/>
  <c r="CY35"/>
  <c r="BZ35"/>
  <c r="CO35" s="1"/>
  <c r="BO35"/>
  <c r="BQ35" s="1"/>
  <c r="BT35" s="1"/>
  <c r="CY34"/>
  <c r="BZ34"/>
  <c r="CA34" s="1"/>
  <c r="CG34" s="1"/>
  <c r="BO34"/>
  <c r="BR34" s="1"/>
  <c r="BU34" s="1"/>
  <c r="CY33"/>
  <c r="BZ33"/>
  <c r="CO33" s="1"/>
  <c r="BO33"/>
  <c r="BP33" s="1"/>
  <c r="BS33" s="1"/>
  <c r="CY32"/>
  <c r="BZ32"/>
  <c r="CP32" s="1"/>
  <c r="BO32"/>
  <c r="BR32" s="1"/>
  <c r="BU32" s="1"/>
  <c r="CY31"/>
  <c r="BZ31"/>
  <c r="CO31" s="1"/>
  <c r="BO31"/>
  <c r="BQ31" s="1"/>
  <c r="BT31" s="1"/>
  <c r="CY30"/>
  <c r="BZ30"/>
  <c r="BO30"/>
  <c r="BR30" s="1"/>
  <c r="BU30" s="1"/>
  <c r="CY29"/>
  <c r="BZ29"/>
  <c r="CF29" s="1"/>
  <c r="CL29" s="1"/>
  <c r="BO29"/>
  <c r="BP29" s="1"/>
  <c r="BS29" s="1"/>
  <c r="CY28"/>
  <c r="BZ28"/>
  <c r="CE28" s="1"/>
  <c r="CK28" s="1"/>
  <c r="BO28"/>
  <c r="BQ28" s="1"/>
  <c r="BT28" s="1"/>
  <c r="CY27"/>
  <c r="BZ27"/>
  <c r="CF27" s="1"/>
  <c r="CL27" s="1"/>
  <c r="BO27"/>
  <c r="BP27" s="1"/>
  <c r="BS27" s="1"/>
  <c r="CY26"/>
  <c r="BZ26"/>
  <c r="CP26" s="1"/>
  <c r="BO26"/>
  <c r="BQ26" s="1"/>
  <c r="BT26" s="1"/>
  <c r="CY25"/>
  <c r="BZ25"/>
  <c r="CF25" s="1"/>
  <c r="CL25" s="1"/>
  <c r="BO25"/>
  <c r="BP25" s="1"/>
  <c r="BS25" s="1"/>
  <c r="CY24"/>
  <c r="BZ24"/>
  <c r="CE24" s="1"/>
  <c r="CK24" s="1"/>
  <c r="BO24"/>
  <c r="BQ24" s="1"/>
  <c r="BT24" s="1"/>
  <c r="CY23"/>
  <c r="BZ23"/>
  <c r="CP23" s="1"/>
  <c r="BO23"/>
  <c r="BQ23" s="1"/>
  <c r="BT23" s="1"/>
  <c r="CY22"/>
  <c r="BZ22"/>
  <c r="CP22" s="1"/>
  <c r="BO22"/>
  <c r="BQ22" s="1"/>
  <c r="BT22" s="1"/>
  <c r="CY21"/>
  <c r="BZ21"/>
  <c r="CP21" s="1"/>
  <c r="BO21"/>
  <c r="BQ21" s="1"/>
  <c r="BT21" s="1"/>
  <c r="CY20"/>
  <c r="BZ20"/>
  <c r="CP20" s="1"/>
  <c r="BO20"/>
  <c r="BQ20" s="1"/>
  <c r="BT20" s="1"/>
  <c r="BZ19"/>
  <c r="BX19"/>
  <c r="BO19"/>
  <c r="BQ19" s="1"/>
  <c r="BT19" s="1"/>
  <c r="CY38" i="18"/>
  <c r="CY18" i="19" s="1"/>
  <c r="BZ38" i="18"/>
  <c r="BO38"/>
  <c r="CY37"/>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CP30" s="1"/>
  <c r="BO30"/>
  <c r="CY29"/>
  <c r="BZ29"/>
  <c r="BO29"/>
  <c r="CY28"/>
  <c r="BZ28"/>
  <c r="BO28"/>
  <c r="CY27"/>
  <c r="BZ27"/>
  <c r="BO27"/>
  <c r="BQ27" s="1"/>
  <c r="BT27" s="1"/>
  <c r="CY26"/>
  <c r="BZ26"/>
  <c r="CP26" s="1"/>
  <c r="BO26"/>
  <c r="CY25"/>
  <c r="BZ25"/>
  <c r="BO25"/>
  <c r="CY24"/>
  <c r="BZ24"/>
  <c r="BO24"/>
  <c r="CY23"/>
  <c r="BZ23"/>
  <c r="BO23"/>
  <c r="BR23" s="1"/>
  <c r="BU23" s="1"/>
  <c r="CY22"/>
  <c r="BZ22"/>
  <c r="CO22" s="1"/>
  <c r="BO22"/>
  <c r="BP22" s="1"/>
  <c r="BS22" s="1"/>
  <c r="CY21"/>
  <c r="BZ21"/>
  <c r="CE21" s="1"/>
  <c r="CK21" s="1"/>
  <c r="BO21"/>
  <c r="CY20"/>
  <c r="BZ20"/>
  <c r="BO20"/>
  <c r="BZ19"/>
  <c r="BX19"/>
  <c r="BO19"/>
  <c r="BR19" s="1"/>
  <c r="BU19" s="1"/>
  <c r="CY38" i="17"/>
  <c r="CY18" i="18" s="1"/>
  <c r="BZ38" i="17"/>
  <c r="BZ18" i="18" s="1"/>
  <c r="BO38" i="17"/>
  <c r="BO18" i="18" s="1"/>
  <c r="CY37" i="17"/>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CP30" s="1"/>
  <c r="BO30"/>
  <c r="BQ30" s="1"/>
  <c r="BT30" s="1"/>
  <c r="CY29"/>
  <c r="BZ29"/>
  <c r="CB29" s="1"/>
  <c r="CH29" s="1"/>
  <c r="BO29"/>
  <c r="BQ29" s="1"/>
  <c r="BT29" s="1"/>
  <c r="CY28"/>
  <c r="BZ28"/>
  <c r="CP28" s="1"/>
  <c r="BO28"/>
  <c r="BQ28" s="1"/>
  <c r="BT28" s="1"/>
  <c r="CY27"/>
  <c r="BZ27"/>
  <c r="CB27" s="1"/>
  <c r="CH27" s="1"/>
  <c r="BO27"/>
  <c r="BQ27" s="1"/>
  <c r="BT27" s="1"/>
  <c r="CY26"/>
  <c r="BZ26"/>
  <c r="BO26"/>
  <c r="BQ26" s="1"/>
  <c r="BT26" s="1"/>
  <c r="CY25"/>
  <c r="BZ25"/>
  <c r="CB25" s="1"/>
  <c r="CH25" s="1"/>
  <c r="BO25"/>
  <c r="BQ25" s="1"/>
  <c r="BT25" s="1"/>
  <c r="CY24"/>
  <c r="BZ24"/>
  <c r="BO24"/>
  <c r="BQ24" s="1"/>
  <c r="BT24" s="1"/>
  <c r="CY23"/>
  <c r="BZ23"/>
  <c r="CB23" s="1"/>
  <c r="BO23"/>
  <c r="BQ23" s="1"/>
  <c r="BT23" s="1"/>
  <c r="CY22"/>
  <c r="BZ22"/>
  <c r="CP22" s="1"/>
  <c r="BO22"/>
  <c r="BR22" s="1"/>
  <c r="BU22" s="1"/>
  <c r="CY21"/>
  <c r="BZ21"/>
  <c r="CO21" s="1"/>
  <c r="BO21"/>
  <c r="BQ21" s="1"/>
  <c r="BT21" s="1"/>
  <c r="CY20"/>
  <c r="BZ20"/>
  <c r="CP20" s="1"/>
  <c r="BO20"/>
  <c r="BR20" s="1"/>
  <c r="BU20" s="1"/>
  <c r="BZ19"/>
  <c r="BX19"/>
  <c r="BO19"/>
  <c r="BQ19" s="1"/>
  <c r="BT19" s="1"/>
  <c r="CY38" i="16"/>
  <c r="CY18" i="17" s="1"/>
  <c r="BZ38" i="16"/>
  <c r="BO38"/>
  <c r="BO18" i="17" s="1"/>
  <c r="CY37" i="16"/>
  <c r="BZ37"/>
  <c r="CO37" s="1"/>
  <c r="BO37"/>
  <c r="BQ37" s="1"/>
  <c r="BT37" s="1"/>
  <c r="CY36"/>
  <c r="BZ36"/>
  <c r="CP36" s="1"/>
  <c r="BO36"/>
  <c r="BR36" s="1"/>
  <c r="BU36" s="1"/>
  <c r="CY35"/>
  <c r="BZ35"/>
  <c r="CO35" s="1"/>
  <c r="BO35"/>
  <c r="BQ35" s="1"/>
  <c r="BT35" s="1"/>
  <c r="CY34"/>
  <c r="BZ34"/>
  <c r="CP34" s="1"/>
  <c r="BO34"/>
  <c r="BR34" s="1"/>
  <c r="BU34" s="1"/>
  <c r="CY33"/>
  <c r="BZ33"/>
  <c r="CO33" s="1"/>
  <c r="BO33"/>
  <c r="BQ33" s="1"/>
  <c r="BT33" s="1"/>
  <c r="CY32"/>
  <c r="BZ32"/>
  <c r="CP32" s="1"/>
  <c r="BO32"/>
  <c r="BR32" s="1"/>
  <c r="BU32" s="1"/>
  <c r="CY31"/>
  <c r="BZ31"/>
  <c r="CO31" s="1"/>
  <c r="BO31"/>
  <c r="BQ31" s="1"/>
  <c r="BT31" s="1"/>
  <c r="CY30"/>
  <c r="BZ30"/>
  <c r="BO30"/>
  <c r="CY29"/>
  <c r="BZ29"/>
  <c r="BO29"/>
  <c r="BQ29" s="1"/>
  <c r="BT29" s="1"/>
  <c r="CY28"/>
  <c r="BZ28"/>
  <c r="CP28" s="1"/>
  <c r="BO28"/>
  <c r="BQ28" s="1"/>
  <c r="BT28" s="1"/>
  <c r="CY27"/>
  <c r="BZ27"/>
  <c r="CF27" s="1"/>
  <c r="CL27" s="1"/>
  <c r="BO27"/>
  <c r="BQ27" s="1"/>
  <c r="BT27" s="1"/>
  <c r="CY26"/>
  <c r="BZ26"/>
  <c r="BO26"/>
  <c r="BQ26" s="1"/>
  <c r="BT26" s="1"/>
  <c r="CY25"/>
  <c r="BZ25"/>
  <c r="BO25"/>
  <c r="BQ25" s="1"/>
  <c r="BT25" s="1"/>
  <c r="CY24"/>
  <c r="BZ24"/>
  <c r="CP24" s="1"/>
  <c r="BO24"/>
  <c r="BQ24" s="1"/>
  <c r="BT24" s="1"/>
  <c r="CY23"/>
  <c r="BZ23"/>
  <c r="CO23" s="1"/>
  <c r="BO23"/>
  <c r="BQ23" s="1"/>
  <c r="BT23" s="1"/>
  <c r="CY22"/>
  <c r="BZ22"/>
  <c r="CP22" s="1"/>
  <c r="BO22"/>
  <c r="BR22" s="1"/>
  <c r="BU22" s="1"/>
  <c r="CY21"/>
  <c r="BZ21"/>
  <c r="CO21" s="1"/>
  <c r="BO21"/>
  <c r="BQ21" s="1"/>
  <c r="BT21" s="1"/>
  <c r="CY20"/>
  <c r="BZ20"/>
  <c r="CP20" s="1"/>
  <c r="BO20"/>
  <c r="BR20" s="1"/>
  <c r="BU20" s="1"/>
  <c r="BZ19"/>
  <c r="BX19"/>
  <c r="BO19"/>
  <c r="BQ19" s="1"/>
  <c r="BT19" s="1"/>
  <c r="CY19" i="1"/>
  <c r="CY38"/>
  <c r="CY18" i="16" s="1"/>
  <c r="CY37" i="1"/>
  <c r="CY36"/>
  <c r="CY35"/>
  <c r="CY34"/>
  <c r="CY33"/>
  <c r="CY32"/>
  <c r="CY31"/>
  <c r="CY30"/>
  <c r="CY29"/>
  <c r="CY28"/>
  <c r="CY27"/>
  <c r="CY26"/>
  <c r="CY24"/>
  <c r="CY25"/>
  <c r="CY23"/>
  <c r="CY22"/>
  <c r="CY21"/>
  <c r="CY20"/>
  <c r="BZ38"/>
  <c r="BO38"/>
  <c r="BO18" i="16" s="1"/>
  <c r="BZ37" i="1"/>
  <c r="CD37" s="1"/>
  <c r="CJ37" s="1"/>
  <c r="BO37"/>
  <c r="BP37" s="1"/>
  <c r="BS37" s="1"/>
  <c r="BZ36"/>
  <c r="CE36" s="1"/>
  <c r="CK36" s="1"/>
  <c r="BO36"/>
  <c r="BP36" s="1"/>
  <c r="BS36" s="1"/>
  <c r="BZ35"/>
  <c r="CC35" s="1"/>
  <c r="CI35" s="1"/>
  <c r="BO35"/>
  <c r="BP35" s="1"/>
  <c r="BS35" s="1"/>
  <c r="BZ34"/>
  <c r="BO34"/>
  <c r="BR34" s="1"/>
  <c r="BU34" s="1"/>
  <c r="BZ33"/>
  <c r="CF33" s="1"/>
  <c r="CL33" s="1"/>
  <c r="BO33"/>
  <c r="BQ33" s="1"/>
  <c r="BT33" s="1"/>
  <c r="BZ32"/>
  <c r="CE32" s="1"/>
  <c r="CK32" s="1"/>
  <c r="BO32"/>
  <c r="BR32" s="1"/>
  <c r="BU32" s="1"/>
  <c r="BZ31"/>
  <c r="CO31" s="1"/>
  <c r="BO31"/>
  <c r="BQ31" s="1"/>
  <c r="BT31" s="1"/>
  <c r="BZ30"/>
  <c r="BO30"/>
  <c r="BQ30" s="1"/>
  <c r="BT30" s="1"/>
  <c r="BZ29"/>
  <c r="CO29" s="1"/>
  <c r="BO29"/>
  <c r="BQ29" s="1"/>
  <c r="BT29" s="1"/>
  <c r="BZ28"/>
  <c r="CD28" s="1"/>
  <c r="CJ28" s="1"/>
  <c r="BO28"/>
  <c r="BQ28" s="1"/>
  <c r="BT28" s="1"/>
  <c r="BZ27"/>
  <c r="CO27" s="1"/>
  <c r="BO27"/>
  <c r="BR27" s="1"/>
  <c r="BU27" s="1"/>
  <c r="BZ26"/>
  <c r="BO26"/>
  <c r="BR26" s="1"/>
  <c r="BU26" s="1"/>
  <c r="BZ25"/>
  <c r="CC25" s="1"/>
  <c r="CI25" s="1"/>
  <c r="BO25"/>
  <c r="BQ25" s="1"/>
  <c r="BT25" s="1"/>
  <c r="BZ24"/>
  <c r="CF24" s="1"/>
  <c r="CL24" s="1"/>
  <c r="BO24"/>
  <c r="BR24" s="1"/>
  <c r="BU24" s="1"/>
  <c r="BZ23"/>
  <c r="CA23" s="1"/>
  <c r="CG23" s="1"/>
  <c r="BO23"/>
  <c r="BR23" s="1"/>
  <c r="BU23" s="1"/>
  <c r="BZ22"/>
  <c r="BO22"/>
  <c r="BP22" s="1"/>
  <c r="BS22" s="1"/>
  <c r="BZ21"/>
  <c r="CE21" s="1"/>
  <c r="CK21" s="1"/>
  <c r="BO21"/>
  <c r="BQ21" s="1"/>
  <c r="BT21" s="1"/>
  <c r="BZ20"/>
  <c r="CF20" s="1"/>
  <c r="CL20" s="1"/>
  <c r="BO20"/>
  <c r="BQ20" s="1"/>
  <c r="BT20" s="1"/>
  <c r="BZ19"/>
  <c r="CA19" s="1"/>
  <c r="CG19" s="1"/>
  <c r="BX19"/>
  <c r="BO19"/>
  <c r="BR19" s="1"/>
  <c r="BU19" s="1"/>
  <c r="C7" i="25"/>
  <c r="U38" i="1"/>
  <c r="U37"/>
  <c r="U36"/>
  <c r="U35"/>
  <c r="U34"/>
  <c r="U33"/>
  <c r="U32"/>
  <c r="U31"/>
  <c r="U30"/>
  <c r="U29"/>
  <c r="U28"/>
  <c r="U27"/>
  <c r="U26"/>
  <c r="U25"/>
  <c r="U24"/>
  <c r="U23"/>
  <c r="U22"/>
  <c r="U21"/>
  <c r="U20"/>
  <c r="U19"/>
  <c r="AN19"/>
  <c r="AP19" s="1"/>
  <c r="AN38" i="25"/>
  <c r="AN37"/>
  <c r="AN36"/>
  <c r="AN35"/>
  <c r="AN34"/>
  <c r="AN33"/>
  <c r="AN32"/>
  <c r="AN31"/>
  <c r="AN30"/>
  <c r="AN29"/>
  <c r="AN28"/>
  <c r="AN27"/>
  <c r="AN26"/>
  <c r="AN25"/>
  <c r="AN24"/>
  <c r="AN23"/>
  <c r="AN22"/>
  <c r="AN21"/>
  <c r="AN20"/>
  <c r="AN19"/>
  <c r="AP19" s="1"/>
  <c r="AN38" i="24"/>
  <c r="AN37"/>
  <c r="AN36"/>
  <c r="AN35"/>
  <c r="AN34"/>
  <c r="AN33"/>
  <c r="AN32"/>
  <c r="AN31"/>
  <c r="AT31" s="1"/>
  <c r="AU31" s="1"/>
  <c r="AN30"/>
  <c r="AN29"/>
  <c r="AN28"/>
  <c r="AN27"/>
  <c r="AN26"/>
  <c r="AN25"/>
  <c r="AN24"/>
  <c r="AN23"/>
  <c r="AP23" s="1"/>
  <c r="AN22"/>
  <c r="AN21"/>
  <c r="AN20"/>
  <c r="AN19"/>
  <c r="AN38" i="23"/>
  <c r="AN37"/>
  <c r="AN36"/>
  <c r="AN35"/>
  <c r="AN34"/>
  <c r="AN33"/>
  <c r="AN32"/>
  <c r="AN31"/>
  <c r="AN30"/>
  <c r="AN29"/>
  <c r="AN28"/>
  <c r="AN27"/>
  <c r="AN26"/>
  <c r="AN25"/>
  <c r="AN24"/>
  <c r="AN23"/>
  <c r="AN22"/>
  <c r="AN21"/>
  <c r="AN20"/>
  <c r="AN19"/>
  <c r="AN38" i="22"/>
  <c r="AN37"/>
  <c r="AN36"/>
  <c r="AN35"/>
  <c r="AN34"/>
  <c r="AN33"/>
  <c r="AN32"/>
  <c r="AN31"/>
  <c r="AN30"/>
  <c r="AN29"/>
  <c r="AN28"/>
  <c r="AN27"/>
  <c r="AN26"/>
  <c r="AN25"/>
  <c r="AN24"/>
  <c r="AN23"/>
  <c r="AN22"/>
  <c r="AN21"/>
  <c r="AN20"/>
  <c r="AN19"/>
  <c r="AN38" i="21"/>
  <c r="AN37"/>
  <c r="AN36"/>
  <c r="AN35"/>
  <c r="AN34"/>
  <c r="AN33"/>
  <c r="AN32"/>
  <c r="AN31"/>
  <c r="AT31" s="1"/>
  <c r="AU31" s="1"/>
  <c r="AN30"/>
  <c r="AN29"/>
  <c r="AN28"/>
  <c r="AN27"/>
  <c r="AP27" s="1"/>
  <c r="AN26"/>
  <c r="AN25"/>
  <c r="AN24"/>
  <c r="AN23"/>
  <c r="AN22"/>
  <c r="AN21"/>
  <c r="AN20"/>
  <c r="AN19"/>
  <c r="AN38" i="20"/>
  <c r="AN37"/>
  <c r="AN36"/>
  <c r="AN35"/>
  <c r="AN34"/>
  <c r="AN33"/>
  <c r="AN32"/>
  <c r="AN31"/>
  <c r="AN30"/>
  <c r="AN29"/>
  <c r="AN28"/>
  <c r="AN27"/>
  <c r="AN26"/>
  <c r="AN25"/>
  <c r="AN24"/>
  <c r="AN23"/>
  <c r="AN22"/>
  <c r="AN21"/>
  <c r="AN20"/>
  <c r="AN19"/>
  <c r="AN38" i="19"/>
  <c r="AN37"/>
  <c r="AN36"/>
  <c r="AN35"/>
  <c r="AN34"/>
  <c r="BA34" s="1"/>
  <c r="BB34" s="1"/>
  <c r="AN33"/>
  <c r="AN32"/>
  <c r="AY32" s="1"/>
  <c r="AZ32" s="1"/>
  <c r="AN31"/>
  <c r="AN30"/>
  <c r="AW30" s="1"/>
  <c r="AX30" s="1"/>
  <c r="AN29"/>
  <c r="AN28"/>
  <c r="AY28" s="1"/>
  <c r="AZ28" s="1"/>
  <c r="AN27"/>
  <c r="AT27" s="1"/>
  <c r="AU27" s="1"/>
  <c r="AN26"/>
  <c r="BA26" s="1"/>
  <c r="BB26" s="1"/>
  <c r="AN25"/>
  <c r="AN24"/>
  <c r="AY24" s="1"/>
  <c r="AZ24" s="1"/>
  <c r="AN23"/>
  <c r="AN22"/>
  <c r="AW22" s="1"/>
  <c r="AX22" s="1"/>
  <c r="AN21"/>
  <c r="AN20"/>
  <c r="AN19"/>
  <c r="AP19" s="1"/>
  <c r="AN38" i="18"/>
  <c r="AN37"/>
  <c r="AY37" s="1"/>
  <c r="AZ37" s="1"/>
  <c r="AN36"/>
  <c r="AN35"/>
  <c r="AW35" s="1"/>
  <c r="AX35" s="1"/>
  <c r="AN34"/>
  <c r="AN33"/>
  <c r="AY33" s="1"/>
  <c r="AZ33" s="1"/>
  <c r="AN32"/>
  <c r="AN31"/>
  <c r="AW31" s="1"/>
  <c r="AX31" s="1"/>
  <c r="AN30"/>
  <c r="AN29"/>
  <c r="AY29" s="1"/>
  <c r="AZ29" s="1"/>
  <c r="AN28"/>
  <c r="AQ28" s="1"/>
  <c r="AN27"/>
  <c r="AR27" s="1"/>
  <c r="AS27" s="1"/>
  <c r="AN26"/>
  <c r="AN25"/>
  <c r="AN24"/>
  <c r="AN23"/>
  <c r="AV23" s="1"/>
  <c r="AN22"/>
  <c r="AN21"/>
  <c r="AW21" s="1"/>
  <c r="AX21" s="1"/>
  <c r="AN20"/>
  <c r="AN19"/>
  <c r="AT19" s="1"/>
  <c r="AU19" s="1"/>
  <c r="AN38" i="17"/>
  <c r="AN37"/>
  <c r="AN36"/>
  <c r="AN35"/>
  <c r="AN34"/>
  <c r="AN33"/>
  <c r="AN32"/>
  <c r="AN31"/>
  <c r="AN30"/>
  <c r="AN29"/>
  <c r="AN28"/>
  <c r="AN27"/>
  <c r="AN26"/>
  <c r="AN25"/>
  <c r="AN24"/>
  <c r="AN23"/>
  <c r="AP23" s="1"/>
  <c r="AN22"/>
  <c r="AN21"/>
  <c r="AN20"/>
  <c r="AN19"/>
  <c r="AN38" i="16"/>
  <c r="AN37"/>
  <c r="AN36"/>
  <c r="AN35"/>
  <c r="AN34"/>
  <c r="AN33"/>
  <c r="AN32"/>
  <c r="AN31"/>
  <c r="AN30"/>
  <c r="AN29"/>
  <c r="AN28"/>
  <c r="AN27"/>
  <c r="AN26"/>
  <c r="AN25"/>
  <c r="AN24"/>
  <c r="AN23"/>
  <c r="AN22"/>
  <c r="AN21"/>
  <c r="AN20"/>
  <c r="AN19"/>
  <c r="AN38" i="1"/>
  <c r="AY38" s="1"/>
  <c r="AZ38" s="1"/>
  <c r="AN37"/>
  <c r="AN36"/>
  <c r="AW36" s="1"/>
  <c r="AX36" s="1"/>
  <c r="AN35"/>
  <c r="BA35" s="1"/>
  <c r="AN34"/>
  <c r="BA34" s="1"/>
  <c r="AN33"/>
  <c r="BA33" s="1"/>
  <c r="AN32"/>
  <c r="AN31"/>
  <c r="BA31" s="1"/>
  <c r="AN30"/>
  <c r="AP30" s="1"/>
  <c r="AN29"/>
  <c r="AN28"/>
  <c r="AW28" s="1"/>
  <c r="AX28" s="1"/>
  <c r="AN27"/>
  <c r="BA27" s="1"/>
  <c r="BB27" s="1"/>
  <c r="AN26"/>
  <c r="AQ26" s="1"/>
  <c r="AN25"/>
  <c r="BA25" s="1"/>
  <c r="BC25" s="1"/>
  <c r="AN24"/>
  <c r="AQ24" s="1"/>
  <c r="AN23"/>
  <c r="AY23" s="1"/>
  <c r="AZ23" s="1"/>
  <c r="AN22"/>
  <c r="AY22" s="1"/>
  <c r="AZ22" s="1"/>
  <c r="AN21"/>
  <c r="BA21" s="1"/>
  <c r="BD21" s="1"/>
  <c r="BE21" s="1"/>
  <c r="AN20"/>
  <c r="AW20" s="1"/>
  <c r="AX20" s="1"/>
  <c r="AM6"/>
  <c r="E10" i="25"/>
  <c r="E10" i="24"/>
  <c r="E10" i="23"/>
  <c r="E10" i="22"/>
  <c r="E10" i="21"/>
  <c r="E10" i="20"/>
  <c r="E10" i="19"/>
  <c r="E10" i="17"/>
  <c r="E10" i="18"/>
  <c r="E10" i="16"/>
  <c r="AJ38" i="25"/>
  <c r="AK38" s="1"/>
  <c r="AJ37"/>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6"/>
  <c r="AL15"/>
  <c r="AL14"/>
  <c r="AL13"/>
  <c r="AL12"/>
  <c r="AL11"/>
  <c r="AL10"/>
  <c r="AL9"/>
  <c r="Q9"/>
  <c r="B9"/>
  <c r="AL8"/>
  <c r="O8"/>
  <c r="L8"/>
  <c r="J8"/>
  <c r="B8"/>
  <c r="AL7"/>
  <c r="AL6"/>
  <c r="E6"/>
  <c r="AL5"/>
  <c r="AJ38" i="24"/>
  <c r="AJ18" i="25" s="1"/>
  <c r="AJ37" i="24"/>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8"/>
  <c r="AL15"/>
  <c r="AL14"/>
  <c r="AL13"/>
  <c r="AL12"/>
  <c r="AL11"/>
  <c r="AL10"/>
  <c r="AL9"/>
  <c r="Q9"/>
  <c r="B9"/>
  <c r="AL8"/>
  <c r="O8"/>
  <c r="L8"/>
  <c r="J8"/>
  <c r="B8"/>
  <c r="AL7"/>
  <c r="AL6"/>
  <c r="E6"/>
  <c r="AL5"/>
  <c r="AJ38" i="23"/>
  <c r="AJ18" i="24" s="1"/>
  <c r="AJ37" i="23"/>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5" s="1"/>
  <c r="U38"/>
  <c r="AL15"/>
  <c r="AL14"/>
  <c r="AL13"/>
  <c r="AL12"/>
  <c r="AL11"/>
  <c r="AL10"/>
  <c r="AL9"/>
  <c r="Q9"/>
  <c r="B9"/>
  <c r="AL8"/>
  <c r="O8"/>
  <c r="L8"/>
  <c r="J8"/>
  <c r="B8"/>
  <c r="AL7"/>
  <c r="AL6"/>
  <c r="E6"/>
  <c r="AL5"/>
  <c r="AJ38" i="22"/>
  <c r="AJ18" i="23" s="1"/>
  <c r="AJ37" i="22"/>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8" s="1"/>
  <c r="AL15"/>
  <c r="AL14"/>
  <c r="AL13"/>
  <c r="AL12"/>
  <c r="AL11"/>
  <c r="AL10"/>
  <c r="AL9"/>
  <c r="Q9"/>
  <c r="B9"/>
  <c r="AL8"/>
  <c r="O8"/>
  <c r="L8"/>
  <c r="J8"/>
  <c r="B8"/>
  <c r="AL7"/>
  <c r="AL6"/>
  <c r="E6"/>
  <c r="AL5"/>
  <c r="AJ38" i="21"/>
  <c r="AJ18" i="22" s="1"/>
  <c r="AK18" s="1"/>
  <c r="AK19" s="1"/>
  <c r="AJ37" i="21"/>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5" s="1"/>
  <c r="AL15"/>
  <c r="AL14"/>
  <c r="AL13"/>
  <c r="AL12"/>
  <c r="AL11"/>
  <c r="AL10"/>
  <c r="AL9"/>
  <c r="Q9"/>
  <c r="B9"/>
  <c r="AL8"/>
  <c r="O8"/>
  <c r="L8"/>
  <c r="J8"/>
  <c r="B8"/>
  <c r="AL7"/>
  <c r="AL6"/>
  <c r="E6"/>
  <c r="AL5"/>
  <c r="AJ38" i="20"/>
  <c r="AJ18" i="21" s="1"/>
  <c r="AJ37" i="20"/>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6" s="1"/>
  <c r="AL15"/>
  <c r="AL14"/>
  <c r="AL13"/>
  <c r="AL12"/>
  <c r="AL11"/>
  <c r="AL10"/>
  <c r="AL9"/>
  <c r="Q9"/>
  <c r="B9"/>
  <c r="AL8"/>
  <c r="O8"/>
  <c r="L8"/>
  <c r="J8"/>
  <c r="B8"/>
  <c r="AL7"/>
  <c r="AL6"/>
  <c r="E6"/>
  <c r="AL5"/>
  <c r="AJ38" i="19"/>
  <c r="AJ18" i="20" s="1"/>
  <c r="AK18" s="1"/>
  <c r="AK19" s="1"/>
  <c r="AJ37" i="19"/>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7" s="1"/>
  <c r="AL15"/>
  <c r="AL14"/>
  <c r="AL13"/>
  <c r="AL12"/>
  <c r="AL11"/>
  <c r="AL10"/>
  <c r="AL9"/>
  <c r="Q9"/>
  <c r="B9"/>
  <c r="AL8"/>
  <c r="O8"/>
  <c r="L8"/>
  <c r="J8"/>
  <c r="B8"/>
  <c r="AL7"/>
  <c r="AL6"/>
  <c r="E6"/>
  <c r="AL5"/>
  <c r="AJ38" i="18"/>
  <c r="AK38" s="1"/>
  <c r="AJ37"/>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6" s="1"/>
  <c r="AL15"/>
  <c r="AL14"/>
  <c r="AL13"/>
  <c r="AL12"/>
  <c r="AL11"/>
  <c r="AL10"/>
  <c r="AL9"/>
  <c r="Q9"/>
  <c r="B9"/>
  <c r="AL8"/>
  <c r="O8"/>
  <c r="L8"/>
  <c r="J8"/>
  <c r="B8"/>
  <c r="AL7"/>
  <c r="AL6"/>
  <c r="E6"/>
  <c r="AL5"/>
  <c r="AJ38" i="17"/>
  <c r="AJ18" i="18" s="1"/>
  <c r="AJ37" i="17"/>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J19"/>
  <c r="J17"/>
  <c r="U35" s="1"/>
  <c r="AL15"/>
  <c r="AL14"/>
  <c r="AL13"/>
  <c r="AL12"/>
  <c r="AL11"/>
  <c r="AL10"/>
  <c r="AL9"/>
  <c r="Q9"/>
  <c r="B9"/>
  <c r="AL8"/>
  <c r="O8"/>
  <c r="L8"/>
  <c r="J8"/>
  <c r="AG19" s="1"/>
  <c r="B8"/>
  <c r="AL7"/>
  <c r="AL6"/>
  <c r="E6"/>
  <c r="AL5"/>
  <c r="T15" i="1"/>
  <c r="AL15" s="1"/>
  <c r="Q9" i="16"/>
  <c r="L8"/>
  <c r="O8"/>
  <c r="J8"/>
  <c r="B9"/>
  <c r="B8"/>
  <c r="E6"/>
  <c r="AL5"/>
  <c r="J17"/>
  <c r="U37" s="1"/>
  <c r="P17" i="1"/>
  <c r="P17" i="24" s="1"/>
  <c r="AJ38" i="16"/>
  <c r="AJ18" i="17" s="1"/>
  <c r="AJ37" i="16"/>
  <c r="AK37" s="1"/>
  <c r="AJ36"/>
  <c r="AK36" s="1"/>
  <c r="AJ35"/>
  <c r="AK35" s="1"/>
  <c r="AJ34"/>
  <c r="AK34" s="1"/>
  <c r="AJ33"/>
  <c r="AK33" s="1"/>
  <c r="AJ32"/>
  <c r="AK32" s="1"/>
  <c r="AJ31"/>
  <c r="AK31" s="1"/>
  <c r="AJ30"/>
  <c r="AK30" s="1"/>
  <c r="AJ29"/>
  <c r="AK29" s="1"/>
  <c r="AJ28"/>
  <c r="AK28" s="1"/>
  <c r="AJ27"/>
  <c r="AK27" s="1"/>
  <c r="AJ26"/>
  <c r="AK26" s="1"/>
  <c r="AJ25"/>
  <c r="AK25" s="1"/>
  <c r="AJ24"/>
  <c r="AK24" s="1"/>
  <c r="AJ23"/>
  <c r="AK23" s="1"/>
  <c r="AJ22"/>
  <c r="AK22" s="1"/>
  <c r="AJ21"/>
  <c r="AK21" s="1"/>
  <c r="AJ20"/>
  <c r="AK20" s="1"/>
  <c r="AL15"/>
  <c r="AL14"/>
  <c r="AL13"/>
  <c r="AL12"/>
  <c r="AL11"/>
  <c r="AL10"/>
  <c r="AL9"/>
  <c r="AL8"/>
  <c r="AL7"/>
  <c r="AL6"/>
  <c r="T13" i="1"/>
  <c r="AL13" s="1"/>
  <c r="AF38"/>
  <c r="AF37"/>
  <c r="AF36"/>
  <c r="AF35"/>
  <c r="AF34"/>
  <c r="AF33"/>
  <c r="AF32"/>
  <c r="AF31"/>
  <c r="AF30"/>
  <c r="AF29"/>
  <c r="AF28"/>
  <c r="AF27"/>
  <c r="AF26"/>
  <c r="AF25"/>
  <c r="AF24"/>
  <c r="AF23"/>
  <c r="AF22"/>
  <c r="AF21"/>
  <c r="AF20"/>
  <c r="AF19"/>
  <c r="AJ21"/>
  <c r="AK21" s="1"/>
  <c r="AJ22"/>
  <c r="AK22" s="1"/>
  <c r="AJ23"/>
  <c r="AK23" s="1"/>
  <c r="AJ24"/>
  <c r="AK24" s="1"/>
  <c r="AJ25"/>
  <c r="AK25" s="1"/>
  <c r="AJ26"/>
  <c r="AK26" s="1"/>
  <c r="AJ27"/>
  <c r="AK27" s="1"/>
  <c r="AJ28"/>
  <c r="AK28" s="1"/>
  <c r="AJ29"/>
  <c r="AK29" s="1"/>
  <c r="AJ30"/>
  <c r="AK30" s="1"/>
  <c r="AJ31"/>
  <c r="AK31" s="1"/>
  <c r="AJ32"/>
  <c r="AK32" s="1"/>
  <c r="AJ33"/>
  <c r="AK33" s="1"/>
  <c r="AJ34"/>
  <c r="AK34" s="1"/>
  <c r="AJ35"/>
  <c r="AK35" s="1"/>
  <c r="AJ36"/>
  <c r="AK36" s="1"/>
  <c r="AJ37"/>
  <c r="AK37" s="1"/>
  <c r="AJ38"/>
  <c r="AK38" s="1"/>
  <c r="AJ20"/>
  <c r="AK20" s="1"/>
  <c r="AJ19"/>
  <c r="AK19" s="1"/>
  <c r="T11"/>
  <c r="AL11" s="1"/>
  <c r="T5"/>
  <c r="AL5" s="1"/>
  <c r="T7"/>
  <c r="AL7" s="1"/>
  <c r="T9"/>
  <c r="AL9" s="1"/>
  <c r="T10"/>
  <c r="AL10" s="1"/>
  <c r="T12"/>
  <c r="AL12" s="1"/>
  <c r="T14"/>
  <c r="AL14" s="1"/>
  <c r="AP25" i="16"/>
  <c r="AP23" i="19"/>
  <c r="AP37" i="1"/>
  <c r="AP28" i="18"/>
  <c r="AP20"/>
  <c r="AP35" i="25"/>
  <c r="AP19" i="23"/>
  <c r="AP23" i="22"/>
  <c r="AV27" i="25"/>
  <c r="AV35"/>
  <c r="AT33"/>
  <c r="AU33" s="1"/>
  <c r="AV23" i="24"/>
  <c r="AV21" i="23"/>
  <c r="AT19"/>
  <c r="AU19" s="1"/>
  <c r="AV21" i="21"/>
  <c r="AR29"/>
  <c r="AS29" s="1"/>
  <c r="AR37"/>
  <c r="AS37" s="1"/>
  <c r="AV21" i="19"/>
  <c r="AV29"/>
  <c r="AQ24" i="18"/>
  <c r="AQ20" i="25"/>
  <c r="AY24"/>
  <c r="AZ24" s="1"/>
  <c r="AY28"/>
  <c r="AZ28" s="1"/>
  <c r="AY32"/>
  <c r="AZ32" s="1"/>
  <c r="AY36"/>
  <c r="AZ36" s="1"/>
  <c r="AW38"/>
  <c r="AX38" s="1"/>
  <c r="AV20"/>
  <c r="AT22"/>
  <c r="AU22" s="1"/>
  <c r="AR24"/>
  <c r="AS24" s="1"/>
  <c r="AV26"/>
  <c r="AR28"/>
  <c r="AS28" s="1"/>
  <c r="AV30"/>
  <c r="AR32"/>
  <c r="AS32" s="1"/>
  <c r="AV34"/>
  <c r="AR36"/>
  <c r="AS36" s="1"/>
  <c r="AV38"/>
  <c r="AQ22" i="24"/>
  <c r="AQ26"/>
  <c r="AW32"/>
  <c r="AX32" s="1"/>
  <c r="AW36"/>
  <c r="AX36" s="1"/>
  <c r="AY19"/>
  <c r="AZ19" s="1"/>
  <c r="AW25"/>
  <c r="AX25" s="1"/>
  <c r="AQ31"/>
  <c r="AY35"/>
  <c r="AZ35" s="1"/>
  <c r="AY20" i="23"/>
  <c r="AZ20" s="1"/>
  <c r="AQ28"/>
  <c r="AQ36"/>
  <c r="AW38"/>
  <c r="AX38" s="1"/>
  <c r="AR22"/>
  <c r="AS22" s="1"/>
  <c r="AV26"/>
  <c r="AT32"/>
  <c r="AU32" s="1"/>
  <c r="AV34"/>
  <c r="AR36"/>
  <c r="AS36" s="1"/>
  <c r="AT38"/>
  <c r="AU38" s="1"/>
  <c r="AT19" i="22"/>
  <c r="AU19" s="1"/>
  <c r="AY20"/>
  <c r="AZ20" s="1"/>
  <c r="AT21"/>
  <c r="AU21" s="1"/>
  <c r="AW22"/>
  <c r="AX22" s="1"/>
  <c r="AT27"/>
  <c r="AU27" s="1"/>
  <c r="AR33"/>
  <c r="AS33" s="1"/>
  <c r="AV37"/>
  <c r="AW23"/>
  <c r="AX23" s="1"/>
  <c r="AQ29"/>
  <c r="AY33"/>
  <c r="AZ33" s="1"/>
  <c r="BA22" i="21"/>
  <c r="BB22" s="1"/>
  <c r="BA26"/>
  <c r="BA30"/>
  <c r="BB30" s="1"/>
  <c r="AY34"/>
  <c r="AZ34" s="1"/>
  <c r="AQ38"/>
  <c r="AQ21"/>
  <c r="AY25"/>
  <c r="AZ25" s="1"/>
  <c r="AW31"/>
  <c r="AX31" s="1"/>
  <c r="AQ37"/>
  <c r="BA20" i="20"/>
  <c r="AQ22"/>
  <c r="BA24"/>
  <c r="BB24" s="1"/>
  <c r="AQ26"/>
  <c r="AY28"/>
  <c r="AZ28" s="1"/>
  <c r="AY30"/>
  <c r="AZ30" s="1"/>
  <c r="AY32"/>
  <c r="AZ32" s="1"/>
  <c r="AW34"/>
  <c r="AX34" s="1"/>
  <c r="BA34"/>
  <c r="BB34" s="1"/>
  <c r="AT35"/>
  <c r="AU35" s="1"/>
  <c r="AQ36"/>
  <c r="AT37"/>
  <c r="AU37" s="1"/>
  <c r="BA38"/>
  <c r="AW19"/>
  <c r="AX19" s="1"/>
  <c r="AR20"/>
  <c r="AS20" s="1"/>
  <c r="AV20"/>
  <c r="AY21"/>
  <c r="AZ21" s="1"/>
  <c r="AR22"/>
  <c r="AS22" s="1"/>
  <c r="AV22"/>
  <c r="AR24"/>
  <c r="AS24" s="1"/>
  <c r="AV24"/>
  <c r="AQ25"/>
  <c r="AR26"/>
  <c r="AS26" s="1"/>
  <c r="AV26"/>
  <c r="AW27"/>
  <c r="AX27" s="1"/>
  <c r="AR28"/>
  <c r="AS28" s="1"/>
  <c r="AV28"/>
  <c r="AY29"/>
  <c r="AZ29" s="1"/>
  <c r="AR30"/>
  <c r="AS30" s="1"/>
  <c r="AV30"/>
  <c r="AR32"/>
  <c r="AS32" s="1"/>
  <c r="AV32"/>
  <c r="AQ33"/>
  <c r="AR34"/>
  <c r="AS34" s="1"/>
  <c r="AV34"/>
  <c r="AW35"/>
  <c r="AX35" s="1"/>
  <c r="AR36"/>
  <c r="AS36" s="1"/>
  <c r="AV36"/>
  <c r="AY37"/>
  <c r="AZ37" s="1"/>
  <c r="AR38"/>
  <c r="AS38" s="1"/>
  <c r="AV38"/>
  <c r="AY20" i="19"/>
  <c r="AZ20" s="1"/>
  <c r="AW26"/>
  <c r="AX26" s="1"/>
  <c r="BA30"/>
  <c r="AY36"/>
  <c r="AZ36" s="1"/>
  <c r="AR37"/>
  <c r="AS37" s="1"/>
  <c r="AY38"/>
  <c r="AZ38" s="1"/>
  <c r="AY19"/>
  <c r="AZ19" s="1"/>
  <c r="AT20"/>
  <c r="AU20" s="1"/>
  <c r="AQ21"/>
  <c r="AT22"/>
  <c r="AU22" s="1"/>
  <c r="AY23"/>
  <c r="AZ23" s="1"/>
  <c r="AT24"/>
  <c r="AU24" s="1"/>
  <c r="AQ25"/>
  <c r="AT26"/>
  <c r="AU26" s="1"/>
  <c r="AY27"/>
  <c r="AZ27" s="1"/>
  <c r="AT28"/>
  <c r="AU28" s="1"/>
  <c r="AQ29"/>
  <c r="AT30"/>
  <c r="AU30" s="1"/>
  <c r="AY31"/>
  <c r="AZ31" s="1"/>
  <c r="AT32"/>
  <c r="AU32" s="1"/>
  <c r="AQ33"/>
  <c r="AT34"/>
  <c r="AU34" s="1"/>
  <c r="AY35"/>
  <c r="AZ35" s="1"/>
  <c r="AT36"/>
  <c r="AU36" s="1"/>
  <c r="AQ37"/>
  <c r="AT38"/>
  <c r="AU38" s="1"/>
  <c r="AV20" i="18"/>
  <c r="AT20"/>
  <c r="AU20" s="1"/>
  <c r="AR20"/>
  <c r="AS20" s="1"/>
  <c r="AV24"/>
  <c r="AT24"/>
  <c r="AU24" s="1"/>
  <c r="AR24"/>
  <c r="AS24" s="1"/>
  <c r="AR28"/>
  <c r="AS28" s="1"/>
  <c r="AW20"/>
  <c r="AX20" s="1"/>
  <c r="BA20"/>
  <c r="BC20" s="1"/>
  <c r="BA22"/>
  <c r="BC22" s="1"/>
  <c r="AW24"/>
  <c r="AX24" s="1"/>
  <c r="BA24"/>
  <c r="AY30"/>
  <c r="AZ30" s="1"/>
  <c r="BA32"/>
  <c r="AW36"/>
  <c r="AX36" s="1"/>
  <c r="AY38"/>
  <c r="AZ38" s="1"/>
  <c r="AQ25"/>
  <c r="AQ35"/>
  <c r="AR19" i="17"/>
  <c r="AS19" s="1"/>
  <c r="AW20"/>
  <c r="AX20" s="1"/>
  <c r="BA20"/>
  <c r="AT21"/>
  <c r="AU21" s="1"/>
  <c r="AQ22"/>
  <c r="AT23"/>
  <c r="AU23" s="1"/>
  <c r="AY24"/>
  <c r="AZ24" s="1"/>
  <c r="AT25"/>
  <c r="AU25" s="1"/>
  <c r="AY26"/>
  <c r="AZ26" s="1"/>
  <c r="AT27"/>
  <c r="AU27" s="1"/>
  <c r="AW28"/>
  <c r="AX28" s="1"/>
  <c r="BA28"/>
  <c r="AV29"/>
  <c r="AQ30"/>
  <c r="AR31"/>
  <c r="AS31" s="1"/>
  <c r="AY32"/>
  <c r="AZ32" s="1"/>
  <c r="AV33"/>
  <c r="AY34"/>
  <c r="AZ34" s="1"/>
  <c r="AR35"/>
  <c r="AS35" s="1"/>
  <c r="AW36"/>
  <c r="AX36" s="1"/>
  <c r="BA36"/>
  <c r="BB36" s="1"/>
  <c r="AT37"/>
  <c r="AU37" s="1"/>
  <c r="AQ38"/>
  <c r="AW19"/>
  <c r="AX19" s="1"/>
  <c r="AY21"/>
  <c r="AZ21" s="1"/>
  <c r="AQ25"/>
  <c r="AW27"/>
  <c r="AX27" s="1"/>
  <c r="AY29"/>
  <c r="AZ29" s="1"/>
  <c r="AQ33"/>
  <c r="AW35"/>
  <c r="AX35" s="1"/>
  <c r="AY37"/>
  <c r="AZ37" s="1"/>
  <c r="AT19" i="16"/>
  <c r="AU19" s="1"/>
  <c r="AY20"/>
  <c r="AZ20" s="1"/>
  <c r="AT21"/>
  <c r="AU21" s="1"/>
  <c r="AY22"/>
  <c r="AZ22" s="1"/>
  <c r="AT23"/>
  <c r="AU23" s="1"/>
  <c r="AW24"/>
  <c r="AX24" s="1"/>
  <c r="BA24"/>
  <c r="AV25"/>
  <c r="AQ26"/>
  <c r="AR27"/>
  <c r="AS27" s="1"/>
  <c r="AY28"/>
  <c r="AZ28" s="1"/>
  <c r="AV29"/>
  <c r="AY30"/>
  <c r="AZ30" s="1"/>
  <c r="AR31"/>
  <c r="AS31" s="1"/>
  <c r="AW32"/>
  <c r="AX32" s="1"/>
  <c r="BA32"/>
  <c r="BB32" s="1"/>
  <c r="AT33"/>
  <c r="AU33" s="1"/>
  <c r="AQ34"/>
  <c r="AT35"/>
  <c r="AU35" s="1"/>
  <c r="AY36"/>
  <c r="AZ36" s="1"/>
  <c r="AT37"/>
  <c r="AU37" s="1"/>
  <c r="AY38"/>
  <c r="AZ38" s="1"/>
  <c r="AW19"/>
  <c r="AX19" s="1"/>
  <c r="AT20"/>
  <c r="AU20" s="1"/>
  <c r="AW21"/>
  <c r="AX21" s="1"/>
  <c r="AT22"/>
  <c r="AU22" s="1"/>
  <c r="AW23"/>
  <c r="AX23" s="1"/>
  <c r="AT24"/>
  <c r="AU24" s="1"/>
  <c r="AW25"/>
  <c r="AX25" s="1"/>
  <c r="AT26"/>
  <c r="AU26" s="1"/>
  <c r="AW27"/>
  <c r="AX27" s="1"/>
  <c r="AT28"/>
  <c r="AU28" s="1"/>
  <c r="AW29"/>
  <c r="AX29" s="1"/>
  <c r="AT30"/>
  <c r="AU30" s="1"/>
  <c r="AW31"/>
  <c r="AX31" s="1"/>
  <c r="AT32"/>
  <c r="AU32" s="1"/>
  <c r="AW33"/>
  <c r="AX33" s="1"/>
  <c r="AT34"/>
  <c r="AU34" s="1"/>
  <c r="AW35"/>
  <c r="AX35" s="1"/>
  <c r="AT36"/>
  <c r="AU36" s="1"/>
  <c r="AW37"/>
  <c r="AX37" s="1"/>
  <c r="AT38"/>
  <c r="AU38" s="1"/>
  <c r="AR29" i="1"/>
  <c r="AS29" s="1"/>
  <c r="AQ37"/>
  <c r="AR22" i="25"/>
  <c r="AS22" s="1"/>
  <c r="U35" i="16"/>
  <c r="U27"/>
  <c r="U19"/>
  <c r="U22"/>
  <c r="U38"/>
  <c r="U27" i="17"/>
  <c r="U23" i="21"/>
  <c r="U31"/>
  <c r="U27" i="25"/>
  <c r="U38" i="17"/>
  <c r="U34"/>
  <c r="U30"/>
  <c r="U26"/>
  <c r="U22"/>
  <c r="U19"/>
  <c r="U36" i="21"/>
  <c r="U32"/>
  <c r="U28"/>
  <c r="U24"/>
  <c r="U20"/>
  <c r="U38" i="25"/>
  <c r="U30"/>
  <c r="U26"/>
  <c r="U22"/>
  <c r="U19"/>
  <c r="U28" i="16"/>
  <c r="U21" i="17"/>
  <c r="U29"/>
  <c r="U37"/>
  <c r="U25" i="21"/>
  <c r="U33"/>
  <c r="U21" i="25"/>
  <c r="U33"/>
  <c r="U21" i="18"/>
  <c r="U23"/>
  <c r="U25"/>
  <c r="U27"/>
  <c r="U29"/>
  <c r="U31"/>
  <c r="U33"/>
  <c r="U35"/>
  <c r="U22" i="19"/>
  <c r="U26"/>
  <c r="U30"/>
  <c r="U34"/>
  <c r="U21" i="20"/>
  <c r="U25"/>
  <c r="U29"/>
  <c r="U33"/>
  <c r="U21" i="22"/>
  <c r="U23"/>
  <c r="U25"/>
  <c r="U27"/>
  <c r="U29"/>
  <c r="U31"/>
  <c r="U33"/>
  <c r="U35"/>
  <c r="U20" i="23"/>
  <c r="U22"/>
  <c r="U24"/>
  <c r="U26"/>
  <c r="U28"/>
  <c r="U30"/>
  <c r="U32"/>
  <c r="U34"/>
  <c r="U36"/>
  <c r="U21" i="24"/>
  <c r="U23"/>
  <c r="U25"/>
  <c r="U27"/>
  <c r="U29"/>
  <c r="U31"/>
  <c r="U33"/>
  <c r="U35"/>
  <c r="BD20" i="20"/>
  <c r="BE20" s="1"/>
  <c r="BB24" i="16"/>
  <c r="BB28" i="17"/>
  <c r="AY37" i="23"/>
  <c r="AZ37" s="1"/>
  <c r="AQ37"/>
  <c r="AY35"/>
  <c r="AZ35" s="1"/>
  <c r="AQ35"/>
  <c r="AY33"/>
  <c r="AZ33" s="1"/>
  <c r="AQ33"/>
  <c r="AQ31"/>
  <c r="AQ29"/>
  <c r="AQ27"/>
  <c r="AQ25"/>
  <c r="AQ23"/>
  <c r="AQ21"/>
  <c r="BA36"/>
  <c r="BB36" s="1"/>
  <c r="BA32"/>
  <c r="BB32" s="1"/>
  <c r="AW24"/>
  <c r="AX24" s="1"/>
  <c r="AW20"/>
  <c r="AX20" s="1"/>
  <c r="AT35"/>
  <c r="AU35" s="1"/>
  <c r="AT31"/>
  <c r="AU31" s="1"/>
  <c r="AT27"/>
  <c r="AU27" s="1"/>
  <c r="AT23"/>
  <c r="AU23" s="1"/>
  <c r="AV33"/>
  <c r="AV31"/>
  <c r="AR31"/>
  <c r="AS31" s="1"/>
  <c r="AR29"/>
  <c r="AS29" s="1"/>
  <c r="AV25"/>
  <c r="AV23"/>
  <c r="AR23"/>
  <c r="AS23" s="1"/>
  <c r="AR21"/>
  <c r="AS21" s="1"/>
  <c r="AP23"/>
  <c r="AP27"/>
  <c r="AP31"/>
  <c r="AP35"/>
  <c r="BP31" i="1"/>
  <c r="BS31" s="1"/>
  <c r="BR36"/>
  <c r="BU36" s="1"/>
  <c r="BP19"/>
  <c r="BS19" s="1"/>
  <c r="BP30"/>
  <c r="BS30" s="1"/>
  <c r="BP24"/>
  <c r="BS24" s="1"/>
  <c r="BQ24"/>
  <c r="BT24" s="1"/>
  <c r="AW38"/>
  <c r="AX38" s="1"/>
  <c r="AP38"/>
  <c r="AR36"/>
  <c r="AS36" s="1"/>
  <c r="AR38"/>
  <c r="AS38" s="1"/>
  <c r="BR28"/>
  <c r="BU28" s="1"/>
  <c r="AY37"/>
  <c r="AZ37" s="1"/>
  <c r="AW35"/>
  <c r="AX35" s="1"/>
  <c r="AT37"/>
  <c r="AU37" s="1"/>
  <c r="AV29"/>
  <c r="AT23"/>
  <c r="AU23" s="1"/>
  <c r="AT21"/>
  <c r="AU21" s="1"/>
  <c r="AP23"/>
  <c r="AW32"/>
  <c r="AX32" s="1"/>
  <c r="AR34"/>
  <c r="AS34" s="1"/>
  <c r="BP27"/>
  <c r="BS27" s="1"/>
  <c r="AY35"/>
  <c r="AZ35" s="1"/>
  <c r="AY33"/>
  <c r="AZ33" s="1"/>
  <c r="AY31"/>
  <c r="AZ31" s="1"/>
  <c r="AY29"/>
  <c r="AZ29" s="1"/>
  <c r="AW29"/>
  <c r="AX29" s="1"/>
  <c r="AQ27"/>
  <c r="AQ23"/>
  <c r="AW21"/>
  <c r="AX21" s="1"/>
  <c r="AT35"/>
  <c r="AU35" s="1"/>
  <c r="AT33"/>
  <c r="AU33" s="1"/>
  <c r="AT31"/>
  <c r="AU31" s="1"/>
  <c r="AR31"/>
  <c r="AS31" s="1"/>
  <c r="AR27"/>
  <c r="AS27" s="1"/>
  <c r="AV21"/>
  <c r="AP21"/>
  <c r="AP31"/>
  <c r="CA26"/>
  <c r="CG26" s="1"/>
  <c r="CA34"/>
  <c r="CG34" s="1"/>
  <c r="CE34"/>
  <c r="CK34" s="1"/>
  <c r="CD21"/>
  <c r="CJ21" s="1"/>
  <c r="CA25"/>
  <c r="CG25" s="1"/>
  <c r="CC29"/>
  <c r="CI29" s="1"/>
  <c r="CD29"/>
  <c r="CJ29" s="1"/>
  <c r="CA38"/>
  <c r="CG38" s="1"/>
  <c r="CE38"/>
  <c r="CK38" s="1"/>
  <c r="CK18" i="16" s="1"/>
  <c r="CC21" i="25"/>
  <c r="CI21" s="1"/>
  <c r="BR22"/>
  <c r="BU22" s="1"/>
  <c r="CC23"/>
  <c r="CI23" s="1"/>
  <c r="CO23"/>
  <c r="CE21"/>
  <c r="CK21" s="1"/>
  <c r="CA23"/>
  <c r="CG23" s="1"/>
  <c r="BR25"/>
  <c r="BU25" s="1"/>
  <c r="CC26"/>
  <c r="CI26" s="1"/>
  <c r="CO26"/>
  <c r="CR26" s="1"/>
  <c r="BR27"/>
  <c r="BU27" s="1"/>
  <c r="CC30"/>
  <c r="CI30" s="1"/>
  <c r="CO30"/>
  <c r="BR31"/>
  <c r="BU31" s="1"/>
  <c r="CO24" i="24"/>
  <c r="CQ24" s="1"/>
  <c r="CC26"/>
  <c r="CI26" s="1"/>
  <c r="CB27"/>
  <c r="CH27" s="1"/>
  <c r="CA28"/>
  <c r="CG28" s="1"/>
  <c r="CE28"/>
  <c r="CK28" s="1"/>
  <c r="CO28"/>
  <c r="BP29"/>
  <c r="BS29" s="1"/>
  <c r="CA30"/>
  <c r="CG30" s="1"/>
  <c r="CM30" s="1"/>
  <c r="CE30"/>
  <c r="CK30" s="1"/>
  <c r="BP31"/>
  <c r="BS31" s="1"/>
  <c r="CA32"/>
  <c r="CG32" s="1"/>
  <c r="CE32"/>
  <c r="CK32" s="1"/>
  <c r="BP33"/>
  <c r="BS33" s="1"/>
  <c r="CA34"/>
  <c r="CG34" s="1"/>
  <c r="CE34"/>
  <c r="CK34" s="1"/>
  <c r="BP35"/>
  <c r="BS35" s="1"/>
  <c r="BV35" s="1"/>
  <c r="BW35" s="1"/>
  <c r="CA36"/>
  <c r="CG36" s="1"/>
  <c r="CE36"/>
  <c r="CK36" s="1"/>
  <c r="BP37"/>
  <c r="BS37" s="1"/>
  <c r="CA38"/>
  <c r="CA18" i="25" s="1"/>
  <c r="CE38" i="24"/>
  <c r="CE18" i="25" s="1"/>
  <c r="CC21" i="24"/>
  <c r="CI21" s="1"/>
  <c r="CO21"/>
  <c r="BR22"/>
  <c r="BU22" s="1"/>
  <c r="CC23"/>
  <c r="CI23" s="1"/>
  <c r="CO23"/>
  <c r="CE24"/>
  <c r="CK24" s="1"/>
  <c r="CA26"/>
  <c r="CG26" s="1"/>
  <c r="CO26"/>
  <c r="CC28"/>
  <c r="CI28" s="1"/>
  <c r="BR29"/>
  <c r="BU29" s="1"/>
  <c r="CC30"/>
  <c r="CI30" s="1"/>
  <c r="CO30"/>
  <c r="CQ30" s="1"/>
  <c r="BR31"/>
  <c r="BU31" s="1"/>
  <c r="CC32"/>
  <c r="CI32" s="1"/>
  <c r="CO32"/>
  <c r="CQ32" s="1"/>
  <c r="BR33"/>
  <c r="BU33" s="1"/>
  <c r="CC34"/>
  <c r="CI34" s="1"/>
  <c r="CO34"/>
  <c r="CR34" s="1"/>
  <c r="BR35"/>
  <c r="BU35" s="1"/>
  <c r="CC36"/>
  <c r="CI36" s="1"/>
  <c r="CO36"/>
  <c r="CR36" s="1"/>
  <c r="BR37"/>
  <c r="BU37" s="1"/>
  <c r="CC38"/>
  <c r="CC18" i="25" s="1"/>
  <c r="CC24" i="23"/>
  <c r="CI24" s="1"/>
  <c r="BR25"/>
  <c r="BU25" s="1"/>
  <c r="CC26"/>
  <c r="CI26" s="1"/>
  <c r="CO26"/>
  <c r="CQ26" s="1"/>
  <c r="BR27"/>
  <c r="BU27" s="1"/>
  <c r="CC28"/>
  <c r="CI28" s="1"/>
  <c r="CO28"/>
  <c r="CC30"/>
  <c r="CI30" s="1"/>
  <c r="BR31"/>
  <c r="BU31" s="1"/>
  <c r="CC32"/>
  <c r="CI32" s="1"/>
  <c r="CO32"/>
  <c r="CQ32" s="1"/>
  <c r="CC34"/>
  <c r="CI34" s="1"/>
  <c r="BR35"/>
  <c r="BU35" s="1"/>
  <c r="CC36"/>
  <c r="CI36" s="1"/>
  <c r="CO36"/>
  <c r="CQ36" s="1"/>
  <c r="CC38"/>
  <c r="CI38" s="1"/>
  <c r="CI18" i="24" s="1"/>
  <c r="CC21" i="23"/>
  <c r="CI21" s="1"/>
  <c r="CO21"/>
  <c r="BR22"/>
  <c r="BU22" s="1"/>
  <c r="CC23"/>
  <c r="CI23" s="1"/>
  <c r="CO23"/>
  <c r="CA24"/>
  <c r="CG24" s="1"/>
  <c r="BP25"/>
  <c r="BS25" s="1"/>
  <c r="CE26"/>
  <c r="CK26" s="1"/>
  <c r="CN26" s="1"/>
  <c r="CA28"/>
  <c r="CG28" s="1"/>
  <c r="CE28"/>
  <c r="CK28" s="1"/>
  <c r="BP29"/>
  <c r="BS29" s="1"/>
  <c r="CA30"/>
  <c r="CG30" s="1"/>
  <c r="CE30"/>
  <c r="CK30" s="1"/>
  <c r="BP31"/>
  <c r="BS31" s="1"/>
  <c r="CA32"/>
  <c r="CG32" s="1"/>
  <c r="BP33"/>
  <c r="BS33" s="1"/>
  <c r="CA34"/>
  <c r="CG34" s="1"/>
  <c r="CE34"/>
  <c r="CK34" s="1"/>
  <c r="CA36"/>
  <c r="CG36" s="1"/>
  <c r="BP37"/>
  <c r="BS37" s="1"/>
  <c r="CE38"/>
  <c r="CK38" s="1"/>
  <c r="CO21" i="22"/>
  <c r="CC23"/>
  <c r="CI23" s="1"/>
  <c r="BR24"/>
  <c r="BU24" s="1"/>
  <c r="CO25"/>
  <c r="CR25" s="1"/>
  <c r="BR26"/>
  <c r="BU26" s="1"/>
  <c r="CC27"/>
  <c r="CI27" s="1"/>
  <c r="CO27"/>
  <c r="CQ27" s="1"/>
  <c r="BR28"/>
  <c r="BU28" s="1"/>
  <c r="CO29"/>
  <c r="CR29" s="1"/>
  <c r="BR30"/>
  <c r="BU30" s="1"/>
  <c r="CC31"/>
  <c r="CI31" s="1"/>
  <c r="CM31" s="1"/>
  <c r="CO31"/>
  <c r="BR32"/>
  <c r="BU32" s="1"/>
  <c r="CC33"/>
  <c r="CI33" s="1"/>
  <c r="CO33"/>
  <c r="CR33" s="1"/>
  <c r="BR34"/>
  <c r="BU34" s="1"/>
  <c r="CC35"/>
  <c r="CI35" s="1"/>
  <c r="CO35"/>
  <c r="BR36"/>
  <c r="BU36" s="1"/>
  <c r="CC37"/>
  <c r="CI37" s="1"/>
  <c r="CO37"/>
  <c r="CR37" s="1"/>
  <c r="BR38"/>
  <c r="BR18" i="23" s="1"/>
  <c r="CA21" i="22"/>
  <c r="CG21" s="1"/>
  <c r="CE21"/>
  <c r="CK21" s="1"/>
  <c r="BP22"/>
  <c r="BS22" s="1"/>
  <c r="CA23"/>
  <c r="CG23" s="1"/>
  <c r="CE23"/>
  <c r="CK23" s="1"/>
  <c r="BP24"/>
  <c r="BS24" s="1"/>
  <c r="CA25"/>
  <c r="CG25" s="1"/>
  <c r="CE25"/>
  <c r="CK25" s="1"/>
  <c r="BP26"/>
  <c r="BS26" s="1"/>
  <c r="CA27"/>
  <c r="CG27" s="1"/>
  <c r="CE27"/>
  <c r="CK27" s="1"/>
  <c r="BP28"/>
  <c r="BS28" s="1"/>
  <c r="CA29"/>
  <c r="CG29" s="1"/>
  <c r="CE29"/>
  <c r="CK29" s="1"/>
  <c r="BP30"/>
  <c r="BS30" s="1"/>
  <c r="CA31"/>
  <c r="CG31" s="1"/>
  <c r="CE31"/>
  <c r="CK31" s="1"/>
  <c r="BP32"/>
  <c r="BS32" s="1"/>
  <c r="CE33"/>
  <c r="CK33" s="1"/>
  <c r="BP34"/>
  <c r="BS34" s="1"/>
  <c r="CA35"/>
  <c r="CG35" s="1"/>
  <c r="CE35"/>
  <c r="CK35" s="1"/>
  <c r="BP36"/>
  <c r="BS36" s="1"/>
  <c r="CA37"/>
  <c r="CG37" s="1"/>
  <c r="CE37"/>
  <c r="CK37" s="1"/>
  <c r="BP38"/>
  <c r="BP18" i="23" s="1"/>
  <c r="BR21" i="21"/>
  <c r="BU21" s="1"/>
  <c r="CC22"/>
  <c r="CI22" s="1"/>
  <c r="CO22"/>
  <c r="BR23"/>
  <c r="BU23" s="1"/>
  <c r="CA24"/>
  <c r="CG24" s="1"/>
  <c r="CE24"/>
  <c r="CK24" s="1"/>
  <c r="CO24"/>
  <c r="CQ24" s="1"/>
  <c r="BP25"/>
  <c r="BS25" s="1"/>
  <c r="CB25"/>
  <c r="CH25" s="1"/>
  <c r="CA26"/>
  <c r="CG26" s="1"/>
  <c r="CE26"/>
  <c r="CK26" s="1"/>
  <c r="CO26"/>
  <c r="BP27"/>
  <c r="BS27" s="1"/>
  <c r="CA28"/>
  <c r="CG28" s="1"/>
  <c r="CE28"/>
  <c r="CK28" s="1"/>
  <c r="CO28"/>
  <c r="BP29"/>
  <c r="BS29" s="1"/>
  <c r="CB29"/>
  <c r="CH29" s="1"/>
  <c r="CA30"/>
  <c r="CG30" s="1"/>
  <c r="CE30"/>
  <c r="CK30" s="1"/>
  <c r="BP31"/>
  <c r="BS31" s="1"/>
  <c r="CA32"/>
  <c r="CG32" s="1"/>
  <c r="CE32"/>
  <c r="CK32" s="1"/>
  <c r="BP33"/>
  <c r="BS33" s="1"/>
  <c r="CA34"/>
  <c r="CG34" s="1"/>
  <c r="CE34"/>
  <c r="CK34" s="1"/>
  <c r="BP35"/>
  <c r="BS35" s="1"/>
  <c r="CA36"/>
  <c r="CG36" s="1"/>
  <c r="CE36"/>
  <c r="CK36" s="1"/>
  <c r="BP37"/>
  <c r="BS37" s="1"/>
  <c r="CA38"/>
  <c r="CA18" i="22" s="1"/>
  <c r="CE38" i="21"/>
  <c r="CE18" i="22" s="1"/>
  <c r="CC24" i="21"/>
  <c r="CI24" s="1"/>
  <c r="BR25"/>
  <c r="BU25" s="1"/>
  <c r="CC26"/>
  <c r="CI26" s="1"/>
  <c r="BR27"/>
  <c r="BU27" s="1"/>
  <c r="CC28"/>
  <c r="CI28" s="1"/>
  <c r="BR29"/>
  <c r="BU29" s="1"/>
  <c r="CC30"/>
  <c r="CI30" s="1"/>
  <c r="CO30"/>
  <c r="BR31"/>
  <c r="BU31" s="1"/>
  <c r="BV31" s="1"/>
  <c r="BW31" s="1"/>
  <c r="CC32"/>
  <c r="CI32" s="1"/>
  <c r="CO32"/>
  <c r="BR33"/>
  <c r="BU33" s="1"/>
  <c r="CC34"/>
  <c r="CI34" s="1"/>
  <c r="CO34"/>
  <c r="BR35"/>
  <c r="BU35" s="1"/>
  <c r="CC36"/>
  <c r="CI36" s="1"/>
  <c r="CO36"/>
  <c r="BR37"/>
  <c r="BU37" s="1"/>
  <c r="CC38"/>
  <c r="CC18" i="22" s="1"/>
  <c r="BR21" i="20"/>
  <c r="BU21" s="1"/>
  <c r="CC22"/>
  <c r="CI22" s="1"/>
  <c r="CO22"/>
  <c r="BR23"/>
  <c r="BU23" s="1"/>
  <c r="BP21"/>
  <c r="BS21" s="1"/>
  <c r="CA22"/>
  <c r="CG22" s="1"/>
  <c r="CE22"/>
  <c r="CK22" s="1"/>
  <c r="BP23"/>
  <c r="BS23" s="1"/>
  <c r="BR24"/>
  <c r="BU24" s="1"/>
  <c r="CC25"/>
  <c r="CI25" s="1"/>
  <c r="BR26"/>
  <c r="BU26" s="1"/>
  <c r="CC27"/>
  <c r="CI27" s="1"/>
  <c r="BR28"/>
  <c r="BU28" s="1"/>
  <c r="CC29"/>
  <c r="CI29" s="1"/>
  <c r="BR30"/>
  <c r="BU30" s="1"/>
  <c r="CC31"/>
  <c r="CI31" s="1"/>
  <c r="CC35"/>
  <c r="CI35" s="1"/>
  <c r="CA21" i="19"/>
  <c r="CG21" s="1"/>
  <c r="CE21"/>
  <c r="CK21" s="1"/>
  <c r="BP22"/>
  <c r="BS22" s="1"/>
  <c r="CA23"/>
  <c r="CG23" s="1"/>
  <c r="CE23"/>
  <c r="CK23" s="1"/>
  <c r="CC24"/>
  <c r="CI24" s="1"/>
  <c r="CO24"/>
  <c r="BR25"/>
  <c r="BU25" s="1"/>
  <c r="CC26"/>
  <c r="CI26" s="1"/>
  <c r="CO26"/>
  <c r="BR27"/>
  <c r="BU27" s="1"/>
  <c r="CC28"/>
  <c r="CI28" s="1"/>
  <c r="CO28"/>
  <c r="BR29"/>
  <c r="BU29" s="1"/>
  <c r="CC30"/>
  <c r="CI30" s="1"/>
  <c r="CO30"/>
  <c r="BR31"/>
  <c r="BU31" s="1"/>
  <c r="CC32"/>
  <c r="CI32" s="1"/>
  <c r="CO32"/>
  <c r="CR32" s="1"/>
  <c r="BR33"/>
  <c r="BU33" s="1"/>
  <c r="CC34"/>
  <c r="CI34" s="1"/>
  <c r="CO34"/>
  <c r="BR35"/>
  <c r="BU35" s="1"/>
  <c r="CC36"/>
  <c r="CI36" s="1"/>
  <c r="CO36"/>
  <c r="BR37"/>
  <c r="BU37" s="1"/>
  <c r="CC21"/>
  <c r="CI21" s="1"/>
  <c r="CO21"/>
  <c r="BR22"/>
  <c r="BU22" s="1"/>
  <c r="CC23"/>
  <c r="CI23" s="1"/>
  <c r="CO23"/>
  <c r="CC21" i="18"/>
  <c r="CI21" s="1"/>
  <c r="CO21"/>
  <c r="BR22"/>
  <c r="BU22" s="1"/>
  <c r="CC23"/>
  <c r="CI23" s="1"/>
  <c r="CO23"/>
  <c r="CA26"/>
  <c r="CG26" s="1"/>
  <c r="CE26"/>
  <c r="CK26" s="1"/>
  <c r="BP27"/>
  <c r="BS27" s="1"/>
  <c r="BV27" s="1"/>
  <c r="BW27" s="1"/>
  <c r="CA30"/>
  <c r="CG30" s="1"/>
  <c r="CE30"/>
  <c r="CK30" s="1"/>
  <c r="CO30"/>
  <c r="CR30" s="1"/>
  <c r="BR31"/>
  <c r="BU31" s="1"/>
  <c r="CC32"/>
  <c r="CI32" s="1"/>
  <c r="CO32"/>
  <c r="BR33"/>
  <c r="BU33" s="1"/>
  <c r="CC34"/>
  <c r="CI34" s="1"/>
  <c r="CO34"/>
  <c r="CQ34" s="1"/>
  <c r="BR35"/>
  <c r="BU35" s="1"/>
  <c r="CC36"/>
  <c r="CI36" s="1"/>
  <c r="CO36"/>
  <c r="CQ36" s="1"/>
  <c r="BR37"/>
  <c r="BU37" s="1"/>
  <c r="BR25"/>
  <c r="BU25" s="1"/>
  <c r="CC26"/>
  <c r="CI26" s="1"/>
  <c r="CO26"/>
  <c r="CQ26" s="1"/>
  <c r="BR27"/>
  <c r="BU27" s="1"/>
  <c r="BR29"/>
  <c r="BU29" s="1"/>
  <c r="CC30"/>
  <c r="CI30" s="1"/>
  <c r="CC19"/>
  <c r="CI19" s="1"/>
  <c r="CA19"/>
  <c r="CG19" s="1"/>
  <c r="CE19"/>
  <c r="CK19" s="1"/>
  <c r="CA32" i="17"/>
  <c r="CG32" s="1"/>
  <c r="BP33"/>
  <c r="BS33" s="1"/>
  <c r="BV33" s="1"/>
  <c r="BW33" s="1"/>
  <c r="CE34"/>
  <c r="CK34" s="1"/>
  <c r="CA36"/>
  <c r="CG36" s="1"/>
  <c r="BP37"/>
  <c r="BS37" s="1"/>
  <c r="CE32"/>
  <c r="CK32" s="1"/>
  <c r="CE36"/>
  <c r="CK36" s="1"/>
  <c r="CA38" i="16"/>
  <c r="BP23" i="17"/>
  <c r="BS23" s="1"/>
  <c r="CE22"/>
  <c r="CK22" s="1"/>
  <c r="CA22"/>
  <c r="CG22" s="1"/>
  <c r="BP21"/>
  <c r="BS21" s="1"/>
  <c r="CC24"/>
  <c r="CI24" s="1"/>
  <c r="BR25"/>
  <c r="BU25" s="1"/>
  <c r="CF25"/>
  <c r="CL25" s="1"/>
  <c r="CC26"/>
  <c r="CI26" s="1"/>
  <c r="BR27"/>
  <c r="BU27" s="1"/>
  <c r="CF27"/>
  <c r="CL27" s="1"/>
  <c r="CC28"/>
  <c r="CI28" s="1"/>
  <c r="BR29"/>
  <c r="BU29" s="1"/>
  <c r="CF29"/>
  <c r="CL29" s="1"/>
  <c r="CC30"/>
  <c r="CI30" s="1"/>
  <c r="CO30"/>
  <c r="CR30" s="1"/>
  <c r="BR31"/>
  <c r="BU31" s="1"/>
  <c r="CC32"/>
  <c r="CI32" s="1"/>
  <c r="CO32"/>
  <c r="CQ32" s="1"/>
  <c r="BR33"/>
  <c r="BU33" s="1"/>
  <c r="CC34"/>
  <c r="CI34" s="1"/>
  <c r="CO34"/>
  <c r="CR34" s="1"/>
  <c r="BR35"/>
  <c r="BU35" s="1"/>
  <c r="CC36"/>
  <c r="CI36" s="1"/>
  <c r="CO36"/>
  <c r="CR36" s="1"/>
  <c r="BR37"/>
  <c r="BU37" s="1"/>
  <c r="CC38"/>
  <c r="CC18" i="18" s="1"/>
  <c r="BR21" i="17"/>
  <c r="BU21" s="1"/>
  <c r="CC22"/>
  <c r="CI22" s="1"/>
  <c r="CO22"/>
  <c r="CR22" s="1"/>
  <c r="BR23"/>
  <c r="BU23" s="1"/>
  <c r="CA24"/>
  <c r="CG24" s="1"/>
  <c r="CE24"/>
  <c r="CK24" s="1"/>
  <c r="BP25"/>
  <c r="BS25" s="1"/>
  <c r="CA26"/>
  <c r="CG26" s="1"/>
  <c r="CE26"/>
  <c r="CK26" s="1"/>
  <c r="BP27"/>
  <c r="BS27" s="1"/>
  <c r="CA30"/>
  <c r="CG30" s="1"/>
  <c r="CE30"/>
  <c r="CK30" s="1"/>
  <c r="CN30" s="1"/>
  <c r="BP31"/>
  <c r="BS31" s="1"/>
  <c r="CE22" i="16"/>
  <c r="CK22" s="1"/>
  <c r="CE32"/>
  <c r="CK32" s="1"/>
  <c r="CE36"/>
  <c r="CK36" s="1"/>
  <c r="BZ18" i="17"/>
  <c r="CA22" i="16"/>
  <c r="CG22" s="1"/>
  <c r="BP23"/>
  <c r="BS23" s="1"/>
  <c r="CA32"/>
  <c r="CG32" s="1"/>
  <c r="BP33"/>
  <c r="BS33" s="1"/>
  <c r="CE34"/>
  <c r="CK34" s="1"/>
  <c r="CA36"/>
  <c r="CG36" s="1"/>
  <c r="BP37"/>
  <c r="BS37" s="1"/>
  <c r="CE38"/>
  <c r="CK38" s="1"/>
  <c r="CK18" i="17" s="1"/>
  <c r="CP21" i="1"/>
  <c r="BZ18" i="16"/>
  <c r="BP20" i="25"/>
  <c r="BS20" s="1"/>
  <c r="BV20" s="1"/>
  <c r="BW20" s="1"/>
  <c r="BR20"/>
  <c r="BU20" s="1"/>
  <c r="CG19"/>
  <c r="BP20" i="24"/>
  <c r="BS20" s="1"/>
  <c r="BR20"/>
  <c r="BU20" s="1"/>
  <c r="CC19"/>
  <c r="CI19" s="1"/>
  <c r="CA19"/>
  <c r="CG19" s="1"/>
  <c r="CE19"/>
  <c r="CK19" s="1"/>
  <c r="BP20" i="23"/>
  <c r="BS20" s="1"/>
  <c r="BR20"/>
  <c r="BU20" s="1"/>
  <c r="CA19"/>
  <c r="CG19" s="1"/>
  <c r="BR20" i="22"/>
  <c r="BU20" s="1"/>
  <c r="CA19"/>
  <c r="CG19" s="1"/>
  <c r="CE19"/>
  <c r="CK19" s="1"/>
  <c r="CC19"/>
  <c r="CI19" s="1"/>
  <c r="CA20" i="21"/>
  <c r="CG20" s="1"/>
  <c r="CE20"/>
  <c r="CK20" s="1"/>
  <c r="CC20"/>
  <c r="CI20" s="1"/>
  <c r="CO20"/>
  <c r="CQ20" s="1"/>
  <c r="BR19"/>
  <c r="BU19" s="1"/>
  <c r="BP19"/>
  <c r="BS19" s="1"/>
  <c r="CC20" i="20"/>
  <c r="CI20" s="1"/>
  <c r="CO20"/>
  <c r="CA20"/>
  <c r="CG20" s="1"/>
  <c r="CE20"/>
  <c r="CK20" s="1"/>
  <c r="BR19"/>
  <c r="BU19" s="1"/>
  <c r="CC38" i="19"/>
  <c r="CC18" i="20" s="1"/>
  <c r="CA38" i="19"/>
  <c r="CA18" i="20" s="1"/>
  <c r="CE38" i="19"/>
  <c r="CE18" i="20" s="1"/>
  <c r="BR20" i="19"/>
  <c r="BU20" s="1"/>
  <c r="BP20"/>
  <c r="BS20" s="1"/>
  <c r="CA19"/>
  <c r="CG19" s="1"/>
  <c r="CE19"/>
  <c r="CK19" s="1"/>
  <c r="CC19"/>
  <c r="CI19" s="1"/>
  <c r="BR24" i="25"/>
  <c r="BU24" s="1"/>
  <c r="BP24"/>
  <c r="BS24" s="1"/>
  <c r="CO25"/>
  <c r="CE25"/>
  <c r="CK25" s="1"/>
  <c r="CC25"/>
  <c r="CI25" s="1"/>
  <c r="CA25"/>
  <c r="CG25" s="1"/>
  <c r="BR26"/>
  <c r="BU26" s="1"/>
  <c r="BP26"/>
  <c r="BS26" s="1"/>
  <c r="CO27"/>
  <c r="CK27"/>
  <c r="CB20"/>
  <c r="CH20" s="1"/>
  <c r="CD20"/>
  <c r="CJ20" s="1"/>
  <c r="CF20"/>
  <c r="CL20" s="1"/>
  <c r="CP20"/>
  <c r="BQ21"/>
  <c r="BT21" s="1"/>
  <c r="BV21" s="1"/>
  <c r="BW21" s="1"/>
  <c r="CB22"/>
  <c r="CH22" s="1"/>
  <c r="CD22"/>
  <c r="CJ22" s="1"/>
  <c r="CF22"/>
  <c r="CL22" s="1"/>
  <c r="CP22"/>
  <c r="CQ22" s="1"/>
  <c r="BQ23"/>
  <c r="BT23" s="1"/>
  <c r="CD25"/>
  <c r="CJ25" s="1"/>
  <c r="CP25"/>
  <c r="CD27"/>
  <c r="CJ27" s="1"/>
  <c r="CN27" s="1"/>
  <c r="CP27"/>
  <c r="CA20"/>
  <c r="CG20" s="1"/>
  <c r="CC20"/>
  <c r="CI20" s="1"/>
  <c r="CE20"/>
  <c r="CK20" s="1"/>
  <c r="BP21"/>
  <c r="BS21" s="1"/>
  <c r="CB21"/>
  <c r="CH21" s="1"/>
  <c r="CD21"/>
  <c r="CJ21" s="1"/>
  <c r="CF21"/>
  <c r="CL21" s="1"/>
  <c r="CA22"/>
  <c r="CG22" s="1"/>
  <c r="CC22"/>
  <c r="CI22" s="1"/>
  <c r="CE22"/>
  <c r="CK22" s="1"/>
  <c r="BP23"/>
  <c r="BS23" s="1"/>
  <c r="CB23"/>
  <c r="CH23" s="1"/>
  <c r="CD23"/>
  <c r="CJ23" s="1"/>
  <c r="CF23"/>
  <c r="CL23" s="1"/>
  <c r="BQ24"/>
  <c r="BT24" s="1"/>
  <c r="CB25"/>
  <c r="CH25" s="1"/>
  <c r="CF25"/>
  <c r="CL25" s="1"/>
  <c r="BQ26"/>
  <c r="BT26" s="1"/>
  <c r="CB27"/>
  <c r="CH27" s="1"/>
  <c r="CF27"/>
  <c r="CL27" s="1"/>
  <c r="BQ28"/>
  <c r="BT28" s="1"/>
  <c r="CB29"/>
  <c r="CH29" s="1"/>
  <c r="CD29"/>
  <c r="CJ29" s="1"/>
  <c r="CF29"/>
  <c r="CL29" s="1"/>
  <c r="CP29"/>
  <c r="CB31"/>
  <c r="CH31" s="1"/>
  <c r="CD31"/>
  <c r="CJ31" s="1"/>
  <c r="CF31"/>
  <c r="CL31" s="1"/>
  <c r="CP31"/>
  <c r="BQ32"/>
  <c r="BT32" s="1"/>
  <c r="CA32"/>
  <c r="CG32" s="1"/>
  <c r="CC32"/>
  <c r="CI32" s="1"/>
  <c r="CE32"/>
  <c r="CK32" s="1"/>
  <c r="CO32"/>
  <c r="CR32" s="1"/>
  <c r="BP33"/>
  <c r="BS33" s="1"/>
  <c r="BR33"/>
  <c r="BU33" s="1"/>
  <c r="CB33"/>
  <c r="CH33" s="1"/>
  <c r="CD33"/>
  <c r="CJ33" s="1"/>
  <c r="CF33"/>
  <c r="CL33" s="1"/>
  <c r="CP33"/>
  <c r="BQ34"/>
  <c r="BT34" s="1"/>
  <c r="CA34"/>
  <c r="CG34" s="1"/>
  <c r="CC34"/>
  <c r="CI34" s="1"/>
  <c r="CE34"/>
  <c r="CK34" s="1"/>
  <c r="CO34"/>
  <c r="CR34" s="1"/>
  <c r="BP35"/>
  <c r="BS35" s="1"/>
  <c r="BR35"/>
  <c r="BU35" s="1"/>
  <c r="BV35" s="1"/>
  <c r="BW35" s="1"/>
  <c r="CB35"/>
  <c r="CH35" s="1"/>
  <c r="CD35"/>
  <c r="CJ35" s="1"/>
  <c r="CF35"/>
  <c r="CL35" s="1"/>
  <c r="CP35"/>
  <c r="CQ35" s="1"/>
  <c r="BQ36"/>
  <c r="BT36" s="1"/>
  <c r="CA36"/>
  <c r="CG36" s="1"/>
  <c r="CC36"/>
  <c r="CI36" s="1"/>
  <c r="CE36"/>
  <c r="CK36" s="1"/>
  <c r="CO36"/>
  <c r="CQ36" s="1"/>
  <c r="BP37"/>
  <c r="BS37" s="1"/>
  <c r="BR37"/>
  <c r="BU37" s="1"/>
  <c r="CB37"/>
  <c r="CH37" s="1"/>
  <c r="CD37"/>
  <c r="CJ37" s="1"/>
  <c r="CF37"/>
  <c r="CL37" s="1"/>
  <c r="CP37"/>
  <c r="BQ38"/>
  <c r="BT38" s="1"/>
  <c r="CA38"/>
  <c r="CG38" s="1"/>
  <c r="CC38"/>
  <c r="CI38" s="1"/>
  <c r="CE38"/>
  <c r="CK38" s="1"/>
  <c r="CO38"/>
  <c r="CQ38" s="1"/>
  <c r="CB24"/>
  <c r="CH24" s="1"/>
  <c r="CD24"/>
  <c r="CJ24" s="1"/>
  <c r="CF24"/>
  <c r="CL24" s="1"/>
  <c r="CB26"/>
  <c r="CH26" s="1"/>
  <c r="CD26"/>
  <c r="CJ26" s="1"/>
  <c r="CF26"/>
  <c r="CL26" s="1"/>
  <c r="BP28"/>
  <c r="BS28" s="1"/>
  <c r="CB28"/>
  <c r="CH28" s="1"/>
  <c r="CD28"/>
  <c r="CJ28" s="1"/>
  <c r="CB30"/>
  <c r="CH30" s="1"/>
  <c r="CD30"/>
  <c r="CJ30" s="1"/>
  <c r="CF30"/>
  <c r="CL30" s="1"/>
  <c r="CA31"/>
  <c r="CG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M35" s="1"/>
  <c r="CE35"/>
  <c r="CK35" s="1"/>
  <c r="BP36"/>
  <c r="BS36" s="1"/>
  <c r="CB36"/>
  <c r="CH36" s="1"/>
  <c r="CD36"/>
  <c r="CJ36" s="1"/>
  <c r="CF36"/>
  <c r="CL36" s="1"/>
  <c r="CA37"/>
  <c r="CG37" s="1"/>
  <c r="CC37"/>
  <c r="CI37" s="1"/>
  <c r="CE37"/>
  <c r="CK37" s="1"/>
  <c r="BP38"/>
  <c r="BS38" s="1"/>
  <c r="CB38"/>
  <c r="CH38" s="1"/>
  <c r="CD38"/>
  <c r="CJ38" s="1"/>
  <c r="CF38"/>
  <c r="CL38" s="1"/>
  <c r="BR24" i="24"/>
  <c r="BU24" s="1"/>
  <c r="BP24"/>
  <c r="BS24" s="1"/>
  <c r="CO25"/>
  <c r="CE25"/>
  <c r="CK25" s="1"/>
  <c r="CC25"/>
  <c r="CI25" s="1"/>
  <c r="CA25"/>
  <c r="CG25" s="1"/>
  <c r="BR26"/>
  <c r="BU26" s="1"/>
  <c r="BP26"/>
  <c r="BS26" s="1"/>
  <c r="BV26" s="1"/>
  <c r="BW26" s="1"/>
  <c r="CO27"/>
  <c r="CE27"/>
  <c r="CK27" s="1"/>
  <c r="CC27"/>
  <c r="CI27" s="1"/>
  <c r="CA27"/>
  <c r="CG27" s="1"/>
  <c r="BR28"/>
  <c r="BU28" s="1"/>
  <c r="BP28"/>
  <c r="BS28" s="1"/>
  <c r="CO29"/>
  <c r="CE29"/>
  <c r="CK29" s="1"/>
  <c r="CC29"/>
  <c r="CI29" s="1"/>
  <c r="CA29"/>
  <c r="CG29" s="1"/>
  <c r="BR30"/>
  <c r="BU30" s="1"/>
  <c r="BP30"/>
  <c r="BS30" s="1"/>
  <c r="BQ19"/>
  <c r="BT19" s="1"/>
  <c r="CB20"/>
  <c r="CH20" s="1"/>
  <c r="CD20"/>
  <c r="CJ20" s="1"/>
  <c r="CF20"/>
  <c r="CL20" s="1"/>
  <c r="CP20"/>
  <c r="BQ21"/>
  <c r="BT21" s="1"/>
  <c r="CB22"/>
  <c r="CH22" s="1"/>
  <c r="CD22"/>
  <c r="CJ22" s="1"/>
  <c r="CF22"/>
  <c r="CL22" s="1"/>
  <c r="CP22"/>
  <c r="CR22" s="1"/>
  <c r="BQ23"/>
  <c r="BT23" s="1"/>
  <c r="CD25"/>
  <c r="CJ25" s="1"/>
  <c r="CP25"/>
  <c r="CD27"/>
  <c r="CJ27" s="1"/>
  <c r="CP27"/>
  <c r="CD29"/>
  <c r="CJ29" s="1"/>
  <c r="CP29"/>
  <c r="BP19"/>
  <c r="BS19" s="1"/>
  <c r="CB19"/>
  <c r="CH19" s="1"/>
  <c r="CD19"/>
  <c r="CJ19" s="1"/>
  <c r="CF19"/>
  <c r="CL19" s="1"/>
  <c r="CA20"/>
  <c r="CG20" s="1"/>
  <c r="CC20"/>
  <c r="CI20" s="1"/>
  <c r="CE20"/>
  <c r="CK20" s="1"/>
  <c r="BP21"/>
  <c r="BS21" s="1"/>
  <c r="CB21"/>
  <c r="CH21" s="1"/>
  <c r="CD21"/>
  <c r="CJ21" s="1"/>
  <c r="CF21"/>
  <c r="CL21" s="1"/>
  <c r="CA22"/>
  <c r="CG22" s="1"/>
  <c r="CC22"/>
  <c r="CI22" s="1"/>
  <c r="CE22"/>
  <c r="CK22" s="1"/>
  <c r="BP23"/>
  <c r="BS23" s="1"/>
  <c r="CB23"/>
  <c r="CH23" s="1"/>
  <c r="CD23"/>
  <c r="CJ23" s="1"/>
  <c r="CF23"/>
  <c r="CL23" s="1"/>
  <c r="BQ24"/>
  <c r="BT24" s="1"/>
  <c r="CB25"/>
  <c r="CH25" s="1"/>
  <c r="CF25"/>
  <c r="CL25" s="1"/>
  <c r="BQ26"/>
  <c r="BT26" s="1"/>
  <c r="CB31"/>
  <c r="CH31" s="1"/>
  <c r="CD31"/>
  <c r="CJ31" s="1"/>
  <c r="CF31"/>
  <c r="CL31" s="1"/>
  <c r="CP31"/>
  <c r="CQ31" s="1"/>
  <c r="BQ32"/>
  <c r="BT32" s="1"/>
  <c r="CB33"/>
  <c r="CH33" s="1"/>
  <c r="CD33"/>
  <c r="CJ33" s="1"/>
  <c r="CF33"/>
  <c r="CL33" s="1"/>
  <c r="CP33"/>
  <c r="CQ33" s="1"/>
  <c r="BQ34"/>
  <c r="BT34" s="1"/>
  <c r="CB35"/>
  <c r="CH35" s="1"/>
  <c r="CD35"/>
  <c r="CJ35" s="1"/>
  <c r="CF35"/>
  <c r="CL35" s="1"/>
  <c r="CP35"/>
  <c r="BQ36"/>
  <c r="BT36" s="1"/>
  <c r="CB37"/>
  <c r="CH37" s="1"/>
  <c r="CD37"/>
  <c r="CJ37" s="1"/>
  <c r="CN37" s="1"/>
  <c r="CF37"/>
  <c r="CL37" s="1"/>
  <c r="CP37"/>
  <c r="CR37" s="1"/>
  <c r="BQ38"/>
  <c r="BQ18" i="25" s="1"/>
  <c r="CB24" i="24"/>
  <c r="CH24" s="1"/>
  <c r="CD24"/>
  <c r="CJ24" s="1"/>
  <c r="CF24"/>
  <c r="CL24" s="1"/>
  <c r="CN24" s="1"/>
  <c r="CB26"/>
  <c r="CH26" s="1"/>
  <c r="CD26"/>
  <c r="CJ26" s="1"/>
  <c r="CF26"/>
  <c r="CL26" s="1"/>
  <c r="CB28"/>
  <c r="CH28" s="1"/>
  <c r="CD28"/>
  <c r="CJ28" s="1"/>
  <c r="CF28"/>
  <c r="CL28" s="1"/>
  <c r="CB30"/>
  <c r="CH30" s="1"/>
  <c r="CD30"/>
  <c r="CJ30" s="1"/>
  <c r="CF30"/>
  <c r="CL30" s="1"/>
  <c r="CA31"/>
  <c r="CG31" s="1"/>
  <c r="CM31" s="1"/>
  <c r="CC31"/>
  <c r="CI31" s="1"/>
  <c r="CE31"/>
  <c r="CK31" s="1"/>
  <c r="BP32"/>
  <c r="BS32" s="1"/>
  <c r="CB32"/>
  <c r="CH32" s="1"/>
  <c r="CM32" s="1"/>
  <c r="CD32"/>
  <c r="CJ32" s="1"/>
  <c r="CF32"/>
  <c r="CL32" s="1"/>
  <c r="CA33"/>
  <c r="CG33" s="1"/>
  <c r="CC33"/>
  <c r="CI33" s="1"/>
  <c r="CM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BP38"/>
  <c r="BS38" s="1"/>
  <c r="BS18" i="25" s="1"/>
  <c r="CB38" i="24"/>
  <c r="CH38" s="1"/>
  <c r="CD38"/>
  <c r="CD18" i="25" s="1"/>
  <c r="CF38" i="24"/>
  <c r="CF18" i="25" s="1"/>
  <c r="BP19" i="23"/>
  <c r="BS19" s="1"/>
  <c r="BR19"/>
  <c r="BU19" s="1"/>
  <c r="CB19"/>
  <c r="CH19" s="1"/>
  <c r="CO19"/>
  <c r="CD19"/>
  <c r="CJ19" s="1"/>
  <c r="CF19"/>
  <c r="CL19" s="1"/>
  <c r="CA20"/>
  <c r="CG20" s="1"/>
  <c r="CC20"/>
  <c r="CI20" s="1"/>
  <c r="CE20"/>
  <c r="CK20" s="1"/>
  <c r="CO20"/>
  <c r="BP21"/>
  <c r="BS21" s="1"/>
  <c r="BR21"/>
  <c r="BU21" s="1"/>
  <c r="CB21"/>
  <c r="CH21" s="1"/>
  <c r="CD21"/>
  <c r="CJ21" s="1"/>
  <c r="CF21"/>
  <c r="CL21" s="1"/>
  <c r="CA22"/>
  <c r="CG22" s="1"/>
  <c r="CC22"/>
  <c r="CI22" s="1"/>
  <c r="CE22"/>
  <c r="CK22" s="1"/>
  <c r="CO22"/>
  <c r="CQ22" s="1"/>
  <c r="BP23"/>
  <c r="BS23" s="1"/>
  <c r="BR23"/>
  <c r="BU23" s="1"/>
  <c r="CB23"/>
  <c r="CH23" s="1"/>
  <c r="CD23"/>
  <c r="CJ23" s="1"/>
  <c r="CF23"/>
  <c r="CL23" s="1"/>
  <c r="CB25"/>
  <c r="CH25" s="1"/>
  <c r="CB27"/>
  <c r="CH27" s="1"/>
  <c r="CB29"/>
  <c r="CH29" s="1"/>
  <c r="BR24"/>
  <c r="BU24" s="1"/>
  <c r="BP24"/>
  <c r="BS24" s="1"/>
  <c r="CO25"/>
  <c r="CE25"/>
  <c r="CK25" s="1"/>
  <c r="CC25"/>
  <c r="CI25" s="1"/>
  <c r="CA25"/>
  <c r="CG25" s="1"/>
  <c r="BR26"/>
  <c r="BU26" s="1"/>
  <c r="BP26"/>
  <c r="BS26" s="1"/>
  <c r="CO27"/>
  <c r="CE27"/>
  <c r="CK27" s="1"/>
  <c r="CC27"/>
  <c r="CI27" s="1"/>
  <c r="CA27"/>
  <c r="CG27" s="1"/>
  <c r="BR28"/>
  <c r="BU28" s="1"/>
  <c r="BP28"/>
  <c r="BS28" s="1"/>
  <c r="CO29"/>
  <c r="CE29"/>
  <c r="CK29" s="1"/>
  <c r="CC29"/>
  <c r="CI29" s="1"/>
  <c r="CA29"/>
  <c r="CG29" s="1"/>
  <c r="BR30"/>
  <c r="BU30" s="1"/>
  <c r="BP30"/>
  <c r="BS30" s="1"/>
  <c r="CB20"/>
  <c r="CH20" s="1"/>
  <c r="CD20"/>
  <c r="CJ20" s="1"/>
  <c r="CF20"/>
  <c r="CL20" s="1"/>
  <c r="CB22"/>
  <c r="CH22" s="1"/>
  <c r="CD22"/>
  <c r="CJ22" s="1"/>
  <c r="CF22"/>
  <c r="CL22" s="1"/>
  <c r="CD25"/>
  <c r="CJ25" s="1"/>
  <c r="CP25"/>
  <c r="CD27"/>
  <c r="CJ27" s="1"/>
  <c r="CP27"/>
  <c r="CD29"/>
  <c r="CJ29" s="1"/>
  <c r="CP29"/>
  <c r="CB31"/>
  <c r="CH31" s="1"/>
  <c r="CD31"/>
  <c r="CJ31" s="1"/>
  <c r="CF31"/>
  <c r="CL31" s="1"/>
  <c r="CP31"/>
  <c r="CQ31" s="1"/>
  <c r="BQ32"/>
  <c r="BT32" s="1"/>
  <c r="CB33"/>
  <c r="CH33" s="1"/>
  <c r="CD33"/>
  <c r="CJ33" s="1"/>
  <c r="CF33"/>
  <c r="CL33"/>
  <c r="CP33"/>
  <c r="CQ33" s="1"/>
  <c r="BQ34"/>
  <c r="BT34" s="1"/>
  <c r="CB35"/>
  <c r="CH35" s="1"/>
  <c r="CD35"/>
  <c r="CJ35" s="1"/>
  <c r="CF35"/>
  <c r="CL35" s="1"/>
  <c r="CP35"/>
  <c r="BQ36"/>
  <c r="BT36" s="1"/>
  <c r="CB37"/>
  <c r="CH37" s="1"/>
  <c r="CM37" s="1"/>
  <c r="CD37"/>
  <c r="CJ37" s="1"/>
  <c r="CF37"/>
  <c r="CL37" s="1"/>
  <c r="CP37"/>
  <c r="CR37" s="1"/>
  <c r="BQ38"/>
  <c r="BQ18" i="24" s="1"/>
  <c r="CB24" i="23"/>
  <c r="CH24" s="1"/>
  <c r="CD24"/>
  <c r="CJ24" s="1"/>
  <c r="CF24"/>
  <c r="CL24" s="1"/>
  <c r="CB26"/>
  <c r="CH26" s="1"/>
  <c r="CD26"/>
  <c r="CJ26" s="1"/>
  <c r="CF26"/>
  <c r="CL26" s="1"/>
  <c r="CB28"/>
  <c r="CH28" s="1"/>
  <c r="CD28"/>
  <c r="CJ28" s="1"/>
  <c r="CF28"/>
  <c r="CL28" s="1"/>
  <c r="CB30"/>
  <c r="CH30" s="1"/>
  <c r="CD30"/>
  <c r="CJ30" s="1"/>
  <c r="CF30"/>
  <c r="CL30" s="1"/>
  <c r="CA31"/>
  <c r="CG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BP38"/>
  <c r="BP18" i="24" s="1"/>
  <c r="CB38" i="23"/>
  <c r="CB18" i="24" s="1"/>
  <c r="CD38" i="23"/>
  <c r="CD18" i="24" s="1"/>
  <c r="CF38" i="23"/>
  <c r="CF18" i="24" s="1"/>
  <c r="BP19" i="22"/>
  <c r="BS19" s="1"/>
  <c r="BR19"/>
  <c r="BU19" s="1"/>
  <c r="CB19"/>
  <c r="CH19" s="1"/>
  <c r="CD19"/>
  <c r="CJ19" s="1"/>
  <c r="CN19" s="1"/>
  <c r="CF19"/>
  <c r="CL19" s="1"/>
  <c r="CA20"/>
  <c r="CG20" s="1"/>
  <c r="CC20"/>
  <c r="CI20" s="1"/>
  <c r="CE20"/>
  <c r="CK20" s="1"/>
  <c r="CO20"/>
  <c r="BP21"/>
  <c r="BS21" s="1"/>
  <c r="BR21"/>
  <c r="BU21" s="1"/>
  <c r="CB21"/>
  <c r="CH21" s="1"/>
  <c r="CD21"/>
  <c r="CJ21" s="1"/>
  <c r="CF21"/>
  <c r="CL21" s="1"/>
  <c r="CA22"/>
  <c r="CG22" s="1"/>
  <c r="CC22"/>
  <c r="CI22" s="1"/>
  <c r="CE22"/>
  <c r="CK22" s="1"/>
  <c r="CO22"/>
  <c r="BP23"/>
  <c r="BS23" s="1"/>
  <c r="BR23"/>
  <c r="BU23" s="1"/>
  <c r="CB23"/>
  <c r="CH23" s="1"/>
  <c r="CD23"/>
  <c r="CJ23" s="1"/>
  <c r="CF23"/>
  <c r="CL23" s="1"/>
  <c r="CB24"/>
  <c r="CH24" s="1"/>
  <c r="CB26"/>
  <c r="CH26" s="1"/>
  <c r="CB28"/>
  <c r="CH28" s="1"/>
  <c r="CB30"/>
  <c r="CH30" s="1"/>
  <c r="CB32"/>
  <c r="CH32" s="1"/>
  <c r="CB34"/>
  <c r="CH34" s="1"/>
  <c r="CB36"/>
  <c r="CH36" s="1"/>
  <c r="CB38"/>
  <c r="CB18" i="23" s="1"/>
  <c r="CO24" i="22"/>
  <c r="CQ24" s="1"/>
  <c r="CE24"/>
  <c r="CK24" s="1"/>
  <c r="CC24"/>
  <c r="CI24" s="1"/>
  <c r="CA24"/>
  <c r="CG24" s="1"/>
  <c r="BR25"/>
  <c r="BU25" s="1"/>
  <c r="BP25"/>
  <c r="BS25" s="1"/>
  <c r="CO26"/>
  <c r="CE26"/>
  <c r="CK26" s="1"/>
  <c r="CC26"/>
  <c r="CI26" s="1"/>
  <c r="CA26"/>
  <c r="CG26" s="1"/>
  <c r="BR27"/>
  <c r="BU27" s="1"/>
  <c r="BP27"/>
  <c r="BS27" s="1"/>
  <c r="CO28"/>
  <c r="CE28"/>
  <c r="CK28" s="1"/>
  <c r="CC28"/>
  <c r="CI28" s="1"/>
  <c r="CA28"/>
  <c r="CG28" s="1"/>
  <c r="BR29"/>
  <c r="BU29" s="1"/>
  <c r="BP29"/>
  <c r="BS29" s="1"/>
  <c r="CO30"/>
  <c r="CE30"/>
  <c r="CK30" s="1"/>
  <c r="CC30"/>
  <c r="CI30" s="1"/>
  <c r="CA30"/>
  <c r="CG30" s="1"/>
  <c r="BR31"/>
  <c r="BU31" s="1"/>
  <c r="BP31"/>
  <c r="BS31" s="1"/>
  <c r="CO32"/>
  <c r="CE32"/>
  <c r="CK32" s="1"/>
  <c r="CC32"/>
  <c r="CI32" s="1"/>
  <c r="CA32"/>
  <c r="CG32" s="1"/>
  <c r="BR33"/>
  <c r="BU33" s="1"/>
  <c r="BP33"/>
  <c r="BS33" s="1"/>
  <c r="CO34"/>
  <c r="CE34"/>
  <c r="CK34" s="1"/>
  <c r="CC34"/>
  <c r="CI34" s="1"/>
  <c r="CA34"/>
  <c r="CG34" s="1"/>
  <c r="BR35"/>
  <c r="BU35" s="1"/>
  <c r="BP35"/>
  <c r="BS35" s="1"/>
  <c r="CO36"/>
  <c r="CE36"/>
  <c r="CK36" s="1"/>
  <c r="CC36"/>
  <c r="CI36" s="1"/>
  <c r="CA36"/>
  <c r="CG36" s="1"/>
  <c r="BR37"/>
  <c r="BU37" s="1"/>
  <c r="BP37"/>
  <c r="BS37" s="1"/>
  <c r="CE38"/>
  <c r="CE18" i="23" s="1"/>
  <c r="CC38" i="22"/>
  <c r="CC18" i="23" s="1"/>
  <c r="CA38" i="22"/>
  <c r="CA18" i="23" s="1"/>
  <c r="CB20" i="22"/>
  <c r="CH20" s="1"/>
  <c r="CD20"/>
  <c r="CJ20" s="1"/>
  <c r="CF20"/>
  <c r="CL20" s="1"/>
  <c r="CB22"/>
  <c r="CH22" s="1"/>
  <c r="CD22"/>
  <c r="CJ22" s="1"/>
  <c r="CF22"/>
  <c r="CL22" s="1"/>
  <c r="CD24"/>
  <c r="CJ24" s="1"/>
  <c r="CP24"/>
  <c r="CR24" s="1"/>
  <c r="CD26"/>
  <c r="CJ26" s="1"/>
  <c r="CP26"/>
  <c r="CR26" s="1"/>
  <c r="CD28"/>
  <c r="CJ28" s="1"/>
  <c r="CP28"/>
  <c r="CQ28" s="1"/>
  <c r="CD30"/>
  <c r="CJ30" s="1"/>
  <c r="CP30"/>
  <c r="CQ30" s="1"/>
  <c r="CD32"/>
  <c r="CJ32" s="1"/>
  <c r="CP32"/>
  <c r="CD34"/>
  <c r="CJ34" s="1"/>
  <c r="CP34"/>
  <c r="CR34" s="1"/>
  <c r="CD36"/>
  <c r="CJ36" s="1"/>
  <c r="CP36"/>
  <c r="CR36" s="1"/>
  <c r="CD38"/>
  <c r="CD18" i="23" s="1"/>
  <c r="CB25" i="22"/>
  <c r="CH25" s="1"/>
  <c r="CD25"/>
  <c r="CJ25" s="1"/>
  <c r="CF25"/>
  <c r="CL25" s="1"/>
  <c r="CB27"/>
  <c r="CH27" s="1"/>
  <c r="CD27"/>
  <c r="CJ27" s="1"/>
  <c r="CF27"/>
  <c r="CL27" s="1"/>
  <c r="CB29"/>
  <c r="CH29" s="1"/>
  <c r="CD29"/>
  <c r="CJ29" s="1"/>
  <c r="CF29"/>
  <c r="CL29" s="1"/>
  <c r="CB31"/>
  <c r="CH31" s="1"/>
  <c r="CD31"/>
  <c r="CJ31" s="1"/>
  <c r="CN31" s="1"/>
  <c r="CF31"/>
  <c r="CL31" s="1"/>
  <c r="CB33"/>
  <c r="CH33" s="1"/>
  <c r="CD33"/>
  <c r="CJ33" s="1"/>
  <c r="CF33"/>
  <c r="CL33" s="1"/>
  <c r="CB35"/>
  <c r="CH35" s="1"/>
  <c r="CD35"/>
  <c r="CJ35" s="1"/>
  <c r="CF35"/>
  <c r="CL35" s="1"/>
  <c r="CB37"/>
  <c r="CH37" s="1"/>
  <c r="CM37" s="1"/>
  <c r="CD37"/>
  <c r="CJ37" s="1"/>
  <c r="CF37"/>
  <c r="CL37" s="1"/>
  <c r="BR24" i="21"/>
  <c r="BU24" s="1"/>
  <c r="BP24"/>
  <c r="BS24" s="1"/>
  <c r="BV24" s="1"/>
  <c r="BW24" s="1"/>
  <c r="CO25"/>
  <c r="CE25"/>
  <c r="CK25" s="1"/>
  <c r="CC25"/>
  <c r="CI25" s="1"/>
  <c r="CA25"/>
  <c r="CG25" s="1"/>
  <c r="BR26"/>
  <c r="BU26" s="1"/>
  <c r="BP26"/>
  <c r="BS26" s="1"/>
  <c r="CO27"/>
  <c r="CE27"/>
  <c r="CK27" s="1"/>
  <c r="CC27"/>
  <c r="CI27" s="1"/>
  <c r="CA27"/>
  <c r="CG27" s="1"/>
  <c r="BR28"/>
  <c r="BU28" s="1"/>
  <c r="BP28"/>
  <c r="BS28" s="1"/>
  <c r="CO29"/>
  <c r="CE29"/>
  <c r="CK29" s="1"/>
  <c r="CC29"/>
  <c r="CI29" s="1"/>
  <c r="CA29"/>
  <c r="CG29" s="1"/>
  <c r="BR30"/>
  <c r="BU30" s="1"/>
  <c r="BP30"/>
  <c r="BS30" s="1"/>
  <c r="CA19"/>
  <c r="CG19" s="1"/>
  <c r="CC19"/>
  <c r="CI19" s="1"/>
  <c r="CM19" s="1"/>
  <c r="CE19"/>
  <c r="CK19" s="1"/>
  <c r="BP20"/>
  <c r="BS20" s="1"/>
  <c r="BR20"/>
  <c r="BU20" s="1"/>
  <c r="CB20"/>
  <c r="CH20" s="1"/>
  <c r="CM20" s="1"/>
  <c r="CD20"/>
  <c r="CJ20" s="1"/>
  <c r="CF20"/>
  <c r="CL20" s="1"/>
  <c r="CA21"/>
  <c r="CG21" s="1"/>
  <c r="CC21"/>
  <c r="CI21" s="1"/>
  <c r="CE21"/>
  <c r="CK21" s="1"/>
  <c r="CO21"/>
  <c r="BP22"/>
  <c r="BS22" s="1"/>
  <c r="BR22"/>
  <c r="BU22" s="1"/>
  <c r="BV22" s="1"/>
  <c r="BW22" s="1"/>
  <c r="CB22"/>
  <c r="CH22" s="1"/>
  <c r="CD22"/>
  <c r="CJ22" s="1"/>
  <c r="CF22"/>
  <c r="CL22" s="1"/>
  <c r="CA23"/>
  <c r="CG23" s="1"/>
  <c r="CC23"/>
  <c r="CI23" s="1"/>
  <c r="CE23"/>
  <c r="CK23" s="1"/>
  <c r="CO23"/>
  <c r="CD25"/>
  <c r="CJ25" s="1"/>
  <c r="CP25"/>
  <c r="CQ25" s="1"/>
  <c r="CD27"/>
  <c r="CJ27" s="1"/>
  <c r="CP27"/>
  <c r="CR27" s="1"/>
  <c r="CD29"/>
  <c r="CJ29" s="1"/>
  <c r="CP29"/>
  <c r="CB19"/>
  <c r="CH19" s="1"/>
  <c r="CD19"/>
  <c r="CJ19" s="1"/>
  <c r="CP19"/>
  <c r="CF19"/>
  <c r="CL19" s="1"/>
  <c r="CB21"/>
  <c r="CH21" s="1"/>
  <c r="CD21"/>
  <c r="CJ21" s="1"/>
  <c r="CF21"/>
  <c r="CL21" s="1"/>
  <c r="CB23"/>
  <c r="CH23" s="1"/>
  <c r="CD23"/>
  <c r="CJ23" s="1"/>
  <c r="CF23"/>
  <c r="CL23" s="1"/>
  <c r="CB31"/>
  <c r="CH31" s="1"/>
  <c r="CD31"/>
  <c r="CJ31" s="1"/>
  <c r="CF31"/>
  <c r="CL31" s="1"/>
  <c r="CP31"/>
  <c r="CQ31" s="1"/>
  <c r="BQ32"/>
  <c r="BT32" s="1"/>
  <c r="CB33"/>
  <c r="CH33" s="1"/>
  <c r="CD33"/>
  <c r="CJ33" s="1"/>
  <c r="CF33"/>
  <c r="CL33" s="1"/>
  <c r="CP33"/>
  <c r="CQ33" s="1"/>
  <c r="BQ34"/>
  <c r="BT34" s="1"/>
  <c r="CB35"/>
  <c r="CH35" s="1"/>
  <c r="CD35"/>
  <c r="CJ35" s="1"/>
  <c r="CF35"/>
  <c r="CL35" s="1"/>
  <c r="CP35"/>
  <c r="BQ36"/>
  <c r="BT36" s="1"/>
  <c r="CB37"/>
  <c r="CH37" s="1"/>
  <c r="CD37"/>
  <c r="CJ37" s="1"/>
  <c r="CF37"/>
  <c r="CL37" s="1"/>
  <c r="CP37"/>
  <c r="CQ37" s="1"/>
  <c r="BQ38"/>
  <c r="BT38" s="1"/>
  <c r="BT18" i="22" s="1"/>
  <c r="CB24" i="21"/>
  <c r="CH24" s="1"/>
  <c r="CD24"/>
  <c r="CJ24" s="1"/>
  <c r="CF24"/>
  <c r="CL24" s="1"/>
  <c r="CB26"/>
  <c r="CH26" s="1"/>
  <c r="CD26"/>
  <c r="CJ26" s="1"/>
  <c r="CF26"/>
  <c r="CL26" s="1"/>
  <c r="CB28"/>
  <c r="CH28" s="1"/>
  <c r="CD28"/>
  <c r="CJ28" s="1"/>
  <c r="CF28"/>
  <c r="CL28" s="1"/>
  <c r="CB30"/>
  <c r="CH30" s="1"/>
  <c r="CD30"/>
  <c r="CJ30" s="1"/>
  <c r="CF30"/>
  <c r="CL30" s="1"/>
  <c r="CA31"/>
  <c r="CG31" s="1"/>
  <c r="CC31"/>
  <c r="CI31" s="1"/>
  <c r="CE31"/>
  <c r="CK31" s="1"/>
  <c r="BP32"/>
  <c r="BS32" s="1"/>
  <c r="CB32"/>
  <c r="CH32" s="1"/>
  <c r="CD32"/>
  <c r="CJ32" s="1"/>
  <c r="CF32"/>
  <c r="CL32" s="1"/>
  <c r="CA33"/>
  <c r="CG33" s="1"/>
  <c r="CC33"/>
  <c r="CI33" s="1"/>
  <c r="CE33"/>
  <c r="CK33" s="1"/>
  <c r="BP34"/>
  <c r="BS34" s="1"/>
  <c r="CB34"/>
  <c r="CH34" s="1"/>
  <c r="CM34" s="1"/>
  <c r="CD34"/>
  <c r="CJ34" s="1"/>
  <c r="CF34"/>
  <c r="CL34" s="1"/>
  <c r="CA35"/>
  <c r="CG35" s="1"/>
  <c r="CC35"/>
  <c r="CI35" s="1"/>
  <c r="CE35"/>
  <c r="CK35" s="1"/>
  <c r="BP36"/>
  <c r="BS36" s="1"/>
  <c r="CB36"/>
  <c r="CH36" s="1"/>
  <c r="CD36"/>
  <c r="CJ36" s="1"/>
  <c r="CF36"/>
  <c r="CL36" s="1"/>
  <c r="CA37"/>
  <c r="CG37" s="1"/>
  <c r="CC37"/>
  <c r="CI37" s="1"/>
  <c r="CE37"/>
  <c r="CK37" s="1"/>
  <c r="BP38"/>
  <c r="BP18" i="22" s="1"/>
  <c r="CB38" i="21"/>
  <c r="CB18" i="22" s="1"/>
  <c r="CD38" i="21"/>
  <c r="CD18" i="22" s="1"/>
  <c r="CF38" i="21"/>
  <c r="CF18" i="22" s="1"/>
  <c r="CB19" i="20"/>
  <c r="CH19" s="1"/>
  <c r="CD19"/>
  <c r="CJ19" s="1"/>
  <c r="CF19"/>
  <c r="CL19" s="1"/>
  <c r="BQ20"/>
  <c r="BT20" s="1"/>
  <c r="CB21"/>
  <c r="CH21" s="1"/>
  <c r="CD21"/>
  <c r="CJ21" s="1"/>
  <c r="CF21"/>
  <c r="CL21" s="1"/>
  <c r="CP21"/>
  <c r="CQ21" s="1"/>
  <c r="BQ22"/>
  <c r="BT22" s="1"/>
  <c r="CB23"/>
  <c r="CH23" s="1"/>
  <c r="CD23"/>
  <c r="CJ23" s="1"/>
  <c r="CF23"/>
  <c r="CL23" s="1"/>
  <c r="CP23"/>
  <c r="CR23" s="1"/>
  <c r="CO24"/>
  <c r="CE24"/>
  <c r="CK24" s="1"/>
  <c r="CC24"/>
  <c r="CI24" s="1"/>
  <c r="CA24"/>
  <c r="CG24" s="1"/>
  <c r="BR25"/>
  <c r="BU25" s="1"/>
  <c r="BP25"/>
  <c r="BS25" s="1"/>
  <c r="CO26"/>
  <c r="CE26"/>
  <c r="CK26" s="1"/>
  <c r="CC26"/>
  <c r="CI26" s="1"/>
  <c r="CA26"/>
  <c r="CG26" s="1"/>
  <c r="BR27"/>
  <c r="BU27" s="1"/>
  <c r="BP27"/>
  <c r="BS27" s="1"/>
  <c r="CO28"/>
  <c r="CE28"/>
  <c r="CK28" s="1"/>
  <c r="CC28"/>
  <c r="CI28" s="1"/>
  <c r="CA28"/>
  <c r="CG28" s="1"/>
  <c r="BR29"/>
  <c r="BU29" s="1"/>
  <c r="BP29"/>
  <c r="BS29" s="1"/>
  <c r="CO30"/>
  <c r="CE30"/>
  <c r="CK30" s="1"/>
  <c r="CC30"/>
  <c r="CI30" s="1"/>
  <c r="CA30"/>
  <c r="CG30" s="1"/>
  <c r="BR31"/>
  <c r="BU31" s="1"/>
  <c r="BP31"/>
  <c r="BS31" s="1"/>
  <c r="CO32"/>
  <c r="CE32"/>
  <c r="CK32" s="1"/>
  <c r="CC32"/>
  <c r="CI32" s="1"/>
  <c r="CA32"/>
  <c r="CG32" s="1"/>
  <c r="BR33"/>
  <c r="BU33" s="1"/>
  <c r="BP33"/>
  <c r="BS33" s="1"/>
  <c r="CO34"/>
  <c r="CE34"/>
  <c r="CK34" s="1"/>
  <c r="CC34"/>
  <c r="CI34" s="1"/>
  <c r="CA34"/>
  <c r="CG34" s="1"/>
  <c r="BR35"/>
  <c r="BU35" s="1"/>
  <c r="BP35"/>
  <c r="BS35" s="1"/>
  <c r="CO36"/>
  <c r="CE36"/>
  <c r="CK36" s="1"/>
  <c r="CC36"/>
  <c r="CI36" s="1"/>
  <c r="CA36"/>
  <c r="CG36" s="1"/>
  <c r="BR37"/>
  <c r="BU37" s="1"/>
  <c r="BP37"/>
  <c r="BS37" s="1"/>
  <c r="CE38"/>
  <c r="CE18" i="21" s="1"/>
  <c r="CC38" i="20"/>
  <c r="CC18" i="21" s="1"/>
  <c r="CA38" i="20"/>
  <c r="CA18" i="21" s="1"/>
  <c r="CA19" i="20"/>
  <c r="CG19" s="1"/>
  <c r="CC19"/>
  <c r="CI19" s="1"/>
  <c r="CE19"/>
  <c r="CK19" s="1"/>
  <c r="BP20"/>
  <c r="BS20" s="1"/>
  <c r="CB20"/>
  <c r="CH20" s="1"/>
  <c r="CD20"/>
  <c r="CJ20" s="1"/>
  <c r="CF20"/>
  <c r="CL20" s="1"/>
  <c r="CA21"/>
  <c r="CG21" s="1"/>
  <c r="CC21"/>
  <c r="CI21" s="1"/>
  <c r="CE21"/>
  <c r="CK21" s="1"/>
  <c r="BP22"/>
  <c r="BS22" s="1"/>
  <c r="CB22"/>
  <c r="CH22" s="1"/>
  <c r="CD22"/>
  <c r="CJ22" s="1"/>
  <c r="CF22"/>
  <c r="CL22" s="1"/>
  <c r="CA23"/>
  <c r="CG23" s="1"/>
  <c r="CC23"/>
  <c r="CI23" s="1"/>
  <c r="CE23"/>
  <c r="CK23" s="1"/>
  <c r="CD24"/>
  <c r="CJ24" s="1"/>
  <c r="CN24" s="1"/>
  <c r="CP24"/>
  <c r="CR24" s="1"/>
  <c r="CD26"/>
  <c r="CJ26" s="1"/>
  <c r="CP26"/>
  <c r="CD28"/>
  <c r="CJ28" s="1"/>
  <c r="CP28"/>
  <c r="CD30"/>
  <c r="CJ30" s="1"/>
  <c r="CP30"/>
  <c r="CD32"/>
  <c r="CJ32" s="1"/>
  <c r="CP32"/>
  <c r="CR32" s="1"/>
  <c r="CD34"/>
  <c r="CJ34" s="1"/>
  <c r="CP34"/>
  <c r="CD36"/>
  <c r="CJ36" s="1"/>
  <c r="CP36"/>
  <c r="CD38"/>
  <c r="CD18" i="21" s="1"/>
  <c r="CB25" i="20"/>
  <c r="CH25" s="1"/>
  <c r="CD25"/>
  <c r="CJ25" s="1"/>
  <c r="CF25"/>
  <c r="CL25" s="1"/>
  <c r="CB27"/>
  <c r="CH27" s="1"/>
  <c r="CD27"/>
  <c r="CJ27" s="1"/>
  <c r="CF27"/>
  <c r="CL27" s="1"/>
  <c r="CB29"/>
  <c r="CH29" s="1"/>
  <c r="CD29"/>
  <c r="CJ29" s="1"/>
  <c r="CF29"/>
  <c r="CL29" s="1"/>
  <c r="CB31"/>
  <c r="CH31" s="1"/>
  <c r="CD31"/>
  <c r="CJ31" s="1"/>
  <c r="CF31"/>
  <c r="CL31" s="1"/>
  <c r="CB33"/>
  <c r="CH33" s="1"/>
  <c r="CD33"/>
  <c r="CJ33" s="1"/>
  <c r="CF33"/>
  <c r="CL33" s="1"/>
  <c r="CB35"/>
  <c r="CH35" s="1"/>
  <c r="CD35"/>
  <c r="CJ35" s="1"/>
  <c r="CF35"/>
  <c r="CL35" s="1"/>
  <c r="CB37"/>
  <c r="CH37" s="1"/>
  <c r="CD37"/>
  <c r="CJ37" s="1"/>
  <c r="CF37"/>
  <c r="CL37" s="1"/>
  <c r="BP19" i="19"/>
  <c r="BS19" s="1"/>
  <c r="BR19"/>
  <c r="BU19" s="1"/>
  <c r="CB19"/>
  <c r="CH19" s="1"/>
  <c r="CD19"/>
  <c r="CJ19" s="1"/>
  <c r="CF19"/>
  <c r="CL19" s="1"/>
  <c r="CA20"/>
  <c r="CG20" s="1"/>
  <c r="CC20"/>
  <c r="CI20" s="1"/>
  <c r="CE20"/>
  <c r="CK20" s="1"/>
  <c r="CO20"/>
  <c r="CQ20" s="1"/>
  <c r="BP21"/>
  <c r="BS21" s="1"/>
  <c r="BR21"/>
  <c r="BU21" s="1"/>
  <c r="CB21"/>
  <c r="CH21" s="1"/>
  <c r="CD21"/>
  <c r="CJ21" s="1"/>
  <c r="CF21"/>
  <c r="CL21" s="1"/>
  <c r="CA22"/>
  <c r="CG22" s="1"/>
  <c r="CC22"/>
  <c r="CI22" s="1"/>
  <c r="CE22"/>
  <c r="CK22" s="1"/>
  <c r="CO22"/>
  <c r="CR22" s="1"/>
  <c r="BP23"/>
  <c r="BS23" s="1"/>
  <c r="BR23"/>
  <c r="BU23" s="1"/>
  <c r="CB23"/>
  <c r="CH23" s="1"/>
  <c r="CD23"/>
  <c r="CJ23" s="1"/>
  <c r="CF23"/>
  <c r="CL23" s="1"/>
  <c r="CB25"/>
  <c r="CH25" s="1"/>
  <c r="CB27"/>
  <c r="CH27" s="1"/>
  <c r="CB29"/>
  <c r="CH29" s="1"/>
  <c r="CM29" s="1"/>
  <c r="BR24"/>
  <c r="BU24" s="1"/>
  <c r="BP24"/>
  <c r="BS24" s="1"/>
  <c r="CO25"/>
  <c r="CE25"/>
  <c r="CK25" s="1"/>
  <c r="CC25"/>
  <c r="CI25" s="1"/>
  <c r="CA25"/>
  <c r="CG25" s="1"/>
  <c r="BR26"/>
  <c r="BU26" s="1"/>
  <c r="BP26"/>
  <c r="BS26" s="1"/>
  <c r="CO27"/>
  <c r="CE27"/>
  <c r="CK27" s="1"/>
  <c r="CC27"/>
  <c r="CI27" s="1"/>
  <c r="CA27"/>
  <c r="CG27" s="1"/>
  <c r="BR28"/>
  <c r="BU28" s="1"/>
  <c r="BP28"/>
  <c r="BS28" s="1"/>
  <c r="CO29"/>
  <c r="CE29"/>
  <c r="CK29" s="1"/>
  <c r="CC29"/>
  <c r="CI29" s="1"/>
  <c r="CA29"/>
  <c r="CG29" s="1"/>
  <c r="CB20"/>
  <c r="CH20" s="1"/>
  <c r="CD20"/>
  <c r="CJ20" s="1"/>
  <c r="CF20"/>
  <c r="CL20" s="1"/>
  <c r="CB22"/>
  <c r="CH22" s="1"/>
  <c r="CD22"/>
  <c r="CJ22" s="1"/>
  <c r="CF22"/>
  <c r="CL22" s="1"/>
  <c r="CD25"/>
  <c r="CJ25" s="1"/>
  <c r="CP25"/>
  <c r="CD27"/>
  <c r="CJ27" s="1"/>
  <c r="CP27"/>
  <c r="CD29"/>
  <c r="CJ29" s="1"/>
  <c r="CP29"/>
  <c r="BQ30"/>
  <c r="BT30" s="1"/>
  <c r="CB31"/>
  <c r="CH31" s="1"/>
  <c r="CD31"/>
  <c r="CJ31" s="1"/>
  <c r="CF31"/>
  <c r="CL31" s="1"/>
  <c r="CP31"/>
  <c r="CR31" s="1"/>
  <c r="BQ32"/>
  <c r="BT32" s="1"/>
  <c r="CB33"/>
  <c r="CH33" s="1"/>
  <c r="CD33"/>
  <c r="CJ33" s="1"/>
  <c r="CF33"/>
  <c r="CL33" s="1"/>
  <c r="CP33"/>
  <c r="CR33" s="1"/>
  <c r="BQ34"/>
  <c r="BT34" s="1"/>
  <c r="CB35"/>
  <c r="CH35" s="1"/>
  <c r="CD35"/>
  <c r="CJ35" s="1"/>
  <c r="CF35"/>
  <c r="CL35" s="1"/>
  <c r="CP35"/>
  <c r="CQ35" s="1"/>
  <c r="BQ36"/>
  <c r="BT36" s="1"/>
  <c r="CB37"/>
  <c r="CH37" s="1"/>
  <c r="CD37"/>
  <c r="CJ37" s="1"/>
  <c r="CF37"/>
  <c r="CL37" s="1"/>
  <c r="CP37"/>
  <c r="CR37" s="1"/>
  <c r="BQ38"/>
  <c r="BT38" s="1"/>
  <c r="CB24"/>
  <c r="CH24" s="1"/>
  <c r="CD24"/>
  <c r="CJ24" s="1"/>
  <c r="CF24"/>
  <c r="CL24" s="1"/>
  <c r="CB26"/>
  <c r="CH26" s="1"/>
  <c r="CD26"/>
  <c r="CJ26" s="1"/>
  <c r="CF26"/>
  <c r="CL26" s="1"/>
  <c r="CB28"/>
  <c r="CH28" s="1"/>
  <c r="CD28"/>
  <c r="CJ28" s="1"/>
  <c r="CF28"/>
  <c r="CL28" s="1"/>
  <c r="BP30"/>
  <c r="BS30" s="1"/>
  <c r="CB30"/>
  <c r="CH30" s="1"/>
  <c r="CD30"/>
  <c r="CJ30" s="1"/>
  <c r="CF30"/>
  <c r="CL30" s="1"/>
  <c r="CA31"/>
  <c r="CG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BP38"/>
  <c r="BP18" i="20" s="1"/>
  <c r="CB38" i="19"/>
  <c r="CB18" i="20" s="1"/>
  <c r="CD38" i="19"/>
  <c r="CD18" i="20" s="1"/>
  <c r="CF38" i="19"/>
  <c r="CF18" i="20" s="1"/>
  <c r="CO25" i="18"/>
  <c r="CE25"/>
  <c r="CK25" s="1"/>
  <c r="CC25"/>
  <c r="CI25" s="1"/>
  <c r="CA25"/>
  <c r="CG25" s="1"/>
  <c r="BR26"/>
  <c r="BU26" s="1"/>
  <c r="BP26"/>
  <c r="BS26" s="1"/>
  <c r="CO27"/>
  <c r="CO29"/>
  <c r="CE29"/>
  <c r="CK29" s="1"/>
  <c r="CC29"/>
  <c r="CI29" s="1"/>
  <c r="CA29"/>
  <c r="CG29" s="1"/>
  <c r="BR30"/>
  <c r="BU30" s="1"/>
  <c r="BP30"/>
  <c r="BS30" s="1"/>
  <c r="BQ19"/>
  <c r="BT19" s="1"/>
  <c r="CD20"/>
  <c r="CJ20" s="1"/>
  <c r="BQ21"/>
  <c r="BT21" s="1"/>
  <c r="CB22"/>
  <c r="CH22" s="1"/>
  <c r="CD22"/>
  <c r="CJ22" s="1"/>
  <c r="CF22"/>
  <c r="CL22" s="1"/>
  <c r="CP22"/>
  <c r="BQ23"/>
  <c r="BT23" s="1"/>
  <c r="CD25"/>
  <c r="CJ25" s="1"/>
  <c r="CP25"/>
  <c r="CP27"/>
  <c r="CD29"/>
  <c r="CJ29" s="1"/>
  <c r="CP29"/>
  <c r="BP19"/>
  <c r="BS19" s="1"/>
  <c r="CB19"/>
  <c r="CH19" s="1"/>
  <c r="CD19"/>
  <c r="CJ19" s="1"/>
  <c r="CF19"/>
  <c r="CL19" s="1"/>
  <c r="CA20"/>
  <c r="CG20" s="1"/>
  <c r="CB21"/>
  <c r="CH21" s="1"/>
  <c r="CD21"/>
  <c r="CJ21" s="1"/>
  <c r="CF21"/>
  <c r="CL21" s="1"/>
  <c r="CA22"/>
  <c r="CG22" s="1"/>
  <c r="CC22"/>
  <c r="CI22" s="1"/>
  <c r="CE22"/>
  <c r="CK22" s="1"/>
  <c r="BP23"/>
  <c r="BS23" s="1"/>
  <c r="CB25"/>
  <c r="CH25" s="1"/>
  <c r="CF25"/>
  <c r="CL25" s="1"/>
  <c r="BQ26"/>
  <c r="BT26" s="1"/>
  <c r="CF27"/>
  <c r="CL27" s="1"/>
  <c r="CB29"/>
  <c r="CH29" s="1"/>
  <c r="CF29"/>
  <c r="CL29" s="1"/>
  <c r="BQ30"/>
  <c r="BT30" s="1"/>
  <c r="CB31"/>
  <c r="CH31" s="1"/>
  <c r="CD31"/>
  <c r="CJ31" s="1"/>
  <c r="CF31"/>
  <c r="CL31" s="1"/>
  <c r="CP31"/>
  <c r="BQ32"/>
  <c r="BT32" s="1"/>
  <c r="CB33"/>
  <c r="CH33" s="1"/>
  <c r="CD33"/>
  <c r="CJ33" s="1"/>
  <c r="CF33"/>
  <c r="CL33" s="1"/>
  <c r="CP33"/>
  <c r="BQ34"/>
  <c r="BT34" s="1"/>
  <c r="CB35"/>
  <c r="CH35" s="1"/>
  <c r="CD35"/>
  <c r="CJ35" s="1"/>
  <c r="CF35"/>
  <c r="CL35" s="1"/>
  <c r="CP35"/>
  <c r="BQ36"/>
  <c r="BT36" s="1"/>
  <c r="CB37"/>
  <c r="CH37" s="1"/>
  <c r="CD37"/>
  <c r="CJ37" s="1"/>
  <c r="CF37"/>
  <c r="CL37" s="1"/>
  <c r="CP37"/>
  <c r="BQ38"/>
  <c r="BQ18" i="19" s="1"/>
  <c r="CD24" i="18"/>
  <c r="CJ24" s="1"/>
  <c r="CB26"/>
  <c r="CH26" s="1"/>
  <c r="CD26"/>
  <c r="CJ26" s="1"/>
  <c r="CF26"/>
  <c r="CL26" s="1"/>
  <c r="CF28"/>
  <c r="CL28" s="1"/>
  <c r="CB30"/>
  <c r="CH30" s="1"/>
  <c r="CD30"/>
  <c r="CJ30" s="1"/>
  <c r="CF30"/>
  <c r="CL30" s="1"/>
  <c r="CA31"/>
  <c r="CG31" s="1"/>
  <c r="CM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CA20" i="17"/>
  <c r="CG20" s="1"/>
  <c r="CE20"/>
  <c r="CK20" s="1"/>
  <c r="CC20"/>
  <c r="CI20" s="1"/>
  <c r="CO20"/>
  <c r="CR20" s="1"/>
  <c r="CB19"/>
  <c r="CH19" s="1"/>
  <c r="CD19"/>
  <c r="CJ19" s="1"/>
  <c r="CF19"/>
  <c r="CL19" s="1"/>
  <c r="BQ20"/>
  <c r="BT20" s="1"/>
  <c r="CB21"/>
  <c r="CH21" s="1"/>
  <c r="CD21"/>
  <c r="CJ21" s="1"/>
  <c r="CF21"/>
  <c r="CL21" s="1"/>
  <c r="CP21"/>
  <c r="CQ21" s="1"/>
  <c r="BQ22"/>
  <c r="BT22" s="1"/>
  <c r="CH23"/>
  <c r="CE25"/>
  <c r="CK25" s="1"/>
  <c r="CC25"/>
  <c r="CI25" s="1"/>
  <c r="CA25"/>
  <c r="CG25" s="1"/>
  <c r="CE27"/>
  <c r="CK27" s="1"/>
  <c r="CC27"/>
  <c r="CI27" s="1"/>
  <c r="CA27"/>
  <c r="CG27" s="1"/>
  <c r="CO29"/>
  <c r="CE29"/>
  <c r="CK29" s="1"/>
  <c r="CC29"/>
  <c r="CI29" s="1"/>
  <c r="CA29"/>
  <c r="CG29" s="1"/>
  <c r="BR30"/>
  <c r="BU30" s="1"/>
  <c r="BP30"/>
  <c r="BS30" s="1"/>
  <c r="CA19"/>
  <c r="CG19" s="1"/>
  <c r="CC19"/>
  <c r="CI19" s="1"/>
  <c r="CE19"/>
  <c r="CK19" s="1"/>
  <c r="BP20"/>
  <c r="BS20" s="1"/>
  <c r="CB20"/>
  <c r="CH20" s="1"/>
  <c r="CD20"/>
  <c r="CJ20" s="1"/>
  <c r="CF20"/>
  <c r="CL20" s="1"/>
  <c r="CA21"/>
  <c r="CG21" s="1"/>
  <c r="CC21"/>
  <c r="CI21" s="1"/>
  <c r="CE21"/>
  <c r="CK21" s="1"/>
  <c r="BP22"/>
  <c r="BS22" s="1"/>
  <c r="CB22"/>
  <c r="CH22" s="1"/>
  <c r="CD22"/>
  <c r="CJ22" s="1"/>
  <c r="CF22"/>
  <c r="CL22" s="1"/>
  <c r="CP25"/>
  <c r="CP27"/>
  <c r="CD29"/>
  <c r="CJ29" s="1"/>
  <c r="CP29"/>
  <c r="CB31"/>
  <c r="CH31" s="1"/>
  <c r="CD31"/>
  <c r="CJ31" s="1"/>
  <c r="CF31"/>
  <c r="CL31" s="1"/>
  <c r="CP31"/>
  <c r="CR31" s="1"/>
  <c r="BQ32"/>
  <c r="BT32" s="1"/>
  <c r="CB33"/>
  <c r="CH33" s="1"/>
  <c r="CD33"/>
  <c r="CJ33" s="1"/>
  <c r="CF33"/>
  <c r="CL33" s="1"/>
  <c r="CP33"/>
  <c r="CR33" s="1"/>
  <c r="BQ34"/>
  <c r="BT34" s="1"/>
  <c r="CB35"/>
  <c r="CH35" s="1"/>
  <c r="CD35"/>
  <c r="CJ35" s="1"/>
  <c r="CF35"/>
  <c r="CL35" s="1"/>
  <c r="CP35"/>
  <c r="CR35" s="1"/>
  <c r="BQ36"/>
  <c r="BT36" s="1"/>
  <c r="CB37"/>
  <c r="CH37" s="1"/>
  <c r="CD37"/>
  <c r="CJ37" s="1"/>
  <c r="CF37"/>
  <c r="CL37" s="1"/>
  <c r="CP37"/>
  <c r="CR37" s="1"/>
  <c r="BQ38"/>
  <c r="BQ18" i="18" s="1"/>
  <c r="CB24" i="17"/>
  <c r="CH24" s="1"/>
  <c r="CM24" s="1"/>
  <c r="CO24"/>
  <c r="CD24"/>
  <c r="CJ24" s="1"/>
  <c r="CF24"/>
  <c r="CL24" s="1"/>
  <c r="CB26"/>
  <c r="CH26" s="1"/>
  <c r="CM26" s="1"/>
  <c r="CO26"/>
  <c r="CD26"/>
  <c r="CJ26" s="1"/>
  <c r="CF26"/>
  <c r="CL26" s="1"/>
  <c r="CB30"/>
  <c r="CH30" s="1"/>
  <c r="CD30"/>
  <c r="CJ30" s="1"/>
  <c r="CF30"/>
  <c r="CL30" s="1"/>
  <c r="CA31"/>
  <c r="CG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BP38"/>
  <c r="BS38" s="1"/>
  <c r="BS18" i="18" s="1"/>
  <c r="CB38" i="17"/>
  <c r="CB18" i="18" s="1"/>
  <c r="CD38" i="17"/>
  <c r="CD18" i="18" s="1"/>
  <c r="CF38" i="17"/>
  <c r="CF18" i="18" s="1"/>
  <c r="BP21" i="16"/>
  <c r="BS21" s="1"/>
  <c r="CC22"/>
  <c r="CI22" s="1"/>
  <c r="CO22"/>
  <c r="CR22" s="1"/>
  <c r="BR23"/>
  <c r="BU23" s="1"/>
  <c r="CA24"/>
  <c r="CG24" s="1"/>
  <c r="CE24"/>
  <c r="CK24" s="1"/>
  <c r="CO24"/>
  <c r="CQ24" s="1"/>
  <c r="BP25"/>
  <c r="BS25" s="1"/>
  <c r="BP27"/>
  <c r="BS27" s="1"/>
  <c r="CB27"/>
  <c r="CH27" s="1"/>
  <c r="CA28"/>
  <c r="CG28" s="1"/>
  <c r="CE28"/>
  <c r="CK28" s="1"/>
  <c r="CO28"/>
  <c r="CQ28" s="1"/>
  <c r="BP29"/>
  <c r="BS29" s="1"/>
  <c r="CB29"/>
  <c r="CH29" s="1"/>
  <c r="CA30"/>
  <c r="CG30" s="1"/>
  <c r="CE30"/>
  <c r="CK30" s="1"/>
  <c r="BR31"/>
  <c r="BU31" s="1"/>
  <c r="CC32"/>
  <c r="CI32" s="1"/>
  <c r="CO32"/>
  <c r="CR32" s="1"/>
  <c r="BR33"/>
  <c r="BU33" s="1"/>
  <c r="CC34"/>
  <c r="CI34" s="1"/>
  <c r="CO34"/>
  <c r="CR34" s="1"/>
  <c r="BR35"/>
  <c r="BU35" s="1"/>
  <c r="CC36"/>
  <c r="CI36" s="1"/>
  <c r="CO36"/>
  <c r="CQ36" s="1"/>
  <c r="BR37"/>
  <c r="BU37" s="1"/>
  <c r="CC38"/>
  <c r="CC18" i="17" s="1"/>
  <c r="CC24" i="16"/>
  <c r="CI24" s="1"/>
  <c r="BR25"/>
  <c r="BU25" s="1"/>
  <c r="BR27"/>
  <c r="BU27" s="1"/>
  <c r="CC28"/>
  <c r="CI28" s="1"/>
  <c r="BR29"/>
  <c r="BU29" s="1"/>
  <c r="CC30"/>
  <c r="CI30" s="1"/>
  <c r="BR21"/>
  <c r="BU21" s="1"/>
  <c r="CA20"/>
  <c r="CG20" s="1"/>
  <c r="CE20"/>
  <c r="CK20" s="1"/>
  <c r="CC20"/>
  <c r="CI20" s="1"/>
  <c r="CO20"/>
  <c r="CB19"/>
  <c r="CH19" s="1"/>
  <c r="CD19"/>
  <c r="CJ19" s="1"/>
  <c r="CF19"/>
  <c r="CL19" s="1"/>
  <c r="BQ20"/>
  <c r="BT20" s="1"/>
  <c r="CB21"/>
  <c r="CH21" s="1"/>
  <c r="CD21"/>
  <c r="CJ21" s="1"/>
  <c r="CF21"/>
  <c r="CL21" s="1"/>
  <c r="CP21"/>
  <c r="CR21" s="1"/>
  <c r="BQ22"/>
  <c r="BT22" s="1"/>
  <c r="CB23"/>
  <c r="CH23" s="1"/>
  <c r="CD23"/>
  <c r="CJ23" s="1"/>
  <c r="CF23"/>
  <c r="CL23" s="1"/>
  <c r="CP23"/>
  <c r="CR23" s="1"/>
  <c r="BR24"/>
  <c r="BU24" s="1"/>
  <c r="BP24"/>
  <c r="BS24" s="1"/>
  <c r="BR26"/>
  <c r="BU26" s="1"/>
  <c r="BP26"/>
  <c r="BS26" s="1"/>
  <c r="CE27"/>
  <c r="CK27" s="1"/>
  <c r="CC27"/>
  <c r="CI27" s="1"/>
  <c r="CA27"/>
  <c r="CG27" s="1"/>
  <c r="BR28"/>
  <c r="BU28" s="1"/>
  <c r="BP28"/>
  <c r="BS28" s="1"/>
  <c r="CE29"/>
  <c r="CK29" s="1"/>
  <c r="CC29"/>
  <c r="CI29" s="1"/>
  <c r="CA29"/>
  <c r="CG29" s="1"/>
  <c r="BP20"/>
  <c r="BS20" s="1"/>
  <c r="CB20"/>
  <c r="CH20" s="1"/>
  <c r="CM20" s="1"/>
  <c r="CD20"/>
  <c r="CJ20" s="1"/>
  <c r="CF20"/>
  <c r="CL20" s="1"/>
  <c r="CA21"/>
  <c r="CG21" s="1"/>
  <c r="CC21"/>
  <c r="CI21" s="1"/>
  <c r="CE21"/>
  <c r="CK21" s="1"/>
  <c r="BP22"/>
  <c r="BS22" s="1"/>
  <c r="CB22"/>
  <c r="CH22" s="1"/>
  <c r="CD22"/>
  <c r="CJ22" s="1"/>
  <c r="CF22"/>
  <c r="CL22" s="1"/>
  <c r="CA23"/>
  <c r="CG23" s="1"/>
  <c r="CC23"/>
  <c r="CI23" s="1"/>
  <c r="CE23"/>
  <c r="CK23" s="1"/>
  <c r="CD27"/>
  <c r="CJ27" s="1"/>
  <c r="CP27"/>
  <c r="CD29"/>
  <c r="CJ29" s="1"/>
  <c r="CB31"/>
  <c r="CH31" s="1"/>
  <c r="CD31"/>
  <c r="CJ31" s="1"/>
  <c r="CF31"/>
  <c r="CL31" s="1"/>
  <c r="CP31"/>
  <c r="BQ32"/>
  <c r="BT32" s="1"/>
  <c r="CB33"/>
  <c r="CH33" s="1"/>
  <c r="CD33"/>
  <c r="CJ33" s="1"/>
  <c r="CF33"/>
  <c r="CL33" s="1"/>
  <c r="CP33"/>
  <c r="CQ33" s="1"/>
  <c r="BQ34"/>
  <c r="BT34" s="1"/>
  <c r="CB35"/>
  <c r="CH35" s="1"/>
  <c r="CD35"/>
  <c r="CJ35" s="1"/>
  <c r="CF35"/>
  <c r="CL35" s="1"/>
  <c r="CP35"/>
  <c r="CQ35" s="1"/>
  <c r="BQ36"/>
  <c r="BT36" s="1"/>
  <c r="CB37"/>
  <c r="CH37" s="1"/>
  <c r="CD37"/>
  <c r="CJ37" s="1"/>
  <c r="CF37"/>
  <c r="CL37" s="1"/>
  <c r="CP37"/>
  <c r="BQ38"/>
  <c r="CB24"/>
  <c r="CH24" s="1"/>
  <c r="CD24"/>
  <c r="CJ24" s="1"/>
  <c r="CF24"/>
  <c r="CL24" s="1"/>
  <c r="CD26"/>
  <c r="CJ26" s="1"/>
  <c r="CB28"/>
  <c r="CH28" s="1"/>
  <c r="CD28"/>
  <c r="CJ28" s="1"/>
  <c r="CF28"/>
  <c r="CL28" s="1"/>
  <c r="CB30"/>
  <c r="CH30" s="1"/>
  <c r="CD30"/>
  <c r="CJ30" s="1"/>
  <c r="CN30" s="1"/>
  <c r="CF30"/>
  <c r="CL30" s="1"/>
  <c r="CA31"/>
  <c r="CG31" s="1"/>
  <c r="CC31"/>
  <c r="CI31" s="1"/>
  <c r="CE31"/>
  <c r="CK31" s="1"/>
  <c r="BP32"/>
  <c r="BS32" s="1"/>
  <c r="CB32"/>
  <c r="CH32" s="1"/>
  <c r="CD32"/>
  <c r="CJ32" s="1"/>
  <c r="CF32"/>
  <c r="CL32" s="1"/>
  <c r="CA33"/>
  <c r="CG33" s="1"/>
  <c r="CC33"/>
  <c r="CI33" s="1"/>
  <c r="CE33"/>
  <c r="CK33" s="1"/>
  <c r="BP34"/>
  <c r="BS34" s="1"/>
  <c r="CB34"/>
  <c r="CH34" s="1"/>
  <c r="CD34"/>
  <c r="CJ34" s="1"/>
  <c r="CF34"/>
  <c r="CL34" s="1"/>
  <c r="CA35"/>
  <c r="CG35" s="1"/>
  <c r="CC35"/>
  <c r="CI35" s="1"/>
  <c r="CE35"/>
  <c r="CK35" s="1"/>
  <c r="BP36"/>
  <c r="BS36" s="1"/>
  <c r="CB36"/>
  <c r="CH36" s="1"/>
  <c r="CD36"/>
  <c r="CJ36" s="1"/>
  <c r="CF36"/>
  <c r="CL36" s="1"/>
  <c r="CA37"/>
  <c r="CG37" s="1"/>
  <c r="CC37"/>
  <c r="CI37" s="1"/>
  <c r="CE37"/>
  <c r="CK37" s="1"/>
  <c r="CB38"/>
  <c r="CH38" s="1"/>
  <c r="CH18" i="17" s="1"/>
  <c r="CD38" i="16"/>
  <c r="CF38"/>
  <c r="CL38" s="1"/>
  <c r="CR33" i="23"/>
  <c r="CP24" i="17"/>
  <c r="CI38" i="16"/>
  <c r="CI18" i="17" s="1"/>
  <c r="CQ32" i="25"/>
  <c r="CQ34"/>
  <c r="CR31" i="24"/>
  <c r="CR27" i="23"/>
  <c r="CQ34" i="22"/>
  <c r="CR30"/>
  <c r="CR36" i="20"/>
  <c r="CQ33" i="19"/>
  <c r="CQ37" i="17"/>
  <c r="CP26"/>
  <c r="CO23"/>
  <c r="CP23"/>
  <c r="CP38" i="16"/>
  <c r="CP18" i="17" s="1"/>
  <c r="U35" i="20"/>
  <c r="U31"/>
  <c r="U27"/>
  <c r="U23"/>
  <c r="U36" i="19"/>
  <c r="U32"/>
  <c r="U28"/>
  <c r="U24"/>
  <c r="U20"/>
  <c r="U29" i="25"/>
  <c r="U37" i="21"/>
  <c r="U29"/>
  <c r="U21"/>
  <c r="U33" i="17"/>
  <c r="U25"/>
  <c r="U36" i="16"/>
  <c r="U20"/>
  <c r="U20" i="25"/>
  <c r="U24"/>
  <c r="U28"/>
  <c r="U32"/>
  <c r="U19" i="21"/>
  <c r="U22"/>
  <c r="U26"/>
  <c r="U30"/>
  <c r="U34"/>
  <c r="U38"/>
  <c r="U20" i="17"/>
  <c r="U24"/>
  <c r="U28"/>
  <c r="U32"/>
  <c r="U36"/>
  <c r="U23" i="25"/>
  <c r="U27" i="21"/>
  <c r="U31" i="17"/>
  <c r="U23"/>
  <c r="U30" i="16"/>
  <c r="U23"/>
  <c r="U31"/>
  <c r="U19" i="19"/>
  <c r="U19" i="20"/>
  <c r="U20"/>
  <c r="U31" i="25"/>
  <c r="U22" i="18"/>
  <c r="U26"/>
  <c r="U30"/>
  <c r="U34"/>
  <c r="U38"/>
  <c r="U23" i="19"/>
  <c r="U27"/>
  <c r="U31"/>
  <c r="U35"/>
  <c r="U22" i="20"/>
  <c r="U26"/>
  <c r="U30"/>
  <c r="U34"/>
  <c r="U38"/>
  <c r="U24" i="22"/>
  <c r="U28"/>
  <c r="U32"/>
  <c r="U36"/>
  <c r="U21" i="23"/>
  <c r="U25"/>
  <c r="U29"/>
  <c r="U33"/>
  <c r="U37"/>
  <c r="U24" i="24"/>
  <c r="U28"/>
  <c r="U32"/>
  <c r="U36"/>
  <c r="U25" i="25"/>
  <c r="U35"/>
  <c r="U37"/>
  <c r="U32" i="16"/>
  <c r="U24"/>
  <c r="U34"/>
  <c r="U26"/>
  <c r="U21"/>
  <c r="U25"/>
  <c r="U29"/>
  <c r="U33"/>
  <c r="U37" i="18"/>
  <c r="U38" i="19"/>
  <c r="U19" i="24"/>
  <c r="U20"/>
  <c r="U20" i="18"/>
  <c r="U24"/>
  <c r="U28"/>
  <c r="U32"/>
  <c r="U21" i="19"/>
  <c r="U25"/>
  <c r="U29"/>
  <c r="U33"/>
  <c r="U24" i="20"/>
  <c r="U28"/>
  <c r="U32"/>
  <c r="U22" i="22"/>
  <c r="U26"/>
  <c r="U30"/>
  <c r="U34"/>
  <c r="U23" i="23"/>
  <c r="U27"/>
  <c r="U31"/>
  <c r="U22" i="24"/>
  <c r="U26"/>
  <c r="U30"/>
  <c r="U34"/>
  <c r="U34" i="25"/>
  <c r="BR38" i="24"/>
  <c r="CO19"/>
  <c r="BR38" i="23"/>
  <c r="BR18" i="24" s="1"/>
  <c r="CI38" i="22"/>
  <c r="CI18" i="23" s="1"/>
  <c r="CK38" i="22"/>
  <c r="CK18" i="23" s="1"/>
  <c r="BQ38" i="1"/>
  <c r="BT38" s="1"/>
  <c r="BT18" i="16" s="1"/>
  <c r="CA25" i="20"/>
  <c r="CG25" s="1"/>
  <c r="CE25"/>
  <c r="CK25" s="1"/>
  <c r="CO25"/>
  <c r="CR25" s="1"/>
  <c r="CQ31" i="16"/>
  <c r="CQ37"/>
  <c r="CQ34"/>
  <c r="BP31"/>
  <c r="BS31" s="1"/>
  <c r="CA34"/>
  <c r="CG34" s="1"/>
  <c r="BP35"/>
  <c r="BS35" s="1"/>
  <c r="BV35" s="1"/>
  <c r="BW35" s="1"/>
  <c r="CO27"/>
  <c r="BR38" i="17"/>
  <c r="BU38" s="1"/>
  <c r="BU18" i="18" s="1"/>
  <c r="CP19"/>
  <c r="CJ38" i="19"/>
  <c r="CJ18" i="20" s="1"/>
  <c r="BR38" i="19"/>
  <c r="BR18" i="20" s="1"/>
  <c r="CG38"/>
  <c r="CG18" i="21" s="1"/>
  <c r="CJ38"/>
  <c r="CJ18" i="22" s="1"/>
  <c r="BR38" i="21"/>
  <c r="BR18" i="22" s="1"/>
  <c r="CP19" i="24"/>
  <c r="CQ19" s="1"/>
  <c r="CH38" i="23"/>
  <c r="CH18" i="24" s="1"/>
  <c r="BS38" i="23"/>
  <c r="BS18" i="24" s="1"/>
  <c r="BT38" i="23"/>
  <c r="BT18" i="24" s="1"/>
  <c r="CE18"/>
  <c r="CP19" i="25"/>
  <c r="CO19"/>
  <c r="CP38" i="24"/>
  <c r="CP18" i="25" s="1"/>
  <c r="CB18"/>
  <c r="CJ38" i="22"/>
  <c r="CH38"/>
  <c r="CH18" i="23" s="1"/>
  <c r="BQ38" i="22"/>
  <c r="BT38" s="1"/>
  <c r="BT18" i="23" s="1"/>
  <c r="BS38" i="22"/>
  <c r="BS18" i="23" s="1"/>
  <c r="CP19"/>
  <c r="CQ19" s="1"/>
  <c r="CO19" i="22"/>
  <c r="CP19"/>
  <c r="CP38" i="21"/>
  <c r="CP18" i="22" s="1"/>
  <c r="BQ18"/>
  <c r="BS38" i="21"/>
  <c r="BS18" i="22" s="1"/>
  <c r="CO19" i="21"/>
  <c r="BP38" i="20"/>
  <c r="BP18" i="21" s="1"/>
  <c r="CB38" i="20"/>
  <c r="CB18" i="21" s="1"/>
  <c r="BQ19" i="20"/>
  <c r="BT19" s="1"/>
  <c r="BV19" s="1"/>
  <c r="BW19" s="1"/>
  <c r="CP19"/>
  <c r="CO19"/>
  <c r="CG38" i="19"/>
  <c r="CG18" i="20" s="1"/>
  <c r="CI38" i="19"/>
  <c r="CI18" i="20" s="1"/>
  <c r="BS38" i="19"/>
  <c r="BS18" i="20" s="1"/>
  <c r="CP19" i="19"/>
  <c r="CO19"/>
  <c r="CA38" i="18"/>
  <c r="CA18" i="19" s="1"/>
  <c r="CO19" i="18"/>
  <c r="CI38" i="17"/>
  <c r="CI18" i="18" s="1"/>
  <c r="CA38" i="17"/>
  <c r="CG38" s="1"/>
  <c r="CO19"/>
  <c r="CP19"/>
  <c r="CP30" i="16"/>
  <c r="CR30" s="1"/>
  <c r="CO30"/>
  <c r="BU38" i="19"/>
  <c r="BU18" i="20" s="1"/>
  <c r="CO38" i="24"/>
  <c r="CO18" i="25" s="1"/>
  <c r="CJ18" i="23"/>
  <c r="CO38" i="22"/>
  <c r="CO18" i="23" s="1"/>
  <c r="BS38" i="20"/>
  <c r="BS18" i="21" s="1"/>
  <c r="CP38" i="19"/>
  <c r="CP18" i="20" s="1"/>
  <c r="CR19" i="18"/>
  <c r="CO38" i="16"/>
  <c r="CO18" i="17" s="1"/>
  <c r="CP38" i="23"/>
  <c r="CP18" i="24" s="1"/>
  <c r="CO38" i="23"/>
  <c r="CO18" i="24" s="1"/>
  <c r="CP38" i="22"/>
  <c r="CO38" i="21"/>
  <c r="CQ38" s="1"/>
  <c r="CP38" i="20"/>
  <c r="CP18" i="21" s="1"/>
  <c r="CO38" i="19"/>
  <c r="CQ38" s="1"/>
  <c r="CP38" i="18"/>
  <c r="CP18" i="19" s="1"/>
  <c r="CP38" i="17"/>
  <c r="CP18" i="18" s="1"/>
  <c r="CO38" i="20"/>
  <c r="CO18" i="21" s="1"/>
  <c r="CO38" i="18"/>
  <c r="CO18" i="19" s="1"/>
  <c r="CO38" i="17"/>
  <c r="CO18" i="18" s="1"/>
  <c r="U37" i="24"/>
  <c r="U37" i="22"/>
  <c r="U19" i="23"/>
  <c r="CA34" i="17"/>
  <c r="CG34" s="1"/>
  <c r="CM34" s="1"/>
  <c r="BP35"/>
  <c r="BS35" s="1"/>
  <c r="BP31" i="18"/>
  <c r="BS31" s="1"/>
  <c r="CA32"/>
  <c r="CG32" s="1"/>
  <c r="CM32" s="1"/>
  <c r="CE32"/>
  <c r="CK32" s="1"/>
  <c r="BP33"/>
  <c r="BS33" s="1"/>
  <c r="CA34"/>
  <c r="CG34" s="1"/>
  <c r="CE34"/>
  <c r="CK34" s="1"/>
  <c r="BP35"/>
  <c r="BS35" s="1"/>
  <c r="BV35" s="1"/>
  <c r="BW35" s="1"/>
  <c r="CA36"/>
  <c r="CG36" s="1"/>
  <c r="CE36"/>
  <c r="CK36" s="1"/>
  <c r="BP37"/>
  <c r="BS37" s="1"/>
  <c r="CA26" i="19"/>
  <c r="CG26" s="1"/>
  <c r="CM26" s="1"/>
  <c r="CE26"/>
  <c r="CK26" s="1"/>
  <c r="CE32"/>
  <c r="CK32" s="1"/>
  <c r="CE36"/>
  <c r="CK36" s="1"/>
  <c r="CE33" i="20"/>
  <c r="CK33" s="1"/>
  <c r="CA21" i="18"/>
  <c r="CG21" s="1"/>
  <c r="CA24" i="19"/>
  <c r="CG24" s="1"/>
  <c r="BQ27"/>
  <c r="BT27" s="1"/>
  <c r="CA28"/>
  <c r="CG28" s="1"/>
  <c r="CE30"/>
  <c r="CK30" s="1"/>
  <c r="BP31"/>
  <c r="BS31" s="1"/>
  <c r="CA32"/>
  <c r="CG32" s="1"/>
  <c r="CE34"/>
  <c r="CK34" s="1"/>
  <c r="BP35"/>
  <c r="BS35" s="1"/>
  <c r="CA36"/>
  <c r="CG36" s="1"/>
  <c r="CB24" i="20"/>
  <c r="CH24" s="1"/>
  <c r="CM24" s="1"/>
  <c r="CB28"/>
  <c r="CH28" s="1"/>
  <c r="CE29"/>
  <c r="CK29" s="1"/>
  <c r="BP32"/>
  <c r="BS32" s="1"/>
  <c r="CA33"/>
  <c r="CG33" s="1"/>
  <c r="CO33"/>
  <c r="CR33" s="1"/>
  <c r="CB36"/>
  <c r="CH36" s="1"/>
  <c r="CE37"/>
  <c r="CK37" s="1"/>
  <c r="CA26" i="25"/>
  <c r="CG26" s="1"/>
  <c r="CE26"/>
  <c r="CK26" s="1"/>
  <c r="BP27"/>
  <c r="BS27" s="1"/>
  <c r="BV27" s="1"/>
  <c r="BW27" s="1"/>
  <c r="CA27" i="20"/>
  <c r="CG27" s="1"/>
  <c r="CE27"/>
  <c r="CK27" s="1"/>
  <c r="CA31"/>
  <c r="CG31" s="1"/>
  <c r="CE31"/>
  <c r="CK31" s="1"/>
  <c r="CA35"/>
  <c r="CG35" s="1"/>
  <c r="CE35"/>
  <c r="CK35" s="1"/>
  <c r="CA22" i="21"/>
  <c r="CG22" s="1"/>
  <c r="CA21" i="23"/>
  <c r="CG21" s="1"/>
  <c r="CA23"/>
  <c r="CG23" s="1"/>
  <c r="CA21" i="24"/>
  <c r="CG21" s="1"/>
  <c r="CM21" s="1"/>
  <c r="CA23"/>
  <c r="CG23" s="1"/>
  <c r="CM23" s="1"/>
  <c r="CA24" i="25"/>
  <c r="CG24" s="1"/>
  <c r="CA28"/>
  <c r="CG28" s="1"/>
  <c r="CA30"/>
  <c r="CG30" s="1"/>
  <c r="AJ18" i="16"/>
  <c r="AV38" i="18"/>
  <c r="AT38"/>
  <c r="AU38" s="1"/>
  <c r="AR38"/>
  <c r="AS38" s="1"/>
  <c r="AW37"/>
  <c r="AX37" s="1"/>
  <c r="AV36"/>
  <c r="AT36"/>
  <c r="AU36" s="1"/>
  <c r="AR36"/>
  <c r="AS36" s="1"/>
  <c r="AY35"/>
  <c r="AZ35" s="1"/>
  <c r="AV34"/>
  <c r="AT34"/>
  <c r="AU34" s="1"/>
  <c r="AR34"/>
  <c r="AS34" s="1"/>
  <c r="AW33"/>
  <c r="AX33" s="1"/>
  <c r="AV32"/>
  <c r="AT32"/>
  <c r="AU32" s="1"/>
  <c r="AR32"/>
  <c r="AS32" s="1"/>
  <c r="AY31"/>
  <c r="AZ31" s="1"/>
  <c r="AV30"/>
  <c r="AT30"/>
  <c r="AU30" s="1"/>
  <c r="AR30"/>
  <c r="AS30" s="1"/>
  <c r="AW29"/>
  <c r="AX29" s="1"/>
  <c r="AQ23"/>
  <c r="AY19"/>
  <c r="AZ19" s="1"/>
  <c r="AQ19"/>
  <c r="AQ38"/>
  <c r="AQ36"/>
  <c r="AQ34"/>
  <c r="AQ32"/>
  <c r="AQ30"/>
  <c r="AW28"/>
  <c r="AX28" s="1"/>
  <c r="AY28"/>
  <c r="AZ28" s="1"/>
  <c r="AV28"/>
  <c r="AR26"/>
  <c r="AS26" s="1"/>
  <c r="AT26"/>
  <c r="AU26" s="1"/>
  <c r="AR22"/>
  <c r="AS22" s="1"/>
  <c r="AT22"/>
  <c r="AU22" s="1"/>
  <c r="AR37"/>
  <c r="AS37" s="1"/>
  <c r="AR33"/>
  <c r="AS33" s="1"/>
  <c r="AR29"/>
  <c r="AS29" s="1"/>
  <c r="AR23"/>
  <c r="AS23" s="1"/>
  <c r="AR19"/>
  <c r="AS19" s="1"/>
  <c r="AT37"/>
  <c r="AU37" s="1"/>
  <c r="AT33"/>
  <c r="AU33" s="1"/>
  <c r="AT29"/>
  <c r="AU29" s="1"/>
  <c r="AT23"/>
  <c r="AU23" s="1"/>
  <c r="AQ22"/>
  <c r="AP22"/>
  <c r="AP26"/>
  <c r="AP23"/>
  <c r="AP31"/>
  <c r="CQ20" i="24"/>
  <c r="CQ22"/>
  <c r="CQ35"/>
  <c r="CR35"/>
  <c r="CQ37"/>
  <c r="CN31"/>
  <c r="CH18" i="25"/>
  <c r="CP21" i="24"/>
  <c r="CQ21" s="1"/>
  <c r="BQ22"/>
  <c r="BT22" s="1"/>
  <c r="CP23"/>
  <c r="CR22" i="23"/>
  <c r="CQ35"/>
  <c r="CR35"/>
  <c r="CQ37"/>
  <c r="CR36"/>
  <c r="CP21"/>
  <c r="BQ22"/>
  <c r="BT22" s="1"/>
  <c r="CP23"/>
  <c r="CQ23" s="1"/>
  <c r="CR20" i="21"/>
  <c r="CQ35"/>
  <c r="CR35"/>
  <c r="CR37"/>
  <c r="CR21"/>
  <c r="CQ21"/>
  <c r="BQ21"/>
  <c r="BT21" s="1"/>
  <c r="CP22"/>
  <c r="BQ23"/>
  <c r="BT23" s="1"/>
  <c r="BV23" s="1"/>
  <c r="BW23" s="1"/>
  <c r="CH38"/>
  <c r="CH18" i="22" s="1"/>
  <c r="CQ25" i="20"/>
  <c r="CA29"/>
  <c r="CG29" s="1"/>
  <c r="CO29"/>
  <c r="CQ29" s="1"/>
  <c r="CB32"/>
  <c r="CH32" s="1"/>
  <c r="BQ36"/>
  <c r="BT36" s="1"/>
  <c r="CA37"/>
  <c r="CG37" s="1"/>
  <c r="CO37"/>
  <c r="CR35" i="19"/>
  <c r="CQ37"/>
  <c r="CR36"/>
  <c r="CQ36"/>
  <c r="CN20"/>
  <c r="CP24"/>
  <c r="CR24" s="1"/>
  <c r="BQ25"/>
  <c r="BT25" s="1"/>
  <c r="CP28"/>
  <c r="CR28" s="1"/>
  <c r="BQ29"/>
  <c r="BT29" s="1"/>
  <c r="BV29" s="1"/>
  <c r="BW29" s="1"/>
  <c r="BP37"/>
  <c r="BS37" s="1"/>
  <c r="CR22" i="18"/>
  <c r="CR35"/>
  <c r="CR37"/>
  <c r="CP21"/>
  <c r="CQ21" s="1"/>
  <c r="BQ22"/>
  <c r="BT22" s="1"/>
  <c r="BV22" s="1"/>
  <c r="BW22" s="1"/>
  <c r="CP23"/>
  <c r="CQ23" s="1"/>
  <c r="CN26" i="17"/>
  <c r="CQ20"/>
  <c r="CQ30"/>
  <c r="CA22" i="1"/>
  <c r="CG22" s="1"/>
  <c r="CB22"/>
  <c r="CH22" s="1"/>
  <c r="CF22"/>
  <c r="CL22" s="1"/>
  <c r="CE24"/>
  <c r="CK24" s="1"/>
  <c r="CC28"/>
  <c r="CI28" s="1"/>
  <c r="CA33"/>
  <c r="CG33" s="1"/>
  <c r="CD33"/>
  <c r="CJ33" s="1"/>
  <c r="CC33"/>
  <c r="CI33" s="1"/>
  <c r="CD23"/>
  <c r="CJ23" s="1"/>
  <c r="CD25"/>
  <c r="CJ25" s="1"/>
  <c r="CB25"/>
  <c r="CH25" s="1"/>
  <c r="CE25"/>
  <c r="CK25" s="1"/>
  <c r="CA30"/>
  <c r="CG30" s="1"/>
  <c r="CE30"/>
  <c r="CK30" s="1"/>
  <c r="CB30"/>
  <c r="CH30" s="1"/>
  <c r="CD30"/>
  <c r="CJ30" s="1"/>
  <c r="CC30"/>
  <c r="CI30" s="1"/>
  <c r="CF30"/>
  <c r="CL30" s="1"/>
  <c r="CQ23" i="24"/>
  <c r="CR21" i="18"/>
  <c r="U20" i="22"/>
  <c r="CQ19" i="25"/>
  <c r="CR27"/>
  <c r="CN34"/>
  <c r="CP24"/>
  <c r="BQ25"/>
  <c r="BT25" s="1"/>
  <c r="BV25" s="1"/>
  <c r="BW25" s="1"/>
  <c r="CN35"/>
  <c r="AK38" i="19"/>
  <c r="AJ18"/>
  <c r="AK18" s="1"/>
  <c r="AK19" s="1"/>
  <c r="AK38" i="17"/>
  <c r="AK38" i="16"/>
  <c r="CO33" i="1"/>
  <c r="CN34" i="23"/>
  <c r="CN32" i="24"/>
  <c r="BV33"/>
  <c r="BW33" s="1"/>
  <c r="CM22" i="19"/>
  <c r="BV27" i="17"/>
  <c r="BW27" s="1"/>
  <c r="CR24" i="24"/>
  <c r="BD36" i="23"/>
  <c r="BE36" s="1"/>
  <c r="BP24" i="20"/>
  <c r="BS24" s="1"/>
  <c r="BQ24"/>
  <c r="BT24" s="1"/>
  <c r="CB26"/>
  <c r="CH26" s="1"/>
  <c r="CM26" s="1"/>
  <c r="CF26"/>
  <c r="CL26" s="1"/>
  <c r="BP30"/>
  <c r="BS30" s="1"/>
  <c r="BQ30"/>
  <c r="BT30" s="1"/>
  <c r="AK38" i="23"/>
  <c r="AK38" i="24"/>
  <c r="CR29" i="25"/>
  <c r="CF34" i="20"/>
  <c r="CL34" s="1"/>
  <c r="CP30" i="25"/>
  <c r="CR30" s="1"/>
  <c r="BQ31"/>
  <c r="BT31" s="1"/>
  <c r="BV31" s="1"/>
  <c r="BW31" s="1"/>
  <c r="BD25" i="1"/>
  <c r="BE25" s="1"/>
  <c r="BB25"/>
  <c r="BD31"/>
  <c r="BE31" s="1"/>
  <c r="BB31"/>
  <c r="BC31"/>
  <c r="AP35"/>
  <c r="AT27"/>
  <c r="AU27" s="1"/>
  <c r="AT29"/>
  <c r="AU29" s="1"/>
  <c r="AV31"/>
  <c r="AR35"/>
  <c r="AS35" s="1"/>
  <c r="AV35"/>
  <c r="AY25"/>
  <c r="AZ25" s="1"/>
  <c r="AQ31"/>
  <c r="AW33"/>
  <c r="AX33" s="1"/>
  <c r="AQ35"/>
  <c r="BA30"/>
  <c r="BD30" s="1"/>
  <c r="BE30" s="1"/>
  <c r="BA24"/>
  <c r="BB24" s="1"/>
  <c r="AP33"/>
  <c r="AV33"/>
  <c r="AW31"/>
  <c r="AX31" s="1"/>
  <c r="AW37"/>
  <c r="AX37" s="1"/>
  <c r="AT38"/>
  <c r="AU38" s="1"/>
  <c r="AQ38"/>
  <c r="AY24"/>
  <c r="AZ24" s="1"/>
  <c r="AT24"/>
  <c r="AU24" s="1"/>
  <c r="BA38"/>
  <c r="BB38" s="1"/>
  <c r="AV38"/>
  <c r="AQ33"/>
  <c r="AV37"/>
  <c r="AR33"/>
  <c r="AS33" s="1"/>
  <c r="AV25"/>
  <c r="AP29"/>
  <c r="CQ20" i="25"/>
  <c r="CR20"/>
  <c r="CN21"/>
  <c r="CQ23"/>
  <c r="CR31"/>
  <c r="CQ31"/>
  <c r="CR33"/>
  <c r="CQ33"/>
  <c r="CR35"/>
  <c r="CR37"/>
  <c r="CQ37"/>
  <c r="CM22"/>
  <c r="CN22"/>
  <c r="CR23"/>
  <c r="CQ27"/>
  <c r="CQ26"/>
  <c r="BB21" i="1"/>
  <c r="BC27"/>
  <c r="BC33"/>
  <c r="BD33"/>
  <c r="BE33" s="1"/>
  <c r="BB33"/>
  <c r="BD35"/>
  <c r="BE35" s="1"/>
  <c r="BB35"/>
  <c r="BC35"/>
  <c r="CR19" i="25"/>
  <c r="CN38"/>
  <c r="CM38"/>
  <c r="BV24"/>
  <c r="BW24" s="1"/>
  <c r="CQ29"/>
  <c r="BP30"/>
  <c r="BS30" s="1"/>
  <c r="CE29"/>
  <c r="CK29" s="1"/>
  <c r="CN29" s="1"/>
  <c r="CC29"/>
  <c r="CI29" s="1"/>
  <c r="CA29"/>
  <c r="CG29" s="1"/>
  <c r="CF28"/>
  <c r="CL28" s="1"/>
  <c r="BQ30"/>
  <c r="BT30" s="1"/>
  <c r="CF19"/>
  <c r="CL19" s="1"/>
  <c r="CD19"/>
  <c r="CJ19" s="1"/>
  <c r="CB19"/>
  <c r="CH19" s="1"/>
  <c r="BP19"/>
  <c r="BS19" s="1"/>
  <c r="BQ19"/>
  <c r="BT19" s="1"/>
  <c r="CA27"/>
  <c r="CG27" s="1"/>
  <c r="CC27"/>
  <c r="CI27" s="1"/>
  <c r="CC19"/>
  <c r="CI19" s="1"/>
  <c r="CE19"/>
  <c r="CK19" s="1"/>
  <c r="BR29"/>
  <c r="BU29" s="1"/>
  <c r="CO28"/>
  <c r="CR28" s="1"/>
  <c r="CC28"/>
  <c r="CI28" s="1"/>
  <c r="CO24"/>
  <c r="CC24"/>
  <c r="CI24" s="1"/>
  <c r="CP28"/>
  <c r="BQ29"/>
  <c r="BT29" s="1"/>
  <c r="CM19" i="24"/>
  <c r="BV37"/>
  <c r="BW37" s="1"/>
  <c r="BU38"/>
  <c r="BU18" i="25" s="1"/>
  <c r="BR18"/>
  <c r="BV32" i="24"/>
  <c r="BW32" s="1"/>
  <c r="CN30"/>
  <c r="CM22"/>
  <c r="CN22"/>
  <c r="BT38"/>
  <c r="BT18" i="25" s="1"/>
  <c r="CJ38" i="24"/>
  <c r="CJ18" i="25" s="1"/>
  <c r="CL38" i="24"/>
  <c r="CL18" i="25" s="1"/>
  <c r="CR29" i="24"/>
  <c r="CK18"/>
  <c r="CN37" i="23"/>
  <c r="BV30"/>
  <c r="BW30" s="1"/>
  <c r="CM20"/>
  <c r="CQ20"/>
  <c r="CR20"/>
  <c r="CR28"/>
  <c r="CQ28"/>
  <c r="CM22"/>
  <c r="CN21"/>
  <c r="BV22"/>
  <c r="BW22" s="1"/>
  <c r="CR20" i="22"/>
  <c r="CQ20"/>
  <c r="CR22"/>
  <c r="CQ22"/>
  <c r="CR21"/>
  <c r="CQ21"/>
  <c r="CR31"/>
  <c r="CQ31"/>
  <c r="BV27"/>
  <c r="BW27" s="1"/>
  <c r="CQ23" i="21"/>
  <c r="CR23"/>
  <c r="CN24"/>
  <c r="BV35"/>
  <c r="BW35" s="1"/>
  <c r="CR28"/>
  <c r="CQ28"/>
  <c r="CR20" i="20"/>
  <c r="CQ20"/>
  <c r="CR22"/>
  <c r="CQ22"/>
  <c r="BV37"/>
  <c r="BW37" s="1"/>
  <c r="CR21"/>
  <c r="CQ23"/>
  <c r="CP27"/>
  <c r="BQ28"/>
  <c r="BT28" s="1"/>
  <c r="CF30"/>
  <c r="CL30" s="1"/>
  <c r="CP35"/>
  <c r="CQ35" s="1"/>
  <c r="CM34" i="19"/>
  <c r="BT18" i="20"/>
  <c r="CR20" i="19"/>
  <c r="CQ26"/>
  <c r="CR26"/>
  <c r="CR25" i="18"/>
  <c r="CR26"/>
  <c r="CO20"/>
  <c r="CF20"/>
  <c r="CL20" s="1"/>
  <c r="CP20"/>
  <c r="CR20" s="1"/>
  <c r="CC20"/>
  <c r="CI20" s="1"/>
  <c r="CE20"/>
  <c r="CK20" s="1"/>
  <c r="CP24"/>
  <c r="CA24"/>
  <c r="CG24" s="1"/>
  <c r="CE24"/>
  <c r="CK24" s="1"/>
  <c r="CC24"/>
  <c r="CI24" s="1"/>
  <c r="CO24"/>
  <c r="CQ24" s="1"/>
  <c r="CE27"/>
  <c r="CK27" s="1"/>
  <c r="CC27"/>
  <c r="CI27" s="1"/>
  <c r="CA27"/>
  <c r="CG27" s="1"/>
  <c r="BR28"/>
  <c r="BU28" s="1"/>
  <c r="BP28"/>
  <c r="BS28" s="1"/>
  <c r="BQ29"/>
  <c r="BT29" s="1"/>
  <c r="BP29"/>
  <c r="BS29" s="1"/>
  <c r="BO18" i="19"/>
  <c r="BP38" i="18"/>
  <c r="BS38" s="1"/>
  <c r="BS18" i="19" s="1"/>
  <c r="BR38" i="18"/>
  <c r="BU38" s="1"/>
  <c r="BU18" i="19" s="1"/>
  <c r="CQ27" i="18"/>
  <c r="CR32"/>
  <c r="CQ32"/>
  <c r="BP20"/>
  <c r="BS20" s="1"/>
  <c r="BR20"/>
  <c r="BU20" s="1"/>
  <c r="BQ20"/>
  <c r="BT20" s="1"/>
  <c r="BR21"/>
  <c r="BU21" s="1"/>
  <c r="BP21"/>
  <c r="BS21" s="1"/>
  <c r="CE23"/>
  <c r="CK23" s="1"/>
  <c r="CB23"/>
  <c r="CH23" s="1"/>
  <c r="CD23"/>
  <c r="CJ23" s="1"/>
  <c r="CF23"/>
  <c r="CL23" s="1"/>
  <c r="CA23"/>
  <c r="CG23" s="1"/>
  <c r="BR24"/>
  <c r="BU24" s="1"/>
  <c r="BP24"/>
  <c r="BS24" s="1"/>
  <c r="BQ24"/>
  <c r="BT24" s="1"/>
  <c r="BQ25"/>
  <c r="BT25" s="1"/>
  <c r="BP25"/>
  <c r="BS25" s="1"/>
  <c r="CP28"/>
  <c r="CA28"/>
  <c r="CG28" s="1"/>
  <c r="CE28"/>
  <c r="CK28" s="1"/>
  <c r="CC28"/>
  <c r="CI28" s="1"/>
  <c r="CO28"/>
  <c r="CQ28" s="1"/>
  <c r="CB28"/>
  <c r="CH28" s="1"/>
  <c r="CD28"/>
  <c r="CJ28" s="1"/>
  <c r="CE38"/>
  <c r="CE18" i="19" s="1"/>
  <c r="CC38" i="18"/>
  <c r="CC18" i="19" s="1"/>
  <c r="CB38" i="18"/>
  <c r="CB18" i="19" s="1"/>
  <c r="CD38" i="18"/>
  <c r="CD18" i="19" s="1"/>
  <c r="CF38" i="18"/>
  <c r="CF18" i="19" s="1"/>
  <c r="BZ18"/>
  <c r="CR34" i="18"/>
  <c r="BT38"/>
  <c r="BT18" i="19" s="1"/>
  <c r="CF24" i="18"/>
  <c r="CL24" s="1"/>
  <c r="CB24"/>
  <c r="CH24" s="1"/>
  <c r="BQ28"/>
  <c r="BT28" s="1"/>
  <c r="CB27"/>
  <c r="CH27" s="1"/>
  <c r="CD27"/>
  <c r="CJ27" s="1"/>
  <c r="CB20"/>
  <c r="CH20" s="1"/>
  <c r="CR36"/>
  <c r="CQ22"/>
  <c r="CQ35"/>
  <c r="CA18"/>
  <c r="CR32" i="17"/>
  <c r="CL38"/>
  <c r="CL18" i="18" s="1"/>
  <c r="CR26" i="17"/>
  <c r="CM30"/>
  <c r="BV21"/>
  <c r="BW21" s="1"/>
  <c r="CQ33"/>
  <c r="CR21"/>
  <c r="CF28"/>
  <c r="CL28" s="1"/>
  <c r="CD28"/>
  <c r="CJ28" s="1"/>
  <c r="CB28"/>
  <c r="CH28" s="1"/>
  <c r="CD27"/>
  <c r="CJ27" s="1"/>
  <c r="CD25"/>
  <c r="CJ25" s="1"/>
  <c r="CN25" s="1"/>
  <c r="CE23"/>
  <c r="CK23" s="1"/>
  <c r="CC23"/>
  <c r="CI23" s="1"/>
  <c r="CA23"/>
  <c r="CG23" s="1"/>
  <c r="BP28"/>
  <c r="BS28" s="1"/>
  <c r="BR28"/>
  <c r="BU28" s="1"/>
  <c r="CO27"/>
  <c r="CQ27" s="1"/>
  <c r="BP26"/>
  <c r="BS26" s="1"/>
  <c r="BR26"/>
  <c r="BU26" s="1"/>
  <c r="CO25"/>
  <c r="BP24"/>
  <c r="BS24" s="1"/>
  <c r="BR24"/>
  <c r="BU24" s="1"/>
  <c r="CF23"/>
  <c r="CL23" s="1"/>
  <c r="CD23"/>
  <c r="CJ23" s="1"/>
  <c r="BR19"/>
  <c r="BU19" s="1"/>
  <c r="BP19"/>
  <c r="BS19" s="1"/>
  <c r="BP29"/>
  <c r="BS29" s="1"/>
  <c r="BV29" s="1"/>
  <c r="BW29" s="1"/>
  <c r="CO28"/>
  <c r="CR28" s="1"/>
  <c r="CE28"/>
  <c r="CK28" s="1"/>
  <c r="CA28"/>
  <c r="CG28" s="1"/>
  <c r="CE38"/>
  <c r="CK38" s="1"/>
  <c r="CD18"/>
  <c r="CJ38" i="16"/>
  <c r="CJ18" i="17" s="1"/>
  <c r="BT38" i="16"/>
  <c r="BT18" i="17" s="1"/>
  <c r="BQ18"/>
  <c r="CR20" i="16"/>
  <c r="CQ20"/>
  <c r="CF25"/>
  <c r="CL25" s="1"/>
  <c r="CB25"/>
  <c r="CH25" s="1"/>
  <c r="CE25"/>
  <c r="CK25" s="1"/>
  <c r="CC25"/>
  <c r="CI25" s="1"/>
  <c r="CA25"/>
  <c r="CG25" s="1"/>
  <c r="CP25"/>
  <c r="CP26"/>
  <c r="CA26"/>
  <c r="CG26" s="1"/>
  <c r="CE26"/>
  <c r="CK26" s="1"/>
  <c r="CO26"/>
  <c r="CB26"/>
  <c r="CH26" s="1"/>
  <c r="BQ30"/>
  <c r="BT30" s="1"/>
  <c r="BR30"/>
  <c r="BU30" s="1"/>
  <c r="BP30"/>
  <c r="BS30" s="1"/>
  <c r="BR38"/>
  <c r="BP38"/>
  <c r="BS38" s="1"/>
  <c r="BS18" i="17" s="1"/>
  <c r="CG38" i="16"/>
  <c r="CG18" i="17" s="1"/>
  <c r="CA18"/>
  <c r="CA19" i="16"/>
  <c r="CG19" s="1"/>
  <c r="CC19"/>
  <c r="CI19" s="1"/>
  <c r="CE19"/>
  <c r="CK19" s="1"/>
  <c r="CF29"/>
  <c r="CL29" s="1"/>
  <c r="CO29"/>
  <c r="CP29"/>
  <c r="CQ27"/>
  <c r="CN34"/>
  <c r="CF26"/>
  <c r="CL26" s="1"/>
  <c r="CD25"/>
  <c r="CJ25" s="1"/>
  <c r="CN25" s="1"/>
  <c r="CO25"/>
  <c r="CC26"/>
  <c r="CI26" s="1"/>
  <c r="CQ32"/>
  <c r="CM36"/>
  <c r="CQ21"/>
  <c r="CR31"/>
  <c r="CR35"/>
  <c r="BD38" i="1"/>
  <c r="BE38" s="1"/>
  <c r="CI38" i="18"/>
  <c r="CI18" i="19" s="1"/>
  <c r="CR28" i="18"/>
  <c r="CL38"/>
  <c r="CL18" i="19" s="1"/>
  <c r="CH38" i="18"/>
  <c r="CH18" i="19" s="1"/>
  <c r="BR18"/>
  <c r="CM38" i="16"/>
  <c r="CM18" i="17" s="1"/>
  <c r="BU38" i="16"/>
  <c r="BR18" i="17"/>
  <c r="P17" i="22" l="1"/>
  <c r="P17" i="16"/>
  <c r="P17" i="21"/>
  <c r="P17" i="19"/>
  <c r="P17" i="17"/>
  <c r="CQ22" i="19"/>
  <c r="CR22" i="21"/>
  <c r="CM34" i="18"/>
  <c r="BV31"/>
  <c r="BW31" s="1"/>
  <c r="CQ19"/>
  <c r="CK38" i="19"/>
  <c r="CK18" i="20" s="1"/>
  <c r="CG38" i="21"/>
  <c r="CG18" i="22" s="1"/>
  <c r="BV31" i="16"/>
  <c r="BW31" s="1"/>
  <c r="CM19" i="22"/>
  <c r="CR26" i="23"/>
  <c r="BA26" i="1"/>
  <c r="BV38" i="24"/>
  <c r="BV18" i="25" s="1"/>
  <c r="CR27" i="22"/>
  <c r="BP18" i="19"/>
  <c r="CS35" i="18"/>
  <c r="CN27"/>
  <c r="CR24" i="21"/>
  <c r="CM21" i="23"/>
  <c r="CM36" i="20"/>
  <c r="BV35" i="17"/>
  <c r="BW35" s="1"/>
  <c r="CH38" i="19"/>
  <c r="CH18" i="20" s="1"/>
  <c r="BP18" i="25"/>
  <c r="CI38" i="21"/>
  <c r="CI18" i="22" s="1"/>
  <c r="BV32" i="17"/>
  <c r="BW32" s="1"/>
  <c r="BY33" s="1"/>
  <c r="CQ32" i="19"/>
  <c r="CN33" i="23"/>
  <c r="CM28" i="24"/>
  <c r="BB30" i="1"/>
  <c r="CN29" i="16"/>
  <c r="CS22" i="18"/>
  <c r="CW22" s="1"/>
  <c r="CR23"/>
  <c r="CR33" i="24"/>
  <c r="AW22" i="1"/>
  <c r="AX22" s="1"/>
  <c r="AT22"/>
  <c r="AU22" s="1"/>
  <c r="CQ30" i="25"/>
  <c r="AK38" i="20"/>
  <c r="CH38" i="17"/>
  <c r="CH18" i="18" s="1"/>
  <c r="CO18" i="20"/>
  <c r="BV22" i="24"/>
  <c r="BW22" s="1"/>
  <c r="CN34" i="19"/>
  <c r="CQ30" i="16"/>
  <c r="CR19" i="21"/>
  <c r="CL38" i="23"/>
  <c r="CL18" i="24" s="1"/>
  <c r="CG38" i="22"/>
  <c r="CG18" i="23" s="1"/>
  <c r="CQ31" i="17"/>
  <c r="CS32" s="1"/>
  <c r="CR38" i="25"/>
  <c r="CN27" i="16"/>
  <c r="CN33" i="21"/>
  <c r="CM30"/>
  <c r="BV38" i="25"/>
  <c r="BW38" s="1"/>
  <c r="BC21" i="1"/>
  <c r="AR21"/>
  <c r="AS21" s="1"/>
  <c r="AY21"/>
  <c r="AZ21" s="1"/>
  <c r="BD27"/>
  <c r="BE27" s="1"/>
  <c r="AR23"/>
  <c r="AS23" s="1"/>
  <c r="AQ25"/>
  <c r="AW23"/>
  <c r="AX23" s="1"/>
  <c r="AR25"/>
  <c r="AS25" s="1"/>
  <c r="AY27"/>
  <c r="AZ27" s="1"/>
  <c r="AT25"/>
  <c r="AU25" s="1"/>
  <c r="AP27"/>
  <c r="AP25"/>
  <c r="AV27"/>
  <c r="AW25"/>
  <c r="AX25" s="1"/>
  <c r="AW27"/>
  <c r="AX27" s="1"/>
  <c r="BR22"/>
  <c r="BU22" s="1"/>
  <c r="CQ33" i="18"/>
  <c r="CR33"/>
  <c r="CQ38" i="22"/>
  <c r="BV31" i="17"/>
  <c r="BW31" s="1"/>
  <c r="AV19" i="25"/>
  <c r="AK18" i="23"/>
  <c r="AK19" s="1"/>
  <c r="BV30" i="16"/>
  <c r="BW30" s="1"/>
  <c r="BX23" i="21"/>
  <c r="CQ24" i="19"/>
  <c r="CQ31" i="18"/>
  <c r="CM33" i="21"/>
  <c r="BV24" i="24"/>
  <c r="BW24" s="1"/>
  <c r="CN19"/>
  <c r="CR26" i="21"/>
  <c r="CQ34"/>
  <c r="B221" i="27"/>
  <c r="CJ38" i="18"/>
  <c r="CJ18" i="19" s="1"/>
  <c r="CQ20" i="18"/>
  <c r="BV34"/>
  <c r="BW34" s="1"/>
  <c r="CN31"/>
  <c r="CN29" i="19"/>
  <c r="CN25"/>
  <c r="CR27" i="24"/>
  <c r="BV34" i="25"/>
  <c r="BW34" s="1"/>
  <c r="CN31"/>
  <c r="F221" i="27"/>
  <c r="CD19" i="1"/>
  <c r="CJ19" s="1"/>
  <c r="AC35" i="16"/>
  <c r="AC27"/>
  <c r="AC19"/>
  <c r="AC24"/>
  <c r="AC25"/>
  <c r="AC36"/>
  <c r="AC28"/>
  <c r="AC20"/>
  <c r="AC23"/>
  <c r="AC32"/>
  <c r="AC34"/>
  <c r="AC37"/>
  <c r="AC29"/>
  <c r="AC21"/>
  <c r="AC31"/>
  <c r="AC33"/>
  <c r="AC38"/>
  <c r="AC30"/>
  <c r="AC22"/>
  <c r="AC26"/>
  <c r="AC31" i="19"/>
  <c r="AC23"/>
  <c r="AC28"/>
  <c r="AC29"/>
  <c r="AC21"/>
  <c r="AC32"/>
  <c r="AC24"/>
  <c r="AC36"/>
  <c r="AC20"/>
  <c r="AC38"/>
  <c r="AC22"/>
  <c r="AC33"/>
  <c r="AC25"/>
  <c r="AC35"/>
  <c r="AC27"/>
  <c r="AC37"/>
  <c r="AC34"/>
  <c r="AC26"/>
  <c r="AC19"/>
  <c r="AC30"/>
  <c r="AC35" i="22"/>
  <c r="AC27"/>
  <c r="AC19"/>
  <c r="AC32"/>
  <c r="AC33"/>
  <c r="AC36"/>
  <c r="AC28"/>
  <c r="AC20"/>
  <c r="AC24"/>
  <c r="AC34"/>
  <c r="AC37"/>
  <c r="AC29"/>
  <c r="AC21"/>
  <c r="AC31"/>
  <c r="AC23"/>
  <c r="AC25"/>
  <c r="AC38"/>
  <c r="AC30"/>
  <c r="AC22"/>
  <c r="AC26"/>
  <c r="AC31" i="23"/>
  <c r="AC23"/>
  <c r="AC28"/>
  <c r="AC29"/>
  <c r="AC32"/>
  <c r="AC24"/>
  <c r="AC36"/>
  <c r="AC20"/>
  <c r="AC30"/>
  <c r="AC33"/>
  <c r="AC25"/>
  <c r="AC35"/>
  <c r="AC27"/>
  <c r="AC19"/>
  <c r="AC37"/>
  <c r="AC21"/>
  <c r="AC34"/>
  <c r="AC26"/>
  <c r="AC38"/>
  <c r="AC22"/>
  <c r="AC35" i="24"/>
  <c r="AC27"/>
  <c r="AC19"/>
  <c r="AC24"/>
  <c r="AC25"/>
  <c r="AC36"/>
  <c r="AC28"/>
  <c r="AC20"/>
  <c r="AC31"/>
  <c r="AC32"/>
  <c r="AC26"/>
  <c r="AC37"/>
  <c r="AC29"/>
  <c r="AC21"/>
  <c r="AC23"/>
  <c r="AC33"/>
  <c r="AC38"/>
  <c r="AC30"/>
  <c r="AC22"/>
  <c r="AC34"/>
  <c r="AC31" i="25"/>
  <c r="AC23"/>
  <c r="AC35"/>
  <c r="AC36"/>
  <c r="AC20"/>
  <c r="AC37"/>
  <c r="AC21"/>
  <c r="AC32"/>
  <c r="AC24"/>
  <c r="AC28"/>
  <c r="AC38"/>
  <c r="AC22"/>
  <c r="AC33"/>
  <c r="AC25"/>
  <c r="AC27"/>
  <c r="AC29"/>
  <c r="AC34"/>
  <c r="AC26"/>
  <c r="AC19"/>
  <c r="AC30"/>
  <c r="AC35" i="20"/>
  <c r="AC27"/>
  <c r="AC19"/>
  <c r="AC31"/>
  <c r="AC24"/>
  <c r="AC25"/>
  <c r="AC36"/>
  <c r="AC28"/>
  <c r="AC20"/>
  <c r="AC23"/>
  <c r="AC32"/>
  <c r="AC34"/>
  <c r="AC37"/>
  <c r="AC29"/>
  <c r="AC21"/>
  <c r="AC33"/>
  <c r="AC38"/>
  <c r="AC30"/>
  <c r="AC22"/>
  <c r="AC26"/>
  <c r="AC31" i="17"/>
  <c r="AC23"/>
  <c r="AC36"/>
  <c r="AC20"/>
  <c r="AC37"/>
  <c r="AC21"/>
  <c r="AC32"/>
  <c r="AC24"/>
  <c r="AC35"/>
  <c r="AC28"/>
  <c r="AC30"/>
  <c r="AC33"/>
  <c r="AC25"/>
  <c r="AC27"/>
  <c r="AC29"/>
  <c r="AC34"/>
  <c r="AC26"/>
  <c r="AC19"/>
  <c r="AC38"/>
  <c r="AC22"/>
  <c r="AC31" i="21"/>
  <c r="AC23"/>
  <c r="AC36"/>
  <c r="AC20"/>
  <c r="AC37"/>
  <c r="AC21"/>
  <c r="AC32"/>
  <c r="AC24"/>
  <c r="AC28"/>
  <c r="AC38"/>
  <c r="AC33"/>
  <c r="AC25"/>
  <c r="AC35"/>
  <c r="AC19"/>
  <c r="AC29"/>
  <c r="AC34"/>
  <c r="AC26"/>
  <c r="AC27"/>
  <c r="AC30"/>
  <c r="AC22"/>
  <c r="AC35" i="18"/>
  <c r="AC27"/>
  <c r="AC19"/>
  <c r="AC23"/>
  <c r="AC32"/>
  <c r="AC25"/>
  <c r="AC36"/>
  <c r="AC28"/>
  <c r="AC20"/>
  <c r="AC24"/>
  <c r="AC26"/>
  <c r="AC37"/>
  <c r="AC29"/>
  <c r="AC21"/>
  <c r="AC31"/>
  <c r="AC33"/>
  <c r="AC38"/>
  <c r="AC30"/>
  <c r="AC22"/>
  <c r="AC34"/>
  <c r="AG32" i="21"/>
  <c r="AD36"/>
  <c r="AD32"/>
  <c r="AD28"/>
  <c r="AD24"/>
  <c r="AD20"/>
  <c r="AD38"/>
  <c r="AD22"/>
  <c r="AE26"/>
  <c r="AD31"/>
  <c r="AE19"/>
  <c r="AE36"/>
  <c r="AE32"/>
  <c r="AE28"/>
  <c r="AE24"/>
  <c r="AE20"/>
  <c r="AD30"/>
  <c r="AE34"/>
  <c r="AD19"/>
  <c r="AE27"/>
  <c r="AD37"/>
  <c r="AD33"/>
  <c r="AD29"/>
  <c r="AD25"/>
  <c r="AD21"/>
  <c r="AD34"/>
  <c r="AE38"/>
  <c r="AE22"/>
  <c r="AD35"/>
  <c r="AD23"/>
  <c r="AE35"/>
  <c r="AE23"/>
  <c r="AE37"/>
  <c r="AE33"/>
  <c r="AE29"/>
  <c r="AE25"/>
  <c r="AE21"/>
  <c r="AD26"/>
  <c r="AE30"/>
  <c r="AD27"/>
  <c r="AE31"/>
  <c r="AH31"/>
  <c r="AH23"/>
  <c r="AH34"/>
  <c r="AH35"/>
  <c r="AH32"/>
  <c r="AH24"/>
  <c r="AH27"/>
  <c r="AH33"/>
  <c r="AH25"/>
  <c r="AH26"/>
  <c r="AH19"/>
  <c r="AH36"/>
  <c r="AH28"/>
  <c r="AH20"/>
  <c r="AH37"/>
  <c r="AH29"/>
  <c r="AH21"/>
  <c r="AH38"/>
  <c r="AH30"/>
  <c r="AH22"/>
  <c r="AG35" i="22"/>
  <c r="AD36"/>
  <c r="AD32"/>
  <c r="AD28"/>
  <c r="AD24"/>
  <c r="AD20"/>
  <c r="AD34"/>
  <c r="AE38"/>
  <c r="AE22"/>
  <c r="AD31"/>
  <c r="AE31"/>
  <c r="AE19"/>
  <c r="AE36"/>
  <c r="AE32"/>
  <c r="AE28"/>
  <c r="AE24"/>
  <c r="AE20"/>
  <c r="AD38"/>
  <c r="AD22"/>
  <c r="AE26"/>
  <c r="AD35"/>
  <c r="AD19"/>
  <c r="AE23"/>
  <c r="AD37"/>
  <c r="AD33"/>
  <c r="AD29"/>
  <c r="AD25"/>
  <c r="AD21"/>
  <c r="AD30"/>
  <c r="AE34"/>
  <c r="AD27"/>
  <c r="AE27"/>
  <c r="AE37"/>
  <c r="AE33"/>
  <c r="AE29"/>
  <c r="AE25"/>
  <c r="AE21"/>
  <c r="AD26"/>
  <c r="AE30"/>
  <c r="AD23"/>
  <c r="AE35"/>
  <c r="AH35"/>
  <c r="AH27"/>
  <c r="AH19"/>
  <c r="AH38"/>
  <c r="AH36"/>
  <c r="AH28"/>
  <c r="AH20"/>
  <c r="AH22"/>
  <c r="AH31"/>
  <c r="AH37"/>
  <c r="AH29"/>
  <c r="AH21"/>
  <c r="AH30"/>
  <c r="AH23"/>
  <c r="AH34"/>
  <c r="AH32"/>
  <c r="AH24"/>
  <c r="AH33"/>
  <c r="AH25"/>
  <c r="AH26"/>
  <c r="AF36" i="23"/>
  <c r="AD36"/>
  <c r="AD32"/>
  <c r="AD28"/>
  <c r="AD24"/>
  <c r="AD20"/>
  <c r="AD30"/>
  <c r="AE34"/>
  <c r="AD27"/>
  <c r="AE23"/>
  <c r="AE36"/>
  <c r="AE32"/>
  <c r="AE28"/>
  <c r="AE24"/>
  <c r="AE20"/>
  <c r="AD26"/>
  <c r="AE38"/>
  <c r="AE22"/>
  <c r="AD31"/>
  <c r="AE27"/>
  <c r="AD37"/>
  <c r="AD33"/>
  <c r="AD29"/>
  <c r="AD25"/>
  <c r="AD21"/>
  <c r="AD34"/>
  <c r="AE30"/>
  <c r="AD35"/>
  <c r="AD19"/>
  <c r="AE35"/>
  <c r="AE19"/>
  <c r="AE37"/>
  <c r="AE33"/>
  <c r="AE29"/>
  <c r="AE25"/>
  <c r="AE21"/>
  <c r="AD38"/>
  <c r="AD22"/>
  <c r="AE26"/>
  <c r="AD23"/>
  <c r="AE31"/>
  <c r="AH31"/>
  <c r="AH23"/>
  <c r="AH19"/>
  <c r="AH38"/>
  <c r="AH32"/>
  <c r="AH24"/>
  <c r="AH26"/>
  <c r="AH35"/>
  <c r="AH22"/>
  <c r="AH33"/>
  <c r="AH25"/>
  <c r="AH34"/>
  <c r="AH27"/>
  <c r="AH36"/>
  <c r="AH28"/>
  <c r="AH20"/>
  <c r="AH37"/>
  <c r="AH29"/>
  <c r="AH21"/>
  <c r="AH30"/>
  <c r="AG32" i="24"/>
  <c r="AD36"/>
  <c r="AD32"/>
  <c r="AD28"/>
  <c r="AD24"/>
  <c r="AD20"/>
  <c r="AD26"/>
  <c r="AE38"/>
  <c r="AE26"/>
  <c r="AD23"/>
  <c r="AE35"/>
  <c r="AE19"/>
  <c r="AE36"/>
  <c r="AE32"/>
  <c r="AE28"/>
  <c r="AE24"/>
  <c r="AE20"/>
  <c r="AD38"/>
  <c r="AD22"/>
  <c r="AE34"/>
  <c r="AD27"/>
  <c r="AE23"/>
  <c r="AD37"/>
  <c r="AD33"/>
  <c r="AD29"/>
  <c r="AD25"/>
  <c r="AD21"/>
  <c r="AD30"/>
  <c r="AE30"/>
  <c r="AD31"/>
  <c r="AE31"/>
  <c r="AE37"/>
  <c r="AE33"/>
  <c r="AE29"/>
  <c r="AE25"/>
  <c r="AE21"/>
  <c r="AD34"/>
  <c r="AE22"/>
  <c r="AD35"/>
  <c r="AD19"/>
  <c r="AE27"/>
  <c r="AH35"/>
  <c r="AH27"/>
  <c r="AH19"/>
  <c r="AH22"/>
  <c r="AH23"/>
  <c r="AH36"/>
  <c r="AH28"/>
  <c r="AH20"/>
  <c r="AH38"/>
  <c r="AH37"/>
  <c r="AH29"/>
  <c r="AH21"/>
  <c r="AH30"/>
  <c r="AH31"/>
  <c r="AH32"/>
  <c r="AH24"/>
  <c r="AH33"/>
  <c r="AH25"/>
  <c r="AH34"/>
  <c r="AH26"/>
  <c r="AG34" i="25"/>
  <c r="AD36"/>
  <c r="AD32"/>
  <c r="AD28"/>
  <c r="AD24"/>
  <c r="AD20"/>
  <c r="AD22"/>
  <c r="AE34"/>
  <c r="AD19"/>
  <c r="AE31"/>
  <c r="AE36"/>
  <c r="AE32"/>
  <c r="AE28"/>
  <c r="AE24"/>
  <c r="AE20"/>
  <c r="AD34"/>
  <c r="AE30"/>
  <c r="AD27"/>
  <c r="AE35"/>
  <c r="AE19"/>
  <c r="AD37"/>
  <c r="AD33"/>
  <c r="AD29"/>
  <c r="AD25"/>
  <c r="AD21"/>
  <c r="AD38"/>
  <c r="AD26"/>
  <c r="AE38"/>
  <c r="AE22"/>
  <c r="AD35"/>
  <c r="AD23"/>
  <c r="AE27"/>
  <c r="AE37"/>
  <c r="AE33"/>
  <c r="AE29"/>
  <c r="AE25"/>
  <c r="AE21"/>
  <c r="AD30"/>
  <c r="AE26"/>
  <c r="AD31"/>
  <c r="AE23"/>
  <c r="AH31"/>
  <c r="AH23"/>
  <c r="AH26"/>
  <c r="AH27"/>
  <c r="AH32"/>
  <c r="AH24"/>
  <c r="AH35"/>
  <c r="AH33"/>
  <c r="AH25"/>
  <c r="AH34"/>
  <c r="AH19"/>
  <c r="AH36"/>
  <c r="AH28"/>
  <c r="AH20"/>
  <c r="AH37"/>
  <c r="AH29"/>
  <c r="AH21"/>
  <c r="AH38"/>
  <c r="AH30"/>
  <c r="AH22"/>
  <c r="AF30" i="16"/>
  <c r="AD36"/>
  <c r="AD32"/>
  <c r="AD28"/>
  <c r="AD24"/>
  <c r="AD20"/>
  <c r="AD38"/>
  <c r="AD22"/>
  <c r="AE26"/>
  <c r="AD35"/>
  <c r="AD19"/>
  <c r="AE23"/>
  <c r="AE36"/>
  <c r="AE32"/>
  <c r="AE28"/>
  <c r="AE24"/>
  <c r="AE20"/>
  <c r="AD26"/>
  <c r="AE34"/>
  <c r="AD31"/>
  <c r="AE35"/>
  <c r="AE19"/>
  <c r="AD37"/>
  <c r="AD33"/>
  <c r="AD29"/>
  <c r="AD25"/>
  <c r="AD21"/>
  <c r="AD34"/>
  <c r="AE38"/>
  <c r="AE22"/>
  <c r="AD27"/>
  <c r="AE27"/>
  <c r="AE37"/>
  <c r="AE33"/>
  <c r="AE29"/>
  <c r="AE25"/>
  <c r="AE21"/>
  <c r="AD30"/>
  <c r="AE30"/>
  <c r="AD23"/>
  <c r="AE31"/>
  <c r="AH35"/>
  <c r="AH27"/>
  <c r="AH19"/>
  <c r="AH30"/>
  <c r="AH36"/>
  <c r="AH28"/>
  <c r="AH20"/>
  <c r="AH31"/>
  <c r="AH26"/>
  <c r="AH37"/>
  <c r="AH29"/>
  <c r="AH21"/>
  <c r="AH38"/>
  <c r="AH22"/>
  <c r="AH23"/>
  <c r="AH32"/>
  <c r="AH24"/>
  <c r="AH33"/>
  <c r="AH25"/>
  <c r="AH34"/>
  <c r="AF30" i="20"/>
  <c r="AD36"/>
  <c r="AD32"/>
  <c r="AD28"/>
  <c r="AD24"/>
  <c r="AD20"/>
  <c r="AD30"/>
  <c r="AD22"/>
  <c r="AE34"/>
  <c r="AD35"/>
  <c r="AD23"/>
  <c r="AE23"/>
  <c r="AE36"/>
  <c r="AE32"/>
  <c r="AE28"/>
  <c r="AE24"/>
  <c r="AE20"/>
  <c r="AD34"/>
  <c r="AE38"/>
  <c r="AE22"/>
  <c r="AD19"/>
  <c r="AE27"/>
  <c r="AD37"/>
  <c r="AD33"/>
  <c r="AD29"/>
  <c r="AD25"/>
  <c r="AD21"/>
  <c r="AD38"/>
  <c r="AE30"/>
  <c r="AD27"/>
  <c r="AE35"/>
  <c r="AE19"/>
  <c r="AE37"/>
  <c r="AE33"/>
  <c r="AE29"/>
  <c r="AE25"/>
  <c r="AE21"/>
  <c r="AD26"/>
  <c r="AE26"/>
  <c r="AD31"/>
  <c r="AE31"/>
  <c r="AH35"/>
  <c r="AH27"/>
  <c r="AH19"/>
  <c r="AH30"/>
  <c r="AH31"/>
  <c r="AH36"/>
  <c r="AH28"/>
  <c r="AH20"/>
  <c r="AH38"/>
  <c r="AH23"/>
  <c r="AH34"/>
  <c r="AH37"/>
  <c r="AH29"/>
  <c r="AH21"/>
  <c r="AH22"/>
  <c r="AH26"/>
  <c r="AH32"/>
  <c r="AH24"/>
  <c r="AH33"/>
  <c r="AH25"/>
  <c r="AF22" i="17"/>
  <c r="AD36"/>
  <c r="AD32"/>
  <c r="AD28"/>
  <c r="AD24"/>
  <c r="AD20"/>
  <c r="AD34"/>
  <c r="AE26"/>
  <c r="AD31"/>
  <c r="AE23"/>
  <c r="AE36"/>
  <c r="AE32"/>
  <c r="AE28"/>
  <c r="AE24"/>
  <c r="AE20"/>
  <c r="AD38"/>
  <c r="AD22"/>
  <c r="AE30"/>
  <c r="AD27"/>
  <c r="AE31"/>
  <c r="AD37"/>
  <c r="AD33"/>
  <c r="AD29"/>
  <c r="AD25"/>
  <c r="AD21"/>
  <c r="AD26"/>
  <c r="AE38"/>
  <c r="AE22"/>
  <c r="AD35"/>
  <c r="AD19"/>
  <c r="AE27"/>
  <c r="AE19"/>
  <c r="AE37"/>
  <c r="AE33"/>
  <c r="AE29"/>
  <c r="AE25"/>
  <c r="AE21"/>
  <c r="AD30"/>
  <c r="AE34"/>
  <c r="AD23"/>
  <c r="AE35"/>
  <c r="AH31"/>
  <c r="AH23"/>
  <c r="AH19"/>
  <c r="AH30"/>
  <c r="AH32"/>
  <c r="AH24"/>
  <c r="AH26"/>
  <c r="AH35"/>
  <c r="AH38"/>
  <c r="AH33"/>
  <c r="AH25"/>
  <c r="AH34"/>
  <c r="AH27"/>
  <c r="AH22"/>
  <c r="AH36"/>
  <c r="AH28"/>
  <c r="AH20"/>
  <c r="AH37"/>
  <c r="AH29"/>
  <c r="AH21"/>
  <c r="E59" i="27"/>
  <c r="AG35" i="19"/>
  <c r="AD36"/>
  <c r="AD32"/>
  <c r="AD28"/>
  <c r="AD24"/>
  <c r="AD20"/>
  <c r="AD30"/>
  <c r="AE38"/>
  <c r="AD27"/>
  <c r="AE27"/>
  <c r="AE36"/>
  <c r="AE32"/>
  <c r="AE28"/>
  <c r="AE24"/>
  <c r="AE20"/>
  <c r="AD34"/>
  <c r="AE26"/>
  <c r="AD19"/>
  <c r="AE31"/>
  <c r="AD37"/>
  <c r="AD33"/>
  <c r="AD29"/>
  <c r="AD25"/>
  <c r="AD21"/>
  <c r="AD38"/>
  <c r="AD22"/>
  <c r="AE34"/>
  <c r="AE22"/>
  <c r="AD31"/>
  <c r="AD23"/>
  <c r="AE23"/>
  <c r="AE37"/>
  <c r="AE33"/>
  <c r="AE29"/>
  <c r="AE25"/>
  <c r="AE21"/>
  <c r="AD26"/>
  <c r="AE30"/>
  <c r="AD35"/>
  <c r="AE35"/>
  <c r="AE19"/>
  <c r="AH31"/>
  <c r="AH23"/>
  <c r="AH26"/>
  <c r="AH27"/>
  <c r="AH30"/>
  <c r="AH32"/>
  <c r="AH24"/>
  <c r="AH34"/>
  <c r="AH19"/>
  <c r="AH22"/>
  <c r="AH33"/>
  <c r="AH25"/>
  <c r="AH35"/>
  <c r="AH36"/>
  <c r="AH28"/>
  <c r="AH20"/>
  <c r="AH37"/>
  <c r="AH29"/>
  <c r="AH21"/>
  <c r="AH38"/>
  <c r="AI27" i="18"/>
  <c r="AD36"/>
  <c r="AD32"/>
  <c r="AD28"/>
  <c r="AD24"/>
  <c r="AD20"/>
  <c r="AD34"/>
  <c r="AD22"/>
  <c r="AE38"/>
  <c r="AE22"/>
  <c r="AD31"/>
  <c r="AE35"/>
  <c r="AE19"/>
  <c r="AE36"/>
  <c r="AE32"/>
  <c r="AE28"/>
  <c r="AE24"/>
  <c r="AE20"/>
  <c r="AD38"/>
  <c r="AE26"/>
  <c r="AD23"/>
  <c r="AE31"/>
  <c r="AD37"/>
  <c r="AD33"/>
  <c r="AD29"/>
  <c r="AD25"/>
  <c r="AD21"/>
  <c r="AD26"/>
  <c r="AE34"/>
  <c r="AD27"/>
  <c r="AE27"/>
  <c r="AE23"/>
  <c r="AE37"/>
  <c r="AE33"/>
  <c r="AE29"/>
  <c r="AE25"/>
  <c r="AE21"/>
  <c r="AD30"/>
  <c r="AE30"/>
  <c r="AD35"/>
  <c r="AD19"/>
  <c r="AH35"/>
  <c r="AH27"/>
  <c r="AH19"/>
  <c r="AH22"/>
  <c r="AH23"/>
  <c r="AH36"/>
  <c r="AH28"/>
  <c r="AH20"/>
  <c r="AH30"/>
  <c r="AH37"/>
  <c r="AH29"/>
  <c r="AH21"/>
  <c r="AH38"/>
  <c r="AH31"/>
  <c r="AH34"/>
  <c r="AH32"/>
  <c r="AH24"/>
  <c r="AH33"/>
  <c r="AH25"/>
  <c r="AH26"/>
  <c r="E51" i="27"/>
  <c r="AV19" i="1"/>
  <c r="AR19"/>
  <c r="AS19" s="1"/>
  <c r="AQ19"/>
  <c r="AY19"/>
  <c r="AZ19" s="1"/>
  <c r="BR33"/>
  <c r="BU33" s="1"/>
  <c r="CB32"/>
  <c r="CH32" s="1"/>
  <c r="CB28"/>
  <c r="CH28" s="1"/>
  <c r="BQ35"/>
  <c r="BT35" s="1"/>
  <c r="BV35" s="1"/>
  <c r="BW35" s="1"/>
  <c r="BX35" s="1"/>
  <c r="CP31"/>
  <c r="CR31" s="1"/>
  <c r="BP23"/>
  <c r="BS23" s="1"/>
  <c r="BP21"/>
  <c r="BS21" s="1"/>
  <c r="CD31"/>
  <c r="CJ31" s="1"/>
  <c r="CE27"/>
  <c r="CK27" s="1"/>
  <c r="BQ27"/>
  <c r="BT27" s="1"/>
  <c r="BP33"/>
  <c r="BS33" s="1"/>
  <c r="BR19" i="16"/>
  <c r="BU19" s="1"/>
  <c r="BV19" s="1"/>
  <c r="BW19" s="1"/>
  <c r="AK18"/>
  <c r="AK19" s="1"/>
  <c r="BP19"/>
  <c r="BS19" s="1"/>
  <c r="CF23" i="1"/>
  <c r="CL23" s="1"/>
  <c r="CC31"/>
  <c r="CI31" s="1"/>
  <c r="BP25"/>
  <c r="BS25" s="1"/>
  <c r="BR35"/>
  <c r="BU35" s="1"/>
  <c r="BR31"/>
  <c r="BU31" s="1"/>
  <c r="BV24"/>
  <c r="BW24" s="1"/>
  <c r="CF35"/>
  <c r="CL35" s="1"/>
  <c r="CD35"/>
  <c r="CJ35" s="1"/>
  <c r="CE23"/>
  <c r="CK23" s="1"/>
  <c r="CN23" s="1"/>
  <c r="CP23" s="1"/>
  <c r="CM30"/>
  <c r="CO30" s="1"/>
  <c r="CB35"/>
  <c r="CH35" s="1"/>
  <c r="CA31"/>
  <c r="CG31" s="1"/>
  <c r="CC27"/>
  <c r="CI27" s="1"/>
  <c r="CM25"/>
  <c r="BP29"/>
  <c r="BS29" s="1"/>
  <c r="CE31"/>
  <c r="CK31" s="1"/>
  <c r="BQ37"/>
  <c r="BT37" s="1"/>
  <c r="CB31"/>
  <c r="CH31" s="1"/>
  <c r="CA27"/>
  <c r="CG27" s="1"/>
  <c r="BR29"/>
  <c r="BU29" s="1"/>
  <c r="CD27"/>
  <c r="CJ27" s="1"/>
  <c r="CF31"/>
  <c r="CL31" s="1"/>
  <c r="CN31" s="1"/>
  <c r="BQ23"/>
  <c r="BT23" s="1"/>
  <c r="BV23" s="1"/>
  <c r="BW23" s="1"/>
  <c r="BR25"/>
  <c r="BU25" s="1"/>
  <c r="BR37"/>
  <c r="BU37" s="1"/>
  <c r="BV37" s="1"/>
  <c r="BW37" s="1"/>
  <c r="CA18" i="16"/>
  <c r="CA36" i="1"/>
  <c r="CG36" s="1"/>
  <c r="CD32"/>
  <c r="CJ32" s="1"/>
  <c r="CA28"/>
  <c r="CG28" s="1"/>
  <c r="CM28" s="1"/>
  <c r="CO28" s="1"/>
  <c r="CC24"/>
  <c r="CI24" s="1"/>
  <c r="BR30"/>
  <c r="BU30" s="1"/>
  <c r="BQ34"/>
  <c r="BT34" s="1"/>
  <c r="BR38"/>
  <c r="CF32"/>
  <c r="CL32" s="1"/>
  <c r="CF25"/>
  <c r="CL25" s="1"/>
  <c r="CN25" s="1"/>
  <c r="CE28"/>
  <c r="CK28" s="1"/>
  <c r="CA24"/>
  <c r="CG24" s="1"/>
  <c r="CB29"/>
  <c r="CH29" s="1"/>
  <c r="BP28"/>
  <c r="BS28" s="1"/>
  <c r="BV28" s="1"/>
  <c r="BW28" s="1"/>
  <c r="BP34"/>
  <c r="BS34" s="1"/>
  <c r="BV34" s="1"/>
  <c r="BW34" s="1"/>
  <c r="BP38"/>
  <c r="BQ26"/>
  <c r="BT26" s="1"/>
  <c r="BP26"/>
  <c r="BS26" s="1"/>
  <c r="CP33"/>
  <c r="CC32"/>
  <c r="CI32" s="1"/>
  <c r="CP25"/>
  <c r="CE33"/>
  <c r="CK33" s="1"/>
  <c r="CC37"/>
  <c r="CI37" s="1"/>
  <c r="CF37"/>
  <c r="CL37" s="1"/>
  <c r="BQ36"/>
  <c r="BT36" s="1"/>
  <c r="BV36" s="1"/>
  <c r="BW36" s="1"/>
  <c r="BQ32"/>
  <c r="BT32" s="1"/>
  <c r="CA32"/>
  <c r="CG32" s="1"/>
  <c r="CO25"/>
  <c r="CB33"/>
  <c r="CH33" s="1"/>
  <c r="CM33" s="1"/>
  <c r="BP32"/>
  <c r="BS32" s="1"/>
  <c r="BQ22"/>
  <c r="BT22" s="1"/>
  <c r="BV22" s="1"/>
  <c r="BW22" s="1"/>
  <c r="CD20"/>
  <c r="CJ20" s="1"/>
  <c r="E117" i="27"/>
  <c r="E109"/>
  <c r="F117"/>
  <c r="F220"/>
  <c r="AG23" i="17"/>
  <c r="B220" i="27"/>
  <c r="E61"/>
  <c r="A221"/>
  <c r="F109"/>
  <c r="AG36" i="17"/>
  <c r="E49" i="27"/>
  <c r="AI28" i="17"/>
  <c r="AG32"/>
  <c r="E45" i="27"/>
  <c r="E119"/>
  <c r="E20"/>
  <c r="G20"/>
  <c r="E12"/>
  <c r="G12"/>
  <c r="E4"/>
  <c r="G4"/>
  <c r="A35"/>
  <c r="G35"/>
  <c r="A27"/>
  <c r="G27"/>
  <c r="E60"/>
  <c r="G60"/>
  <c r="E52"/>
  <c r="G52"/>
  <c r="E44"/>
  <c r="G44"/>
  <c r="E75"/>
  <c r="G75"/>
  <c r="E67"/>
  <c r="G67"/>
  <c r="E99"/>
  <c r="G99"/>
  <c r="E91"/>
  <c r="G91"/>
  <c r="E83"/>
  <c r="G83"/>
  <c r="E120"/>
  <c r="G120"/>
  <c r="E112"/>
  <c r="G112"/>
  <c r="E104"/>
  <c r="G104"/>
  <c r="E135"/>
  <c r="G135"/>
  <c r="E127"/>
  <c r="G127"/>
  <c r="E159"/>
  <c r="G159"/>
  <c r="E151"/>
  <c r="G151"/>
  <c r="E143"/>
  <c r="G143"/>
  <c r="E175"/>
  <c r="G175"/>
  <c r="E167"/>
  <c r="G167"/>
  <c r="E199"/>
  <c r="G199"/>
  <c r="E191"/>
  <c r="G191"/>
  <c r="E183"/>
  <c r="G183"/>
  <c r="E215"/>
  <c r="G215"/>
  <c r="E207"/>
  <c r="G207"/>
  <c r="E21"/>
  <c r="G21"/>
  <c r="E13"/>
  <c r="G13"/>
  <c r="E5"/>
  <c r="G5"/>
  <c r="E36"/>
  <c r="G36"/>
  <c r="E28"/>
  <c r="G28"/>
  <c r="A61"/>
  <c r="G61"/>
  <c r="A53"/>
  <c r="G53"/>
  <c r="A45"/>
  <c r="G45"/>
  <c r="E76"/>
  <c r="G76"/>
  <c r="E68"/>
  <c r="G68"/>
  <c r="A100"/>
  <c r="G100"/>
  <c r="E92"/>
  <c r="G92"/>
  <c r="E84"/>
  <c r="G84"/>
  <c r="E136"/>
  <c r="G136"/>
  <c r="E128"/>
  <c r="G128"/>
  <c r="E160"/>
  <c r="G160"/>
  <c r="E152"/>
  <c r="G152"/>
  <c r="E144"/>
  <c r="G144"/>
  <c r="E176"/>
  <c r="G176"/>
  <c r="E168"/>
  <c r="G168"/>
  <c r="E200"/>
  <c r="G200"/>
  <c r="E192"/>
  <c r="G192"/>
  <c r="E184"/>
  <c r="G184"/>
  <c r="E216"/>
  <c r="G216"/>
  <c r="E208"/>
  <c r="G208"/>
  <c r="E14"/>
  <c r="G14"/>
  <c r="E6"/>
  <c r="G6"/>
  <c r="A37"/>
  <c r="G37"/>
  <c r="A29"/>
  <c r="G29"/>
  <c r="E43"/>
  <c r="G43"/>
  <c r="E54"/>
  <c r="G54"/>
  <c r="E46"/>
  <c r="G46"/>
  <c r="E77"/>
  <c r="G77"/>
  <c r="E69"/>
  <c r="G69"/>
  <c r="E101"/>
  <c r="G101"/>
  <c r="E93"/>
  <c r="G93"/>
  <c r="E85"/>
  <c r="G85"/>
  <c r="E103"/>
  <c r="G103"/>
  <c r="E114"/>
  <c r="G114"/>
  <c r="E106"/>
  <c r="G106"/>
  <c r="E137"/>
  <c r="G137"/>
  <c r="E129"/>
  <c r="G129"/>
  <c r="E161"/>
  <c r="G161"/>
  <c r="E153"/>
  <c r="G153"/>
  <c r="E145"/>
  <c r="G145"/>
  <c r="E177"/>
  <c r="G177"/>
  <c r="E169"/>
  <c r="G169"/>
  <c r="E201"/>
  <c r="G201"/>
  <c r="E193"/>
  <c r="G193"/>
  <c r="E185"/>
  <c r="G185"/>
  <c r="E217"/>
  <c r="G217"/>
  <c r="E209"/>
  <c r="G209"/>
  <c r="E107"/>
  <c r="F4"/>
  <c r="F12"/>
  <c r="F20"/>
  <c r="F28"/>
  <c r="F36"/>
  <c r="F44"/>
  <c r="F52"/>
  <c r="F60"/>
  <c r="F68"/>
  <c r="F76"/>
  <c r="F84"/>
  <c r="F92"/>
  <c r="F100"/>
  <c r="B219"/>
  <c r="E105"/>
  <c r="E121"/>
  <c r="F27"/>
  <c r="F35"/>
  <c r="F43"/>
  <c r="F67"/>
  <c r="F75"/>
  <c r="F83"/>
  <c r="F91"/>
  <c r="F99"/>
  <c r="F107"/>
  <c r="F115"/>
  <c r="E7"/>
  <c r="G7"/>
  <c r="E42"/>
  <c r="G42"/>
  <c r="A47"/>
  <c r="G47"/>
  <c r="E82"/>
  <c r="G82"/>
  <c r="E138"/>
  <c r="G138"/>
  <c r="E154"/>
  <c r="G154"/>
  <c r="E178"/>
  <c r="G178"/>
  <c r="E194"/>
  <c r="G194"/>
  <c r="E210"/>
  <c r="G210"/>
  <c r="E16"/>
  <c r="G16"/>
  <c r="E8"/>
  <c r="G8"/>
  <c r="A39"/>
  <c r="G39"/>
  <c r="A31"/>
  <c r="G31"/>
  <c r="A23"/>
  <c r="G23"/>
  <c r="E56"/>
  <c r="G56"/>
  <c r="E48"/>
  <c r="G48"/>
  <c r="E79"/>
  <c r="G79"/>
  <c r="E71"/>
  <c r="G71"/>
  <c r="E63"/>
  <c r="G63"/>
  <c r="E95"/>
  <c r="G95"/>
  <c r="E87"/>
  <c r="G87"/>
  <c r="E116"/>
  <c r="G116"/>
  <c r="E108"/>
  <c r="G108"/>
  <c r="E139"/>
  <c r="G139"/>
  <c r="E131"/>
  <c r="G131"/>
  <c r="E123"/>
  <c r="G123"/>
  <c r="E155"/>
  <c r="G155"/>
  <c r="E147"/>
  <c r="G147"/>
  <c r="E179"/>
  <c r="G179"/>
  <c r="E171"/>
  <c r="G171"/>
  <c r="E163"/>
  <c r="G163"/>
  <c r="E195"/>
  <c r="G195"/>
  <c r="E187"/>
  <c r="G187"/>
  <c r="E219"/>
  <c r="G219"/>
  <c r="E211"/>
  <c r="G211"/>
  <c r="E203"/>
  <c r="G203"/>
  <c r="E17"/>
  <c r="G17"/>
  <c r="E9"/>
  <c r="G9"/>
  <c r="E40"/>
  <c r="G40"/>
  <c r="E32"/>
  <c r="G32"/>
  <c r="E24"/>
  <c r="G24"/>
  <c r="A57"/>
  <c r="G57"/>
  <c r="A49"/>
  <c r="G49"/>
  <c r="E80"/>
  <c r="G80"/>
  <c r="E72"/>
  <c r="G72"/>
  <c r="E64"/>
  <c r="G64"/>
  <c r="E96"/>
  <c r="G96"/>
  <c r="E88"/>
  <c r="G88"/>
  <c r="E140"/>
  <c r="G140"/>
  <c r="E132"/>
  <c r="G132"/>
  <c r="E124"/>
  <c r="G124"/>
  <c r="E156"/>
  <c r="G156"/>
  <c r="E148"/>
  <c r="G148"/>
  <c r="E180"/>
  <c r="G180"/>
  <c r="E172"/>
  <c r="G172"/>
  <c r="E164"/>
  <c r="G164"/>
  <c r="E196"/>
  <c r="G196"/>
  <c r="E188"/>
  <c r="G188"/>
  <c r="E220"/>
  <c r="G220"/>
  <c r="E212"/>
  <c r="G212"/>
  <c r="E204"/>
  <c r="G204"/>
  <c r="F105"/>
  <c r="F113"/>
  <c r="F121"/>
  <c r="E57"/>
  <c r="E115"/>
  <c r="F8"/>
  <c r="F16"/>
  <c r="F24"/>
  <c r="F32"/>
  <c r="F40"/>
  <c r="F48"/>
  <c r="F56"/>
  <c r="F64"/>
  <c r="F72"/>
  <c r="F80"/>
  <c r="F88"/>
  <c r="F96"/>
  <c r="F104"/>
  <c r="F112"/>
  <c r="F120"/>
  <c r="F128"/>
  <c r="F136"/>
  <c r="F144"/>
  <c r="F152"/>
  <c r="F160"/>
  <c r="F168"/>
  <c r="F176"/>
  <c r="F184"/>
  <c r="F192"/>
  <c r="F200"/>
  <c r="F208"/>
  <c r="F216"/>
  <c r="E15"/>
  <c r="G15"/>
  <c r="E30"/>
  <c r="G30"/>
  <c r="E78"/>
  <c r="G78"/>
  <c r="E94"/>
  <c r="G94"/>
  <c r="E130"/>
  <c r="G130"/>
  <c r="E146"/>
  <c r="G146"/>
  <c r="E170"/>
  <c r="G170"/>
  <c r="E186"/>
  <c r="G186"/>
  <c r="E18"/>
  <c r="G18"/>
  <c r="E10"/>
  <c r="G10"/>
  <c r="A41"/>
  <c r="G41"/>
  <c r="A33"/>
  <c r="G33"/>
  <c r="A25"/>
  <c r="G25"/>
  <c r="E58"/>
  <c r="G58"/>
  <c r="E50"/>
  <c r="G50"/>
  <c r="E81"/>
  <c r="G81"/>
  <c r="E73"/>
  <c r="G73"/>
  <c r="E65"/>
  <c r="G65"/>
  <c r="E97"/>
  <c r="G97"/>
  <c r="E89"/>
  <c r="G89"/>
  <c r="E118"/>
  <c r="G118"/>
  <c r="E110"/>
  <c r="G110"/>
  <c r="E141"/>
  <c r="G141"/>
  <c r="E133"/>
  <c r="G133"/>
  <c r="E125"/>
  <c r="G125"/>
  <c r="E157"/>
  <c r="G157"/>
  <c r="E149"/>
  <c r="G149"/>
  <c r="E181"/>
  <c r="G181"/>
  <c r="E173"/>
  <c r="G173"/>
  <c r="E165"/>
  <c r="G165"/>
  <c r="E197"/>
  <c r="G197"/>
  <c r="E189"/>
  <c r="G189"/>
  <c r="E221"/>
  <c r="G221"/>
  <c r="E213"/>
  <c r="G213"/>
  <c r="E205"/>
  <c r="G205"/>
  <c r="F82"/>
  <c r="F138"/>
  <c r="F146"/>
  <c r="F154"/>
  <c r="F170"/>
  <c r="F186"/>
  <c r="A176"/>
  <c r="A219"/>
  <c r="D219"/>
  <c r="E55"/>
  <c r="E113"/>
  <c r="F7"/>
  <c r="F15"/>
  <c r="F23"/>
  <c r="F31"/>
  <c r="F39"/>
  <c r="F47"/>
  <c r="F63"/>
  <c r="F71"/>
  <c r="F79"/>
  <c r="F87"/>
  <c r="F95"/>
  <c r="F111"/>
  <c r="F119"/>
  <c r="F127"/>
  <c r="F135"/>
  <c r="F143"/>
  <c r="F151"/>
  <c r="F159"/>
  <c r="F167"/>
  <c r="F175"/>
  <c r="F183"/>
  <c r="F191"/>
  <c r="F199"/>
  <c r="F207"/>
  <c r="F215"/>
  <c r="E38"/>
  <c r="G38"/>
  <c r="A55"/>
  <c r="G55"/>
  <c r="E70"/>
  <c r="G70"/>
  <c r="E86"/>
  <c r="G86"/>
  <c r="E102"/>
  <c r="G102"/>
  <c r="E142"/>
  <c r="G142"/>
  <c r="E182"/>
  <c r="G182"/>
  <c r="E218"/>
  <c r="G218"/>
  <c r="E19"/>
  <c r="G19"/>
  <c r="E11"/>
  <c r="G11"/>
  <c r="E22"/>
  <c r="G22"/>
  <c r="E34"/>
  <c r="G34"/>
  <c r="E26"/>
  <c r="G26"/>
  <c r="A59"/>
  <c r="G59"/>
  <c r="A51"/>
  <c r="G51"/>
  <c r="E62"/>
  <c r="G62"/>
  <c r="E74"/>
  <c r="G74"/>
  <c r="E66"/>
  <c r="G66"/>
  <c r="A98"/>
  <c r="G98"/>
  <c r="E90"/>
  <c r="G90"/>
  <c r="E122"/>
  <c r="G122"/>
  <c r="E134"/>
  <c r="G134"/>
  <c r="E126"/>
  <c r="G126"/>
  <c r="E158"/>
  <c r="G158"/>
  <c r="E150"/>
  <c r="G150"/>
  <c r="E162"/>
  <c r="G162"/>
  <c r="E174"/>
  <c r="G174"/>
  <c r="E166"/>
  <c r="G166"/>
  <c r="E198"/>
  <c r="G198"/>
  <c r="E190"/>
  <c r="G190"/>
  <c r="E202"/>
  <c r="G202"/>
  <c r="E214"/>
  <c r="G214"/>
  <c r="E206"/>
  <c r="G206"/>
  <c r="F42"/>
  <c r="F130"/>
  <c r="F178"/>
  <c r="F194"/>
  <c r="F210"/>
  <c r="A218"/>
  <c r="D218"/>
  <c r="E53"/>
  <c r="E111"/>
  <c r="F22"/>
  <c r="F30"/>
  <c r="F38"/>
  <c r="F62"/>
  <c r="F70"/>
  <c r="F78"/>
  <c r="F86"/>
  <c r="F94"/>
  <c r="F102"/>
  <c r="F110"/>
  <c r="F118"/>
  <c r="F126"/>
  <c r="F134"/>
  <c r="F142"/>
  <c r="F150"/>
  <c r="F158"/>
  <c r="F166"/>
  <c r="F174"/>
  <c r="F182"/>
  <c r="F190"/>
  <c r="F198"/>
  <c r="F206"/>
  <c r="F214"/>
  <c r="AG28" i="20"/>
  <c r="AF20" i="19"/>
  <c r="AI21"/>
  <c r="AG23" i="21"/>
  <c r="AF25" i="20"/>
  <c r="AI19" i="21"/>
  <c r="AF24"/>
  <c r="AF28" i="20"/>
  <c r="AG19"/>
  <c r="AG37" i="21"/>
  <c r="AI31" i="20"/>
  <c r="AG26"/>
  <c r="AG27" i="21"/>
  <c r="T6" i="1"/>
  <c r="AL6" s="1"/>
  <c r="AG26" i="19"/>
  <c r="AI29" i="20"/>
  <c r="AF38"/>
  <c r="AF26" i="21"/>
  <c r="AF22" i="19"/>
  <c r="AF28"/>
  <c r="AF36" i="21"/>
  <c r="AI29"/>
  <c r="AI32" i="19"/>
  <c r="AF24" i="20"/>
  <c r="AI29" i="19"/>
  <c r="AI25" i="20"/>
  <c r="AI33"/>
  <c r="AF29"/>
  <c r="AI25" i="21"/>
  <c r="AI33" i="25"/>
  <c r="AF20" i="24"/>
  <c r="AF36"/>
  <c r="AI28"/>
  <c r="AG21"/>
  <c r="AI34"/>
  <c r="AG31"/>
  <c r="AF20" i="17"/>
  <c r="AI30" i="24"/>
  <c r="AG29"/>
  <c r="AI20" i="20"/>
  <c r="AG24" i="24"/>
  <c r="AI36"/>
  <c r="AF32" i="19"/>
  <c r="AF36"/>
  <c r="AI30" i="17"/>
  <c r="AI37"/>
  <c r="AI27" i="20"/>
  <c r="AG34"/>
  <c r="AI23" i="17"/>
  <c r="AF38"/>
  <c r="AG19" i="19"/>
  <c r="AF30" i="17"/>
  <c r="AG31"/>
  <c r="AF21"/>
  <c r="AG22" i="20"/>
  <c r="AG21"/>
  <c r="AF29" i="19"/>
  <c r="AG25" i="20"/>
  <c r="AI24" i="19"/>
  <c r="AI34" i="21"/>
  <c r="AG34"/>
  <c r="AG29" i="20"/>
  <c r="AF28" i="17"/>
  <c r="AG19" i="24"/>
  <c r="AI35" i="21"/>
  <c r="AI26" i="24"/>
  <c r="AF23" i="21"/>
  <c r="AG29"/>
  <c r="AI38"/>
  <c r="AI27" i="24"/>
  <c r="AI35" i="19"/>
  <c r="AG25" i="21"/>
  <c r="AI33"/>
  <c r="AI20"/>
  <c r="C7" i="17"/>
  <c r="AF32" i="22"/>
  <c r="AG33" i="25"/>
  <c r="AF28"/>
  <c r="AF25" i="22"/>
  <c r="C7" i="24"/>
  <c r="C7" i="23"/>
  <c r="AG21" i="25"/>
  <c r="AG38" i="18"/>
  <c r="AG37" i="23"/>
  <c r="AI29" i="25"/>
  <c r="AG22" i="16"/>
  <c r="AI31" i="22"/>
  <c r="AF25" i="16"/>
  <c r="AI37"/>
  <c r="C7" i="20"/>
  <c r="C7" i="19"/>
  <c r="AI23" i="21"/>
  <c r="AG28" i="17"/>
  <c r="AF34"/>
  <c r="AG35" i="20"/>
  <c r="AI27" i="17"/>
  <c r="AG28" i="19"/>
  <c r="AF33" i="24"/>
  <c r="AG38" i="19"/>
  <c r="AF27" i="24"/>
  <c r="AG33"/>
  <c r="AF26" i="19"/>
  <c r="AF34"/>
  <c r="AF22" i="24"/>
  <c r="AG23"/>
  <c r="AI38" i="20"/>
  <c r="AG38" i="17"/>
  <c r="AG32" i="20"/>
  <c r="AG22" i="24"/>
  <c r="AF20" i="20"/>
  <c r="AF38" i="19"/>
  <c r="AI30" i="20"/>
  <c r="AF33" i="17"/>
  <c r="AI26" i="20"/>
  <c r="AI22" i="17"/>
  <c r="AF21" i="20"/>
  <c r="AF37" i="19"/>
  <c r="AF19"/>
  <c r="AI21" i="20"/>
  <c r="AF31" i="17"/>
  <c r="AI35"/>
  <c r="AF32"/>
  <c r="AI19"/>
  <c r="AI35" i="20"/>
  <c r="AI33" i="19"/>
  <c r="AF21"/>
  <c r="AG33"/>
  <c r="AI21" i="17"/>
  <c r="AI34" i="20"/>
  <c r="AF37" i="21"/>
  <c r="AF25"/>
  <c r="AF28"/>
  <c r="AG38" i="20"/>
  <c r="AF35" i="21"/>
  <c r="AF26" i="24"/>
  <c r="AI36" i="17"/>
  <c r="AG26" i="24"/>
  <c r="AF31" i="20"/>
  <c r="AG34" i="17"/>
  <c r="AI31" i="24"/>
  <c r="AI24" i="21"/>
  <c r="AF28" i="24"/>
  <c r="AF19" i="21"/>
  <c r="AI38" i="24"/>
  <c r="AI26" i="19"/>
  <c r="AF22" i="21"/>
  <c r="AG28"/>
  <c r="AI36"/>
  <c r="AI28"/>
  <c r="AF38" i="24"/>
  <c r="AI29"/>
  <c r="AF25"/>
  <c r="AI25" i="19"/>
  <c r="AI27" i="21"/>
  <c r="AG35"/>
  <c r="AG36" i="19"/>
  <c r="AG24" i="21"/>
  <c r="AG36"/>
  <c r="AF38"/>
  <c r="AF35" i="19"/>
  <c r="AG34"/>
  <c r="D8" i="21"/>
  <c r="C7" i="16"/>
  <c r="C7" i="22"/>
  <c r="C7" i="18"/>
  <c r="AF20" i="25"/>
  <c r="AF37" i="18"/>
  <c r="AF19"/>
  <c r="AF33" i="25"/>
  <c r="AF22" i="18"/>
  <c r="AG36"/>
  <c r="AG28" i="25"/>
  <c r="AI27"/>
  <c r="AI21"/>
  <c r="AF21"/>
  <c r="AI22" i="18"/>
  <c r="AG24"/>
  <c r="AI25"/>
  <c r="AF24" i="23"/>
  <c r="AF24" i="16"/>
  <c r="AF37" i="22"/>
  <c r="AG31"/>
  <c r="AI23"/>
  <c r="AI28"/>
  <c r="AI30"/>
  <c r="AG23"/>
  <c r="AI27"/>
  <c r="AG33"/>
  <c r="AI36"/>
  <c r="AG32" i="23"/>
  <c r="C7" i="21"/>
  <c r="AF20" i="18"/>
  <c r="AI30" i="25"/>
  <c r="AF24" i="18"/>
  <c r="AF21"/>
  <c r="AF32" i="25"/>
  <c r="AF19"/>
  <c r="AG20" i="18"/>
  <c r="AG29" i="25"/>
  <c r="AG36"/>
  <c r="AI28" i="23"/>
  <c r="AI26"/>
  <c r="AI34"/>
  <c r="AI32" i="25"/>
  <c r="AF28" i="16"/>
  <c r="AI26" i="18"/>
  <c r="AG26"/>
  <c r="AF30" i="23"/>
  <c r="AF26"/>
  <c r="AG30"/>
  <c r="AF28" i="22"/>
  <c r="AG19"/>
  <c r="AI22" i="23"/>
  <c r="AI24" i="22"/>
  <c r="AG34" i="23"/>
  <c r="AG23" i="18"/>
  <c r="AI32" i="16"/>
  <c r="AF25" i="18"/>
  <c r="AF38" i="25"/>
  <c r="AF34"/>
  <c r="AG24"/>
  <c r="AF31" i="18"/>
  <c r="AG35"/>
  <c r="AG19" i="25"/>
  <c r="AG22" i="18"/>
  <c r="AI37"/>
  <c r="AI31"/>
  <c r="AF27" i="25"/>
  <c r="AI26"/>
  <c r="AG38"/>
  <c r="AF38" i="16"/>
  <c r="AI25" i="23"/>
  <c r="AI20" i="25"/>
  <c r="AI37"/>
  <c r="AF34" i="23"/>
  <c r="AI33"/>
  <c r="AG19"/>
  <c r="AF37"/>
  <c r="AG26"/>
  <c r="AG21"/>
  <c r="AF31"/>
  <c r="AI35" i="25"/>
  <c r="AF28" i="23"/>
  <c r="AG38"/>
  <c r="AG37" i="25"/>
  <c r="AI21" i="18"/>
  <c r="AF27"/>
  <c r="AI36"/>
  <c r="AF21" i="22"/>
  <c r="AF33" i="23"/>
  <c r="AI25" i="22"/>
  <c r="AI23" i="25"/>
  <c r="AF30" i="18"/>
  <c r="AI35"/>
  <c r="AF35"/>
  <c r="AF23"/>
  <c r="AF27" i="23"/>
  <c r="AI21"/>
  <c r="AI24" i="25"/>
  <c r="AG21" i="18"/>
  <c r="AG28"/>
  <c r="AF22" i="25"/>
  <c r="AG36" i="16"/>
  <c r="AG33"/>
  <c r="AI24" i="23"/>
  <c r="AF26" i="16"/>
  <c r="AF34"/>
  <c r="AF19" i="22"/>
  <c r="AG22"/>
  <c r="AI38"/>
  <c r="AI19"/>
  <c r="AI37"/>
  <c r="AI33"/>
  <c r="AG20"/>
  <c r="AI23" i="16"/>
  <c r="AI22" i="22"/>
  <c r="AF20" i="16"/>
  <c r="AI25" i="25"/>
  <c r="AF30"/>
  <c r="AF26" i="17"/>
  <c r="AI32" i="20"/>
  <c r="AP20" i="1"/>
  <c r="AV20"/>
  <c r="BR20"/>
  <c r="BU20" s="1"/>
  <c r="E3" i="27"/>
  <c r="G3"/>
  <c r="AT20" i="1"/>
  <c r="AU20" s="1"/>
  <c r="F3" i="27"/>
  <c r="BA19" i="1"/>
  <c r="BD19" s="1"/>
  <c r="BE19" s="1"/>
  <c r="F2" i="27"/>
  <c r="AF38" i="22"/>
  <c r="AI26"/>
  <c r="AG26"/>
  <c r="AF22"/>
  <c r="AF31"/>
  <c r="AI34"/>
  <c r="AI22" i="16"/>
  <c r="AI24"/>
  <c r="AI32" i="22"/>
  <c r="AF34"/>
  <c r="AF29" i="23"/>
  <c r="AI30" i="16"/>
  <c r="AG25" i="18"/>
  <c r="E23" i="27"/>
  <c r="E27"/>
  <c r="E31"/>
  <c r="E35"/>
  <c r="E39"/>
  <c r="AI36" i="16"/>
  <c r="AG23"/>
  <c r="AF19"/>
  <c r="AG25"/>
  <c r="AI26"/>
  <c r="AF27"/>
  <c r="AI29"/>
  <c r="AG31"/>
  <c r="AI20"/>
  <c r="AF22"/>
  <c r="AG35"/>
  <c r="AG27"/>
  <c r="AG26"/>
  <c r="AG24"/>
  <c r="AF36"/>
  <c r="AI31"/>
  <c r="AF38" i="18"/>
  <c r="AG33"/>
  <c r="AF33"/>
  <c r="AI20"/>
  <c r="AG29"/>
  <c r="AI29"/>
  <c r="AI24"/>
  <c r="AG34"/>
  <c r="AG30"/>
  <c r="AF28"/>
  <c r="AI30"/>
  <c r="AG27"/>
  <c r="AF34"/>
  <c r="AI33"/>
  <c r="AG37"/>
  <c r="AG32"/>
  <c r="AG19"/>
  <c r="AI34"/>
  <c r="AI19"/>
  <c r="AI32"/>
  <c r="AI28"/>
  <c r="AI38"/>
  <c r="AI23"/>
  <c r="AF32"/>
  <c r="AF36"/>
  <c r="AF29"/>
  <c r="AG31"/>
  <c r="AF26"/>
  <c r="AI35" i="22"/>
  <c r="AF24"/>
  <c r="AG28"/>
  <c r="AG27"/>
  <c r="AG36"/>
  <c r="AF26"/>
  <c r="AF36"/>
  <c r="AI29"/>
  <c r="AG25"/>
  <c r="AF20"/>
  <c r="AG29"/>
  <c r="AF27"/>
  <c r="AG21"/>
  <c r="AG30"/>
  <c r="AF30"/>
  <c r="AI21"/>
  <c r="AF33"/>
  <c r="AI20"/>
  <c r="AF29"/>
  <c r="AF23"/>
  <c r="AG38"/>
  <c r="AG32"/>
  <c r="AG37"/>
  <c r="AF35"/>
  <c r="AG24"/>
  <c r="AG34"/>
  <c r="AI23" i="23"/>
  <c r="AG36"/>
  <c r="AG20"/>
  <c r="AI27"/>
  <c r="AI20"/>
  <c r="AG31"/>
  <c r="AF20"/>
  <c r="AG33"/>
  <c r="AF35"/>
  <c r="AI35"/>
  <c r="AI29"/>
  <c r="AG24"/>
  <c r="AI36"/>
  <c r="AG27"/>
  <c r="AG25"/>
  <c r="AI31"/>
  <c r="AF23"/>
  <c r="AF21"/>
  <c r="AF25"/>
  <c r="AG28"/>
  <c r="AF22"/>
  <c r="AF19"/>
  <c r="AG35"/>
  <c r="AI30"/>
  <c r="AG22"/>
  <c r="AG23"/>
  <c r="AG29"/>
  <c r="AF38"/>
  <c r="AI19"/>
  <c r="AI38"/>
  <c r="AI37"/>
  <c r="AI32"/>
  <c r="AF32"/>
  <c r="AG20" i="25"/>
  <c r="AF23"/>
  <c r="AF24"/>
  <c r="AF29"/>
  <c r="AF35"/>
  <c r="AI22"/>
  <c r="AI38"/>
  <c r="AG22"/>
  <c r="AG23"/>
  <c r="AI34"/>
  <c r="AG32"/>
  <c r="AG27"/>
  <c r="AF31"/>
  <c r="AF25"/>
  <c r="AG26"/>
  <c r="AG25"/>
  <c r="AG35"/>
  <c r="AI19"/>
  <c r="AI36"/>
  <c r="AG31"/>
  <c r="AF36"/>
  <c r="AG30"/>
  <c r="AI31"/>
  <c r="AF37"/>
  <c r="AF26"/>
  <c r="AI28"/>
  <c r="E25" i="27"/>
  <c r="E29"/>
  <c r="E33"/>
  <c r="E37"/>
  <c r="E41"/>
  <c r="CS20" i="18"/>
  <c r="CU20" s="1"/>
  <c r="U39" i="24"/>
  <c r="E98" i="27"/>
  <c r="E100"/>
  <c r="P17" i="20"/>
  <c r="P17" i="23"/>
  <c r="P17" i="18"/>
  <c r="P17" i="25"/>
  <c r="BP20" i="1"/>
  <c r="BS20" s="1"/>
  <c r="BR21"/>
  <c r="BU21" s="1"/>
  <c r="BV21" s="1"/>
  <c r="BW21" s="1"/>
  <c r="AF37" i="16"/>
  <c r="AG29"/>
  <c r="AG21" i="21"/>
  <c r="AI22"/>
  <c r="AG26" i="17"/>
  <c r="AG27"/>
  <c r="AF24" i="24"/>
  <c r="AF29" i="17"/>
  <c r="AF33" i="20"/>
  <c r="AG37" i="17"/>
  <c r="AF23"/>
  <c r="AG29" i="19"/>
  <c r="AI35" i="24"/>
  <c r="AF31" i="19"/>
  <c r="AI28"/>
  <c r="AI34"/>
  <c r="AI37"/>
  <c r="AF23" i="24"/>
  <c r="AI32"/>
  <c r="AI23"/>
  <c r="AI33"/>
  <c r="AG30"/>
  <c r="AF33" i="19"/>
  <c r="AF24"/>
  <c r="AI22" i="24"/>
  <c r="AF35"/>
  <c r="AF32"/>
  <c r="AF34"/>
  <c r="AG28"/>
  <c r="AI25"/>
  <c r="AG30" i="17"/>
  <c r="AF36"/>
  <c r="AI22" i="20"/>
  <c r="AG30"/>
  <c r="AF22"/>
  <c r="AG38" i="24"/>
  <c r="AI28" i="20"/>
  <c r="AI29" i="17"/>
  <c r="AI20"/>
  <c r="AG35" i="24"/>
  <c r="AI22" i="19"/>
  <c r="AG27" i="20"/>
  <c r="AG31"/>
  <c r="AG24"/>
  <c r="AF37"/>
  <c r="AI36" i="19"/>
  <c r="AG24" i="17"/>
  <c r="AG29"/>
  <c r="AI23" i="20"/>
  <c r="AI24"/>
  <c r="AG33"/>
  <c r="AI33" i="17"/>
  <c r="AI24"/>
  <c r="AG23" i="20"/>
  <c r="AG31" i="19"/>
  <c r="AG30"/>
  <c r="AG24"/>
  <c r="AG32"/>
  <c r="AG20"/>
  <c r="AG27"/>
  <c r="AG37"/>
  <c r="AI38" i="17"/>
  <c r="AI31"/>
  <c r="AG20" i="20"/>
  <c r="AG33" i="17"/>
  <c r="AG35"/>
  <c r="AF29" i="16"/>
  <c r="AI38"/>
  <c r="AI31" i="19"/>
  <c r="AF25" i="17"/>
  <c r="AF24"/>
  <c r="AF23" i="20"/>
  <c r="AI26" i="17"/>
  <c r="AG22"/>
  <c r="AI19" i="19"/>
  <c r="AF27"/>
  <c r="AI30"/>
  <c r="AG22"/>
  <c r="AI20"/>
  <c r="AI27"/>
  <c r="AF36" i="20"/>
  <c r="AI19"/>
  <c r="AG20" i="17"/>
  <c r="AI32"/>
  <c r="AI36" i="20"/>
  <c r="AI37"/>
  <c r="AG36"/>
  <c r="AI34" i="17"/>
  <c r="AG21"/>
  <c r="AF26" i="20"/>
  <c r="AG37"/>
  <c r="AG25" i="19"/>
  <c r="AI21" i="21"/>
  <c r="AG31"/>
  <c r="AF29"/>
  <c r="AF21"/>
  <c r="AF32"/>
  <c r="AF35" i="20"/>
  <c r="AG21" i="19"/>
  <c r="AI23"/>
  <c r="AG38" i="21"/>
  <c r="AG20" i="24"/>
  <c r="AF37"/>
  <c r="AF19" i="17"/>
  <c r="AI34" i="16"/>
  <c r="AG38"/>
  <c r="AG37" i="24"/>
  <c r="AF23" i="16"/>
  <c r="AG20"/>
  <c r="AI33"/>
  <c r="AI19"/>
  <c r="AF32"/>
  <c r="AF31"/>
  <c r="AI35"/>
  <c r="AF34" i="20"/>
  <c r="AG25" i="17"/>
  <c r="AF37"/>
  <c r="AF19" i="20"/>
  <c r="AG37" i="16"/>
  <c r="AF21"/>
  <c r="AI25"/>
  <c r="AG21"/>
  <c r="AI20" i="24"/>
  <c r="AG36"/>
  <c r="AI32" i="21"/>
  <c r="AG22"/>
  <c r="AG19"/>
  <c r="AI37"/>
  <c r="AG27" i="24"/>
  <c r="AF31"/>
  <c r="AF19"/>
  <c r="AI38" i="19"/>
  <c r="AF25"/>
  <c r="AF34" i="21"/>
  <c r="AF31"/>
  <c r="AG20"/>
  <c r="AG26"/>
  <c r="AF33"/>
  <c r="AF20"/>
  <c r="AI31"/>
  <c r="AG30"/>
  <c r="AI26"/>
  <c r="AG34" i="24"/>
  <c r="AI37"/>
  <c r="AI19"/>
  <c r="AF29"/>
  <c r="AF21"/>
  <c r="AF30" i="19"/>
  <c r="AF27" i="21"/>
  <c r="AF30" i="24"/>
  <c r="AF23" i="19"/>
  <c r="AI30" i="21"/>
  <c r="AG33"/>
  <c r="AF30"/>
  <c r="AI21" i="24"/>
  <c r="AG23" i="19"/>
  <c r="AG32" i="16"/>
  <c r="AG34"/>
  <c r="AF33"/>
  <c r="AF27" i="20"/>
  <c r="AF27" i="17"/>
  <c r="AI25"/>
  <c r="AF32" i="20"/>
  <c r="AI21" i="16"/>
  <c r="AG19"/>
  <c r="AF35"/>
  <c r="AG30"/>
  <c r="AI28"/>
  <c r="AG28"/>
  <c r="AI27"/>
  <c r="AG25" i="24"/>
  <c r="AF35" i="17"/>
  <c r="AI24" i="24"/>
  <c r="CR32" i="21"/>
  <c r="CQ32"/>
  <c r="CR36"/>
  <c r="CS36" s="1"/>
  <c r="CQ36"/>
  <c r="BV36"/>
  <c r="BW36" s="1"/>
  <c r="BX36" s="1"/>
  <c r="CR34"/>
  <c r="CR30"/>
  <c r="BV34" i="22"/>
  <c r="BW34" s="1"/>
  <c r="CS30" i="25"/>
  <c r="CU30" s="1"/>
  <c r="BV24" i="20"/>
  <c r="BW24" s="1"/>
  <c r="CR19" i="17"/>
  <c r="CM31" i="25"/>
  <c r="CN30"/>
  <c r="CN33"/>
  <c r="CR25"/>
  <c r="BV23"/>
  <c r="BW23" s="1"/>
  <c r="CN20"/>
  <c r="BV20" i="24"/>
  <c r="BW20" s="1"/>
  <c r="BV27" i="19"/>
  <c r="BW27" s="1"/>
  <c r="B217" i="27"/>
  <c r="B215"/>
  <c r="B213"/>
  <c r="B211"/>
  <c r="B209"/>
  <c r="B207"/>
  <c r="B205"/>
  <c r="B203"/>
  <c r="B200"/>
  <c r="B198"/>
  <c r="B196"/>
  <c r="B194"/>
  <c r="B192"/>
  <c r="B190"/>
  <c r="B188"/>
  <c r="B186"/>
  <c r="B184"/>
  <c r="B182"/>
  <c r="B180"/>
  <c r="B178"/>
  <c r="B176"/>
  <c r="B174"/>
  <c r="B172"/>
  <c r="B170"/>
  <c r="B168"/>
  <c r="B166"/>
  <c r="B164"/>
  <c r="B162"/>
  <c r="B160"/>
  <c r="B158"/>
  <c r="B156"/>
  <c r="B154"/>
  <c r="B152"/>
  <c r="B150"/>
  <c r="B148"/>
  <c r="B146"/>
  <c r="B144"/>
  <c r="B142"/>
  <c r="B139"/>
  <c r="B135"/>
  <c r="B131"/>
  <c r="B127"/>
  <c r="B123"/>
  <c r="B121"/>
  <c r="B119"/>
  <c r="B117"/>
  <c r="B115"/>
  <c r="B113"/>
  <c r="B111"/>
  <c r="B109"/>
  <c r="B107"/>
  <c r="B105"/>
  <c r="B103"/>
  <c r="B216"/>
  <c r="B214"/>
  <c r="B212"/>
  <c r="B210"/>
  <c r="B208"/>
  <c r="B206"/>
  <c r="B204"/>
  <c r="B201"/>
  <c r="B199"/>
  <c r="B197"/>
  <c r="B195"/>
  <c r="B193"/>
  <c r="B191"/>
  <c r="B189"/>
  <c r="B187"/>
  <c r="B185"/>
  <c r="B183"/>
  <c r="B181"/>
  <c r="B179"/>
  <c r="B177"/>
  <c r="B175"/>
  <c r="B173"/>
  <c r="B171"/>
  <c r="B169"/>
  <c r="B167"/>
  <c r="B165"/>
  <c r="B163"/>
  <c r="B161"/>
  <c r="B159"/>
  <c r="B157"/>
  <c r="B155"/>
  <c r="B153"/>
  <c r="B151"/>
  <c r="B149"/>
  <c r="B147"/>
  <c r="B145"/>
  <c r="B143"/>
  <c r="B141"/>
  <c r="B137"/>
  <c r="B133"/>
  <c r="B129"/>
  <c r="B125"/>
  <c r="B122"/>
  <c r="B120"/>
  <c r="B118"/>
  <c r="B116"/>
  <c r="B114"/>
  <c r="B112"/>
  <c r="B110"/>
  <c r="B108"/>
  <c r="B106"/>
  <c r="B104"/>
  <c r="B102"/>
  <c r="B22"/>
  <c r="D22"/>
  <c r="B40"/>
  <c r="D40"/>
  <c r="B38"/>
  <c r="D38"/>
  <c r="B36"/>
  <c r="D36"/>
  <c r="B34"/>
  <c r="D34"/>
  <c r="B32"/>
  <c r="D32"/>
  <c r="B30"/>
  <c r="D30"/>
  <c r="B28"/>
  <c r="D28"/>
  <c r="B26"/>
  <c r="D26"/>
  <c r="B24"/>
  <c r="D24"/>
  <c r="B42"/>
  <c r="D42"/>
  <c r="D43"/>
  <c r="B43"/>
  <c r="B60"/>
  <c r="D60"/>
  <c r="B58"/>
  <c r="D58"/>
  <c r="B56"/>
  <c r="D56"/>
  <c r="B54"/>
  <c r="D54"/>
  <c r="B52"/>
  <c r="D52"/>
  <c r="B50"/>
  <c r="D50"/>
  <c r="B48"/>
  <c r="D48"/>
  <c r="B46"/>
  <c r="D46"/>
  <c r="B44"/>
  <c r="D44"/>
  <c r="D81"/>
  <c r="B81"/>
  <c r="D79"/>
  <c r="B79"/>
  <c r="D77"/>
  <c r="B77"/>
  <c r="D75"/>
  <c r="B75"/>
  <c r="D73"/>
  <c r="B73"/>
  <c r="D71"/>
  <c r="B71"/>
  <c r="D69"/>
  <c r="B69"/>
  <c r="D67"/>
  <c r="B67"/>
  <c r="D65"/>
  <c r="B65"/>
  <c r="D63"/>
  <c r="B63"/>
  <c r="D101"/>
  <c r="B101"/>
  <c r="D99"/>
  <c r="B99"/>
  <c r="B97"/>
  <c r="D97"/>
  <c r="D95"/>
  <c r="B95"/>
  <c r="D93"/>
  <c r="B93"/>
  <c r="D91"/>
  <c r="B91"/>
  <c r="D89"/>
  <c r="B89"/>
  <c r="D87"/>
  <c r="B87"/>
  <c r="D85"/>
  <c r="B85"/>
  <c r="D83"/>
  <c r="B83"/>
  <c r="U37" i="20"/>
  <c r="U39" s="1"/>
  <c r="A4" i="27"/>
  <c r="A7"/>
  <c r="A9"/>
  <c r="A11"/>
  <c r="A13"/>
  <c r="A15"/>
  <c r="A17"/>
  <c r="A19"/>
  <c r="A21"/>
  <c r="B4"/>
  <c r="B7"/>
  <c r="B9"/>
  <c r="B11"/>
  <c r="B13"/>
  <c r="B15"/>
  <c r="B17"/>
  <c r="B19"/>
  <c r="B21"/>
  <c r="D4"/>
  <c r="D7"/>
  <c r="D9"/>
  <c r="D11"/>
  <c r="D13"/>
  <c r="D15"/>
  <c r="D17"/>
  <c r="D19"/>
  <c r="D21"/>
  <c r="A43"/>
  <c r="A63"/>
  <c r="A65"/>
  <c r="A67"/>
  <c r="A69"/>
  <c r="A71"/>
  <c r="A73"/>
  <c r="A75"/>
  <c r="A77"/>
  <c r="A79"/>
  <c r="A81"/>
  <c r="A83"/>
  <c r="A85"/>
  <c r="A87"/>
  <c r="A89"/>
  <c r="A91"/>
  <c r="A93"/>
  <c r="A95"/>
  <c r="A103"/>
  <c r="A105"/>
  <c r="A107"/>
  <c r="A109"/>
  <c r="A111"/>
  <c r="A113"/>
  <c r="A115"/>
  <c r="A117"/>
  <c r="A119"/>
  <c r="A121"/>
  <c r="A123"/>
  <c r="A125"/>
  <c r="A127"/>
  <c r="A129"/>
  <c r="A131"/>
  <c r="A133"/>
  <c r="A135"/>
  <c r="A137"/>
  <c r="A139"/>
  <c r="A141"/>
  <c r="A144"/>
  <c r="A148"/>
  <c r="A152"/>
  <c r="A156"/>
  <c r="A160"/>
  <c r="A164"/>
  <c r="A168"/>
  <c r="A172"/>
  <c r="A216"/>
  <c r="A214"/>
  <c r="A212"/>
  <c r="A210"/>
  <c r="A208"/>
  <c r="A206"/>
  <c r="A204"/>
  <c r="A201"/>
  <c r="A199"/>
  <c r="A197"/>
  <c r="A195"/>
  <c r="A193"/>
  <c r="A191"/>
  <c r="A189"/>
  <c r="A187"/>
  <c r="A185"/>
  <c r="A183"/>
  <c r="A181"/>
  <c r="A179"/>
  <c r="A177"/>
  <c r="A175"/>
  <c r="A173"/>
  <c r="A171"/>
  <c r="A169"/>
  <c r="A167"/>
  <c r="A165"/>
  <c r="A163"/>
  <c r="A161"/>
  <c r="A159"/>
  <c r="A157"/>
  <c r="A155"/>
  <c r="A153"/>
  <c r="A151"/>
  <c r="A149"/>
  <c r="A147"/>
  <c r="A145"/>
  <c r="A143"/>
  <c r="A217"/>
  <c r="A215"/>
  <c r="A213"/>
  <c r="A211"/>
  <c r="A209"/>
  <c r="A207"/>
  <c r="A205"/>
  <c r="A203"/>
  <c r="A200"/>
  <c r="A198"/>
  <c r="A196"/>
  <c r="A194"/>
  <c r="A192"/>
  <c r="A190"/>
  <c r="A188"/>
  <c r="A186"/>
  <c r="A184"/>
  <c r="A182"/>
  <c r="A180"/>
  <c r="D216"/>
  <c r="D214"/>
  <c r="D212"/>
  <c r="D210"/>
  <c r="D208"/>
  <c r="D206"/>
  <c r="D204"/>
  <c r="D201"/>
  <c r="D199"/>
  <c r="D197"/>
  <c r="D195"/>
  <c r="D193"/>
  <c r="D191"/>
  <c r="D189"/>
  <c r="D187"/>
  <c r="D185"/>
  <c r="D183"/>
  <c r="D181"/>
  <c r="D179"/>
  <c r="D177"/>
  <c r="D175"/>
  <c r="D173"/>
  <c r="D171"/>
  <c r="D169"/>
  <c r="D167"/>
  <c r="D165"/>
  <c r="D163"/>
  <c r="D161"/>
  <c r="D159"/>
  <c r="D157"/>
  <c r="D155"/>
  <c r="D153"/>
  <c r="D151"/>
  <c r="D149"/>
  <c r="D147"/>
  <c r="D145"/>
  <c r="D143"/>
  <c r="D140"/>
  <c r="D138"/>
  <c r="D136"/>
  <c r="D134"/>
  <c r="D132"/>
  <c r="D130"/>
  <c r="D128"/>
  <c r="D126"/>
  <c r="D124"/>
  <c r="D122"/>
  <c r="D120"/>
  <c r="D118"/>
  <c r="D116"/>
  <c r="D114"/>
  <c r="D112"/>
  <c r="D110"/>
  <c r="D108"/>
  <c r="D105"/>
  <c r="D103"/>
  <c r="D217"/>
  <c r="D215"/>
  <c r="D213"/>
  <c r="D211"/>
  <c r="D209"/>
  <c r="D207"/>
  <c r="D205"/>
  <c r="D203"/>
  <c r="D200"/>
  <c r="D198"/>
  <c r="D196"/>
  <c r="D194"/>
  <c r="D192"/>
  <c r="D190"/>
  <c r="D188"/>
  <c r="D186"/>
  <c r="D184"/>
  <c r="D182"/>
  <c r="D180"/>
  <c r="D178"/>
  <c r="D176"/>
  <c r="D174"/>
  <c r="D172"/>
  <c r="D170"/>
  <c r="D168"/>
  <c r="D166"/>
  <c r="D164"/>
  <c r="D162"/>
  <c r="D160"/>
  <c r="D158"/>
  <c r="D156"/>
  <c r="D154"/>
  <c r="D152"/>
  <c r="D150"/>
  <c r="D148"/>
  <c r="D146"/>
  <c r="D144"/>
  <c r="D141"/>
  <c r="D139"/>
  <c r="D137"/>
  <c r="D135"/>
  <c r="D133"/>
  <c r="D131"/>
  <c r="D129"/>
  <c r="D127"/>
  <c r="D125"/>
  <c r="D123"/>
  <c r="D121"/>
  <c r="D119"/>
  <c r="D117"/>
  <c r="D115"/>
  <c r="D113"/>
  <c r="D111"/>
  <c r="D109"/>
  <c r="D106"/>
  <c r="D104"/>
  <c r="D102"/>
  <c r="D41"/>
  <c r="B41"/>
  <c r="D39"/>
  <c r="B39"/>
  <c r="D37"/>
  <c r="B37"/>
  <c r="D35"/>
  <c r="B35"/>
  <c r="D33"/>
  <c r="B33"/>
  <c r="D31"/>
  <c r="B31"/>
  <c r="D29"/>
  <c r="B29"/>
  <c r="D27"/>
  <c r="B27"/>
  <c r="D25"/>
  <c r="B25"/>
  <c r="D23"/>
  <c r="B23"/>
  <c r="D61"/>
  <c r="B61"/>
  <c r="D59"/>
  <c r="B59"/>
  <c r="D57"/>
  <c r="B57"/>
  <c r="D55"/>
  <c r="B55"/>
  <c r="D53"/>
  <c r="B53"/>
  <c r="D51"/>
  <c r="B51"/>
  <c r="D49"/>
  <c r="B49"/>
  <c r="D47"/>
  <c r="B47"/>
  <c r="D45"/>
  <c r="B45"/>
  <c r="B62"/>
  <c r="D62"/>
  <c r="B80"/>
  <c r="D80"/>
  <c r="B78"/>
  <c r="D78"/>
  <c r="B76"/>
  <c r="D76"/>
  <c r="B74"/>
  <c r="D74"/>
  <c r="B72"/>
  <c r="D72"/>
  <c r="B70"/>
  <c r="D70"/>
  <c r="B68"/>
  <c r="D68"/>
  <c r="B66"/>
  <c r="D66"/>
  <c r="B64"/>
  <c r="D64"/>
  <c r="B82"/>
  <c r="D82"/>
  <c r="D100"/>
  <c r="B100"/>
  <c r="D98"/>
  <c r="B98"/>
  <c r="B96"/>
  <c r="D96"/>
  <c r="B94"/>
  <c r="D94"/>
  <c r="B92"/>
  <c r="D92"/>
  <c r="B90"/>
  <c r="D90"/>
  <c r="B88"/>
  <c r="D88"/>
  <c r="B86"/>
  <c r="D86"/>
  <c r="B84"/>
  <c r="D84"/>
  <c r="A3"/>
  <c r="A6"/>
  <c r="A8"/>
  <c r="A10"/>
  <c r="A12"/>
  <c r="A14"/>
  <c r="A16"/>
  <c r="A18"/>
  <c r="A20"/>
  <c r="B3"/>
  <c r="B6"/>
  <c r="B8"/>
  <c r="B10"/>
  <c r="B12"/>
  <c r="B14"/>
  <c r="B16"/>
  <c r="B18"/>
  <c r="B20"/>
  <c r="D3"/>
  <c r="D6"/>
  <c r="D8"/>
  <c r="D10"/>
  <c r="D12"/>
  <c r="D14"/>
  <c r="D16"/>
  <c r="D18"/>
  <c r="D20"/>
  <c r="A22"/>
  <c r="A24"/>
  <c r="A26"/>
  <c r="A28"/>
  <c r="A30"/>
  <c r="A32"/>
  <c r="A34"/>
  <c r="A36"/>
  <c r="A38"/>
  <c r="A40"/>
  <c r="A42"/>
  <c r="A44"/>
  <c r="A46"/>
  <c r="A48"/>
  <c r="A50"/>
  <c r="A52"/>
  <c r="A54"/>
  <c r="A56"/>
  <c r="A58"/>
  <c r="A60"/>
  <c r="A62"/>
  <c r="A64"/>
  <c r="A66"/>
  <c r="A68"/>
  <c r="A70"/>
  <c r="A72"/>
  <c r="A74"/>
  <c r="A76"/>
  <c r="A78"/>
  <c r="A80"/>
  <c r="A82"/>
  <c r="A84"/>
  <c r="A86"/>
  <c r="A88"/>
  <c r="A90"/>
  <c r="A92"/>
  <c r="A94"/>
  <c r="A96"/>
  <c r="A99"/>
  <c r="A101"/>
  <c r="A104"/>
  <c r="A106"/>
  <c r="A108"/>
  <c r="A110"/>
  <c r="A112"/>
  <c r="A114"/>
  <c r="A116"/>
  <c r="A118"/>
  <c r="A120"/>
  <c r="A122"/>
  <c r="A124"/>
  <c r="A126"/>
  <c r="A128"/>
  <c r="A130"/>
  <c r="A132"/>
  <c r="A134"/>
  <c r="A136"/>
  <c r="A138"/>
  <c r="A140"/>
  <c r="A142"/>
  <c r="A146"/>
  <c r="A150"/>
  <c r="A154"/>
  <c r="A158"/>
  <c r="A162"/>
  <c r="A166"/>
  <c r="A170"/>
  <c r="A174"/>
  <c r="A178"/>
  <c r="D142"/>
  <c r="D202"/>
  <c r="A102"/>
  <c r="CN37" i="25"/>
  <c r="CN36"/>
  <c r="CM20"/>
  <c r="CR24"/>
  <c r="CS24" s="1"/>
  <c r="BV26"/>
  <c r="BW26" s="1"/>
  <c r="CM25"/>
  <c r="CM19"/>
  <c r="A202" i="27"/>
  <c r="B202"/>
  <c r="CR38" i="24"/>
  <c r="CR18" i="25" s="1"/>
  <c r="CN20" i="24"/>
  <c r="CQ29" i="23"/>
  <c r="CQ25"/>
  <c r="CM28"/>
  <c r="CM38" i="21"/>
  <c r="CM18" i="22" s="1"/>
  <c r="CR38" i="21"/>
  <c r="CR18" i="22" s="1"/>
  <c r="BV24"/>
  <c r="BW24" s="1"/>
  <c r="CM22"/>
  <c r="CQ32"/>
  <c r="CQ26"/>
  <c r="CS26" s="1"/>
  <c r="CN26" i="21"/>
  <c r="CN35"/>
  <c r="AK38"/>
  <c r="AK18"/>
  <c r="AK19" s="1"/>
  <c r="B124" i="27"/>
  <c r="B126"/>
  <c r="B128"/>
  <c r="B130"/>
  <c r="B132"/>
  <c r="B134"/>
  <c r="B136"/>
  <c r="B138"/>
  <c r="B140"/>
  <c r="D107"/>
  <c r="CM29" i="20"/>
  <c r="CR34"/>
  <c r="CR28"/>
  <c r="BV28"/>
  <c r="BW28" s="1"/>
  <c r="BY28" s="1"/>
  <c r="BV30"/>
  <c r="BW30" s="1"/>
  <c r="A97" i="27"/>
  <c r="A5"/>
  <c r="D5"/>
  <c r="B5"/>
  <c r="U19" i="18"/>
  <c r="U39" s="1"/>
  <c r="AW34" i="19"/>
  <c r="AX34" s="1"/>
  <c r="BA22"/>
  <c r="BD22" s="1"/>
  <c r="BE22" s="1"/>
  <c r="CR21"/>
  <c r="CQ21"/>
  <c r="CS22" s="1"/>
  <c r="CQ23"/>
  <c r="CR23"/>
  <c r="CS24" s="1"/>
  <c r="BV25"/>
  <c r="BW25" s="1"/>
  <c r="CQ27"/>
  <c r="CQ25"/>
  <c r="BV31"/>
  <c r="BW31" s="1"/>
  <c r="BY32" s="1"/>
  <c r="CM28"/>
  <c r="CM24"/>
  <c r="U39" i="1"/>
  <c r="AP35" i="18"/>
  <c r="AP27"/>
  <c r="AT27"/>
  <c r="AU27" s="1"/>
  <c r="AT31"/>
  <c r="AU31" s="1"/>
  <c r="AT35"/>
  <c r="AU35" s="1"/>
  <c r="AV29"/>
  <c r="AV33"/>
  <c r="AV37"/>
  <c r="AQ27"/>
  <c r="AY27"/>
  <c r="AZ27" s="1"/>
  <c r="CQ29"/>
  <c r="AK18"/>
  <c r="AK19" s="1"/>
  <c r="CQ28" i="17"/>
  <c r="CQ24"/>
  <c r="AK18"/>
  <c r="AK19" s="1"/>
  <c r="BV24" i="16"/>
  <c r="BW24" s="1"/>
  <c r="CN28"/>
  <c r="CQ26"/>
  <c r="CN20"/>
  <c r="AT19" i="1"/>
  <c r="AU19" s="1"/>
  <c r="AW19"/>
  <c r="AX19" s="1"/>
  <c r="BD34"/>
  <c r="BE34" s="1"/>
  <c r="BC34"/>
  <c r="BB34"/>
  <c r="BC24"/>
  <c r="AQ20"/>
  <c r="AR22"/>
  <c r="AS22" s="1"/>
  <c r="AQ30"/>
  <c r="CR33"/>
  <c r="CN33"/>
  <c r="BV34" i="21"/>
  <c r="BW34" s="1"/>
  <c r="CM26" i="22"/>
  <c r="BV30" i="24"/>
  <c r="BW30" s="1"/>
  <c r="CM33" i="25"/>
  <c r="CN32"/>
  <c r="BV32"/>
  <c r="BW32" s="1"/>
  <c r="CN24"/>
  <c r="BV37"/>
  <c r="BW37" s="1"/>
  <c r="BX38" s="1"/>
  <c r="CM36"/>
  <c r="BV33"/>
  <c r="BW33" s="1"/>
  <c r="BX34" s="1"/>
  <c r="CM32"/>
  <c r="CN25"/>
  <c r="BA23" i="1"/>
  <c r="AV23"/>
  <c r="BA29"/>
  <c r="AQ29"/>
  <c r="BA37"/>
  <c r="AR37"/>
  <c r="AS37" s="1"/>
  <c r="BA19" i="16"/>
  <c r="AP19"/>
  <c r="AR19"/>
  <c r="AS19" s="1"/>
  <c r="AV19"/>
  <c r="AQ19"/>
  <c r="AY19"/>
  <c r="AZ19" s="1"/>
  <c r="BA21"/>
  <c r="AP21"/>
  <c r="AR21"/>
  <c r="AS21" s="1"/>
  <c r="AV21"/>
  <c r="AQ21"/>
  <c r="AY21"/>
  <c r="AZ21" s="1"/>
  <c r="BA23"/>
  <c r="AP23"/>
  <c r="AR23"/>
  <c r="AS23" s="1"/>
  <c r="AV23"/>
  <c r="AQ23"/>
  <c r="AY23"/>
  <c r="AZ23" s="1"/>
  <c r="BA25"/>
  <c r="AT25"/>
  <c r="AU25" s="1"/>
  <c r="AQ25"/>
  <c r="AY25"/>
  <c r="AZ25" s="1"/>
  <c r="BA27"/>
  <c r="AP27"/>
  <c r="AT27"/>
  <c r="AU27" s="1"/>
  <c r="AQ27"/>
  <c r="AY27"/>
  <c r="AZ27" s="1"/>
  <c r="BA29"/>
  <c r="AP29"/>
  <c r="AT29"/>
  <c r="AU29" s="1"/>
  <c r="AQ29"/>
  <c r="AY29"/>
  <c r="AZ29" s="1"/>
  <c r="BA31"/>
  <c r="AP31"/>
  <c r="AT31"/>
  <c r="AU31" s="1"/>
  <c r="AQ31"/>
  <c r="AY31"/>
  <c r="AZ31" s="1"/>
  <c r="BA33"/>
  <c r="AR33"/>
  <c r="AS33" s="1"/>
  <c r="AV33"/>
  <c r="AQ33"/>
  <c r="AY33"/>
  <c r="AZ33" s="1"/>
  <c r="BA35"/>
  <c r="AP35"/>
  <c r="AR35"/>
  <c r="AS35" s="1"/>
  <c r="AV35"/>
  <c r="AQ35"/>
  <c r="AY35"/>
  <c r="AZ35" s="1"/>
  <c r="BA37"/>
  <c r="AP37"/>
  <c r="AR37"/>
  <c r="AS37" s="1"/>
  <c r="AV37"/>
  <c r="AQ37"/>
  <c r="AY37"/>
  <c r="AZ37" s="1"/>
  <c r="BA19" i="17"/>
  <c r="AP19"/>
  <c r="AT19"/>
  <c r="AU19" s="1"/>
  <c r="AQ19"/>
  <c r="AY19"/>
  <c r="AZ19" s="1"/>
  <c r="BA21"/>
  <c r="AP21"/>
  <c r="AR21"/>
  <c r="AS21" s="1"/>
  <c r="AV21"/>
  <c r="AW21"/>
  <c r="AX21" s="1"/>
  <c r="BA23"/>
  <c r="AR23"/>
  <c r="AS23" s="1"/>
  <c r="AV23"/>
  <c r="AQ23"/>
  <c r="AY23"/>
  <c r="AZ23" s="1"/>
  <c r="BA25"/>
  <c r="AP25"/>
  <c r="AR25"/>
  <c r="AS25" s="1"/>
  <c r="AV25"/>
  <c r="AW25"/>
  <c r="AX25" s="1"/>
  <c r="BA27"/>
  <c r="AP27"/>
  <c r="AR27"/>
  <c r="AS27" s="1"/>
  <c r="AV27"/>
  <c r="AQ27"/>
  <c r="AY27"/>
  <c r="AZ27" s="1"/>
  <c r="BA29"/>
  <c r="AP29"/>
  <c r="AT29"/>
  <c r="AU29" s="1"/>
  <c r="AW29"/>
  <c r="AX29" s="1"/>
  <c r="BA31"/>
  <c r="AT31"/>
  <c r="AU31" s="1"/>
  <c r="AQ31"/>
  <c r="AY31"/>
  <c r="AZ31" s="1"/>
  <c r="BA33"/>
  <c r="AP33"/>
  <c r="AT33"/>
  <c r="AU33" s="1"/>
  <c r="AW33"/>
  <c r="AX33" s="1"/>
  <c r="BA35"/>
  <c r="AP35"/>
  <c r="AT35"/>
  <c r="AU35" s="1"/>
  <c r="AQ35"/>
  <c r="AY35"/>
  <c r="AZ35" s="1"/>
  <c r="BA37"/>
  <c r="AP37"/>
  <c r="AR37"/>
  <c r="AS37" s="1"/>
  <c r="AV37"/>
  <c r="AW37"/>
  <c r="AX37" s="1"/>
  <c r="BA19" i="18"/>
  <c r="AP19"/>
  <c r="AV19"/>
  <c r="BA21"/>
  <c r="AP21"/>
  <c r="AT21"/>
  <c r="AU21" s="1"/>
  <c r="AV21"/>
  <c r="AR21"/>
  <c r="AS21" s="1"/>
  <c r="AQ21"/>
  <c r="AY21"/>
  <c r="AZ21" s="1"/>
  <c r="BA23"/>
  <c r="AY23"/>
  <c r="AZ23" s="1"/>
  <c r="BA25"/>
  <c r="AR25"/>
  <c r="AS25" s="1"/>
  <c r="AP25"/>
  <c r="AT25"/>
  <c r="AU25" s="1"/>
  <c r="AV25"/>
  <c r="AW25"/>
  <c r="AX25" s="1"/>
  <c r="BA27"/>
  <c r="AV27"/>
  <c r="AW27"/>
  <c r="AX27" s="1"/>
  <c r="BA29"/>
  <c r="AP29"/>
  <c r="AQ29"/>
  <c r="BA31"/>
  <c r="AV31"/>
  <c r="AR31"/>
  <c r="AS31" s="1"/>
  <c r="BA33"/>
  <c r="AQ33"/>
  <c r="BA35"/>
  <c r="AV35"/>
  <c r="BA37"/>
  <c r="AP37"/>
  <c r="AQ37"/>
  <c r="BA19" i="19"/>
  <c r="AR19"/>
  <c r="AS19" s="1"/>
  <c r="AV19"/>
  <c r="AW19"/>
  <c r="AX19" s="1"/>
  <c r="BA21"/>
  <c r="AP21"/>
  <c r="AT21"/>
  <c r="AU21" s="1"/>
  <c r="AR21"/>
  <c r="AS21" s="1"/>
  <c r="AW21"/>
  <c r="AX21" s="1"/>
  <c r="BA23"/>
  <c r="AR23"/>
  <c r="AS23" s="1"/>
  <c r="AT23"/>
  <c r="AU23" s="1"/>
  <c r="AV23"/>
  <c r="AW23"/>
  <c r="AX23" s="1"/>
  <c r="BA25"/>
  <c r="AP25"/>
  <c r="AT25"/>
  <c r="AU25" s="1"/>
  <c r="AR25"/>
  <c r="AS25" s="1"/>
  <c r="AW25"/>
  <c r="AX25" s="1"/>
  <c r="BA27"/>
  <c r="AR27"/>
  <c r="AS27" s="1"/>
  <c r="AP27"/>
  <c r="AV27"/>
  <c r="AW27"/>
  <c r="AX27" s="1"/>
  <c r="BA29"/>
  <c r="AP29"/>
  <c r="AT29"/>
  <c r="AU29" s="1"/>
  <c r="AR29"/>
  <c r="AS29" s="1"/>
  <c r="AW29"/>
  <c r="AX29" s="1"/>
  <c r="BA31"/>
  <c r="AR31"/>
  <c r="AS31" s="1"/>
  <c r="AV31"/>
  <c r="AT31"/>
  <c r="AU31" s="1"/>
  <c r="AW31"/>
  <c r="AX31" s="1"/>
  <c r="BA33"/>
  <c r="AP33"/>
  <c r="AT33"/>
  <c r="AU33" s="1"/>
  <c r="AV33"/>
  <c r="AW33"/>
  <c r="AX33" s="1"/>
  <c r="BA35"/>
  <c r="AV35"/>
  <c r="AP35"/>
  <c r="AR35"/>
  <c r="AS35" s="1"/>
  <c r="AW35"/>
  <c r="AX35" s="1"/>
  <c r="BA37"/>
  <c r="AP37"/>
  <c r="AT37"/>
  <c r="AU37" s="1"/>
  <c r="AW37"/>
  <c r="AX37" s="1"/>
  <c r="BA19" i="20"/>
  <c r="AR19"/>
  <c r="AS19" s="1"/>
  <c r="AV19"/>
  <c r="AP19"/>
  <c r="AT19"/>
  <c r="AU19" s="1"/>
  <c r="AQ19"/>
  <c r="AY19"/>
  <c r="AZ19" s="1"/>
  <c r="BA21"/>
  <c r="AR21"/>
  <c r="AS21" s="1"/>
  <c r="AV21"/>
  <c r="AP21"/>
  <c r="AT21"/>
  <c r="AU21" s="1"/>
  <c r="AW21"/>
  <c r="AX21" s="1"/>
  <c r="BA23"/>
  <c r="AP23"/>
  <c r="AR23"/>
  <c r="AS23" s="1"/>
  <c r="AV23"/>
  <c r="AT23"/>
  <c r="AU23" s="1"/>
  <c r="AQ23"/>
  <c r="AY23"/>
  <c r="AZ23" s="1"/>
  <c r="BA25"/>
  <c r="AR25"/>
  <c r="AS25" s="1"/>
  <c r="AV25"/>
  <c r="AT25"/>
  <c r="AU25" s="1"/>
  <c r="AW25"/>
  <c r="AX25" s="1"/>
  <c r="BA27"/>
  <c r="AP27"/>
  <c r="AR27"/>
  <c r="AS27" s="1"/>
  <c r="AV27"/>
  <c r="AT27"/>
  <c r="AU27" s="1"/>
  <c r="AQ27"/>
  <c r="AY27"/>
  <c r="AZ27" s="1"/>
  <c r="BA29"/>
  <c r="AR29"/>
  <c r="AS29" s="1"/>
  <c r="AV29"/>
  <c r="AP29"/>
  <c r="AT29"/>
  <c r="AU29" s="1"/>
  <c r="AW29"/>
  <c r="AX29" s="1"/>
  <c r="BA31"/>
  <c r="AP31"/>
  <c r="AR31"/>
  <c r="AS31" s="1"/>
  <c r="AV31"/>
  <c r="AT31"/>
  <c r="AU31" s="1"/>
  <c r="AQ31"/>
  <c r="AY31"/>
  <c r="AZ31" s="1"/>
  <c r="BA33"/>
  <c r="AP33"/>
  <c r="AR33"/>
  <c r="AS33" s="1"/>
  <c r="AT33"/>
  <c r="AU33" s="1"/>
  <c r="AW33"/>
  <c r="AX33" s="1"/>
  <c r="BA35"/>
  <c r="AR35"/>
  <c r="AS35" s="1"/>
  <c r="AV35"/>
  <c r="AQ35"/>
  <c r="AY35"/>
  <c r="AZ35" s="1"/>
  <c r="BA37"/>
  <c r="AP37"/>
  <c r="AR37"/>
  <c r="AS37" s="1"/>
  <c r="AV37"/>
  <c r="AW37"/>
  <c r="AX37" s="1"/>
  <c r="BA19" i="21"/>
  <c r="AR19"/>
  <c r="AS19" s="1"/>
  <c r="AQ19"/>
  <c r="AY19"/>
  <c r="AZ19" s="1"/>
  <c r="AV19"/>
  <c r="AT19"/>
  <c r="AU19" s="1"/>
  <c r="AW19"/>
  <c r="AX19" s="1"/>
  <c r="BA21"/>
  <c r="AP21"/>
  <c r="AR21"/>
  <c r="AS21" s="1"/>
  <c r="AT21"/>
  <c r="AU21" s="1"/>
  <c r="AW21"/>
  <c r="AX21" s="1"/>
  <c r="AY21"/>
  <c r="AZ21" s="1"/>
  <c r="BA23"/>
  <c r="AR23"/>
  <c r="AS23" s="1"/>
  <c r="AQ23"/>
  <c r="AY23"/>
  <c r="AZ23" s="1"/>
  <c r="AP23"/>
  <c r="AV23"/>
  <c r="BA25"/>
  <c r="AP25"/>
  <c r="AR25"/>
  <c r="AS25" s="1"/>
  <c r="AT25"/>
  <c r="AU25" s="1"/>
  <c r="AW25"/>
  <c r="AX25" s="1"/>
  <c r="AQ25"/>
  <c r="BA27"/>
  <c r="AR27"/>
  <c r="AS27" s="1"/>
  <c r="AV27"/>
  <c r="AQ27"/>
  <c r="AY27"/>
  <c r="AZ27" s="1"/>
  <c r="AT27"/>
  <c r="AU27" s="1"/>
  <c r="AW27"/>
  <c r="AX27" s="1"/>
  <c r="BA29"/>
  <c r="AP29"/>
  <c r="AV29"/>
  <c r="AT29"/>
  <c r="AU29" s="1"/>
  <c r="AW29"/>
  <c r="AX29" s="1"/>
  <c r="AY29"/>
  <c r="AZ29" s="1"/>
  <c r="BA31"/>
  <c r="AV31"/>
  <c r="AQ31"/>
  <c r="AY31"/>
  <c r="AZ31" s="1"/>
  <c r="AP31"/>
  <c r="AR31"/>
  <c r="AS31" s="1"/>
  <c r="BA33"/>
  <c r="AP33"/>
  <c r="AV33"/>
  <c r="AT33"/>
  <c r="AU33" s="1"/>
  <c r="AW33"/>
  <c r="AX33" s="1"/>
  <c r="AQ33"/>
  <c r="BA35"/>
  <c r="AV35"/>
  <c r="AQ35"/>
  <c r="AY35"/>
  <c r="AZ35" s="1"/>
  <c r="AR35"/>
  <c r="AS35" s="1"/>
  <c r="AT35"/>
  <c r="AU35" s="1"/>
  <c r="AW35"/>
  <c r="AX35" s="1"/>
  <c r="BA37"/>
  <c r="AP37"/>
  <c r="AV37"/>
  <c r="AT37"/>
  <c r="AU37" s="1"/>
  <c r="AW37"/>
  <c r="AX37" s="1"/>
  <c r="AY37"/>
  <c r="AZ37" s="1"/>
  <c r="BA19" i="22"/>
  <c r="AR19"/>
  <c r="AS19" s="1"/>
  <c r="AV19"/>
  <c r="AQ19"/>
  <c r="AY19"/>
  <c r="AZ19" s="1"/>
  <c r="AP19"/>
  <c r="AW19"/>
  <c r="AX19" s="1"/>
  <c r="BA21"/>
  <c r="AP21"/>
  <c r="AR21"/>
  <c r="AS21" s="1"/>
  <c r="AV21"/>
  <c r="AW21"/>
  <c r="AX21" s="1"/>
  <c r="AY21"/>
  <c r="AZ21" s="1"/>
  <c r="BA23"/>
  <c r="AR23"/>
  <c r="AS23" s="1"/>
  <c r="AT23"/>
  <c r="AU23" s="1"/>
  <c r="AV23"/>
  <c r="AQ23"/>
  <c r="AY23"/>
  <c r="AZ23" s="1"/>
  <c r="BA25"/>
  <c r="AP25"/>
  <c r="AT25"/>
  <c r="AU25" s="1"/>
  <c r="AW25"/>
  <c r="AX25" s="1"/>
  <c r="AV25"/>
  <c r="AQ25"/>
  <c r="BA27"/>
  <c r="AR27"/>
  <c r="AS27" s="1"/>
  <c r="AV27"/>
  <c r="AQ27"/>
  <c r="AY27"/>
  <c r="AZ27" s="1"/>
  <c r="AP27"/>
  <c r="AW27"/>
  <c r="AX27" s="1"/>
  <c r="BA29"/>
  <c r="AP29"/>
  <c r="AT29"/>
  <c r="AU29" s="1"/>
  <c r="AW29"/>
  <c r="AX29" s="1"/>
  <c r="AR29"/>
  <c r="AS29" s="1"/>
  <c r="AY29"/>
  <c r="AZ29" s="1"/>
  <c r="BA31"/>
  <c r="AR31"/>
  <c r="AS31" s="1"/>
  <c r="AV31"/>
  <c r="AQ31"/>
  <c r="AY31"/>
  <c r="AZ31" s="1"/>
  <c r="AT31"/>
  <c r="AU31" s="1"/>
  <c r="BA33"/>
  <c r="AP33"/>
  <c r="AT33"/>
  <c r="AU33" s="1"/>
  <c r="AW33"/>
  <c r="AX33" s="1"/>
  <c r="AV33"/>
  <c r="AQ33"/>
  <c r="BA35"/>
  <c r="AR35"/>
  <c r="AS35" s="1"/>
  <c r="AV35"/>
  <c r="AQ35"/>
  <c r="AY35"/>
  <c r="AZ35" s="1"/>
  <c r="AP35"/>
  <c r="AW35"/>
  <c r="AX35" s="1"/>
  <c r="BA37"/>
  <c r="AP37"/>
  <c r="AT37"/>
  <c r="AU37" s="1"/>
  <c r="AW37"/>
  <c r="AX37" s="1"/>
  <c r="AR37"/>
  <c r="AS37" s="1"/>
  <c r="AY37"/>
  <c r="AZ37" s="1"/>
  <c r="BA19" i="23"/>
  <c r="AV19"/>
  <c r="AQ19"/>
  <c r="AY19"/>
  <c r="AZ19" s="1"/>
  <c r="AR19"/>
  <c r="AS19" s="1"/>
  <c r="AW19"/>
  <c r="AX19" s="1"/>
  <c r="BA21"/>
  <c r="AP21"/>
  <c r="AT21"/>
  <c r="AU21" s="1"/>
  <c r="AY21"/>
  <c r="AZ21" s="1"/>
  <c r="BA23"/>
  <c r="AW23"/>
  <c r="AX23" s="1"/>
  <c r="BA25"/>
  <c r="AR25"/>
  <c r="AS25" s="1"/>
  <c r="AW25"/>
  <c r="AX25" s="1"/>
  <c r="AP25"/>
  <c r="AT25"/>
  <c r="AU25" s="1"/>
  <c r="AY25"/>
  <c r="AZ25" s="1"/>
  <c r="BA27"/>
  <c r="AV27"/>
  <c r="AY27"/>
  <c r="AZ27" s="1"/>
  <c r="AR27"/>
  <c r="AS27" s="1"/>
  <c r="AW27"/>
  <c r="AX27" s="1"/>
  <c r="BA29"/>
  <c r="AP29"/>
  <c r="AT29"/>
  <c r="AU29" s="1"/>
  <c r="AY29"/>
  <c r="AZ29" s="1"/>
  <c r="BA31"/>
  <c r="AY31"/>
  <c r="AZ31" s="1"/>
  <c r="AW31"/>
  <c r="AX31" s="1"/>
  <c r="BA33"/>
  <c r="AR33"/>
  <c r="AS33" s="1"/>
  <c r="AW33"/>
  <c r="AX33" s="1"/>
  <c r="BA35"/>
  <c r="AV35"/>
  <c r="AW35"/>
  <c r="AX35" s="1"/>
  <c r="AR35"/>
  <c r="AS35" s="1"/>
  <c r="BA37"/>
  <c r="AP37"/>
  <c r="AR37"/>
  <c r="AS37" s="1"/>
  <c r="AV37"/>
  <c r="AW37"/>
  <c r="AX37" s="1"/>
  <c r="AT37"/>
  <c r="AU37" s="1"/>
  <c r="BA19" i="24"/>
  <c r="AR19"/>
  <c r="AS19" s="1"/>
  <c r="AW19"/>
  <c r="AX19" s="1"/>
  <c r="AP19"/>
  <c r="AT19"/>
  <c r="AU19" s="1"/>
  <c r="AQ19"/>
  <c r="BA21"/>
  <c r="AP21"/>
  <c r="AT21"/>
  <c r="AU21" s="1"/>
  <c r="AR21"/>
  <c r="AS21" s="1"/>
  <c r="AQ21"/>
  <c r="AY21"/>
  <c r="AZ21" s="1"/>
  <c r="AV21"/>
  <c r="AW21"/>
  <c r="AX21" s="1"/>
  <c r="BA23"/>
  <c r="AR23"/>
  <c r="AS23" s="1"/>
  <c r="AW23"/>
  <c r="AX23" s="1"/>
  <c r="AY23"/>
  <c r="AZ23" s="1"/>
  <c r="BA25"/>
  <c r="AP25"/>
  <c r="AT25"/>
  <c r="AU25" s="1"/>
  <c r="AR25"/>
  <c r="AS25" s="1"/>
  <c r="AQ25"/>
  <c r="AY25"/>
  <c r="AZ25" s="1"/>
  <c r="AV25"/>
  <c r="BA27"/>
  <c r="AR27"/>
  <c r="AS27" s="1"/>
  <c r="AW27"/>
  <c r="AX27" s="1"/>
  <c r="AP27"/>
  <c r="AT27"/>
  <c r="AU27" s="1"/>
  <c r="AQ27"/>
  <c r="BA29"/>
  <c r="AP29"/>
  <c r="AT29"/>
  <c r="AU29" s="1"/>
  <c r="AR29"/>
  <c r="AS29" s="1"/>
  <c r="AQ29"/>
  <c r="AY29"/>
  <c r="AZ29" s="1"/>
  <c r="AV29"/>
  <c r="AW29"/>
  <c r="AX29" s="1"/>
  <c r="BA31"/>
  <c r="AR31"/>
  <c r="AS31" s="1"/>
  <c r="AV31"/>
  <c r="AW31"/>
  <c r="AX31" s="1"/>
  <c r="AY31"/>
  <c r="AZ31" s="1"/>
  <c r="BA33"/>
  <c r="AP33"/>
  <c r="AT33"/>
  <c r="AU33" s="1"/>
  <c r="AV33"/>
  <c r="AQ33"/>
  <c r="AY33"/>
  <c r="AZ33" s="1"/>
  <c r="AR33"/>
  <c r="AS33" s="1"/>
  <c r="BA35"/>
  <c r="AV35"/>
  <c r="AW35"/>
  <c r="AX35" s="1"/>
  <c r="AP35"/>
  <c r="AT35"/>
  <c r="AU35" s="1"/>
  <c r="AQ35"/>
  <c r="BA37"/>
  <c r="AP37"/>
  <c r="AR37"/>
  <c r="AS37" s="1"/>
  <c r="AV37"/>
  <c r="AQ37"/>
  <c r="AY37"/>
  <c r="AZ37" s="1"/>
  <c r="AW37"/>
  <c r="AX37" s="1"/>
  <c r="BA19" i="25"/>
  <c r="AR19"/>
  <c r="AS19" s="1"/>
  <c r="AT19"/>
  <c r="AU19" s="1"/>
  <c r="AQ19"/>
  <c r="AY19"/>
  <c r="AZ19" s="1"/>
  <c r="BA21"/>
  <c r="AP21"/>
  <c r="AR21"/>
  <c r="AS21" s="1"/>
  <c r="AQ21"/>
  <c r="AY21"/>
  <c r="AZ21" s="1"/>
  <c r="AV21"/>
  <c r="AT21"/>
  <c r="AU21" s="1"/>
  <c r="BA23"/>
  <c r="AR23"/>
  <c r="AS23" s="1"/>
  <c r="AT23"/>
  <c r="AU23" s="1"/>
  <c r="AQ23"/>
  <c r="AY23"/>
  <c r="AZ23" s="1"/>
  <c r="AP23"/>
  <c r="BA25"/>
  <c r="AP25"/>
  <c r="AR25"/>
  <c r="AS25" s="1"/>
  <c r="AQ25"/>
  <c r="AY25"/>
  <c r="AZ25" s="1"/>
  <c r="AV25"/>
  <c r="BA27"/>
  <c r="AR27"/>
  <c r="AS27" s="1"/>
  <c r="AT27"/>
  <c r="AU27" s="1"/>
  <c r="AQ27"/>
  <c r="AY27"/>
  <c r="AZ27" s="1"/>
  <c r="BA29"/>
  <c r="AP29"/>
  <c r="AR29"/>
  <c r="AS29" s="1"/>
  <c r="AQ29"/>
  <c r="AY29"/>
  <c r="AZ29" s="1"/>
  <c r="AV29"/>
  <c r="AT29"/>
  <c r="AU29" s="1"/>
  <c r="BA31"/>
  <c r="AR31"/>
  <c r="AS31" s="1"/>
  <c r="AT31"/>
  <c r="AU31" s="1"/>
  <c r="AQ31"/>
  <c r="AY31"/>
  <c r="AZ31" s="1"/>
  <c r="AP31"/>
  <c r="BA33"/>
  <c r="AP33"/>
  <c r="AR33"/>
  <c r="AS33" s="1"/>
  <c r="AQ33"/>
  <c r="AY33"/>
  <c r="AZ33" s="1"/>
  <c r="AV33"/>
  <c r="BA35"/>
  <c r="AR35"/>
  <c r="AS35" s="1"/>
  <c r="AT35"/>
  <c r="AU35" s="1"/>
  <c r="AQ35"/>
  <c r="AY35"/>
  <c r="AZ35" s="1"/>
  <c r="BA37"/>
  <c r="AP37"/>
  <c r="AR37"/>
  <c r="AS37" s="1"/>
  <c r="AV37"/>
  <c r="AQ37"/>
  <c r="AY37"/>
  <c r="AZ37" s="1"/>
  <c r="CM28"/>
  <c r="BX32"/>
  <c r="CS32"/>
  <c r="CS21" i="17"/>
  <c r="CU21" s="1"/>
  <c r="CM30" i="16"/>
  <c r="BV25"/>
  <c r="BW25" s="1"/>
  <c r="BX25" s="1"/>
  <c r="BV37" i="17"/>
  <c r="BW37" s="1"/>
  <c r="CN30" i="23"/>
  <c r="CS36"/>
  <c r="CW36" s="1"/>
  <c r="BV29" i="24"/>
  <c r="BW29" s="1"/>
  <c r="BY30" s="1"/>
  <c r="U39" i="17"/>
  <c r="BB20" i="18"/>
  <c r="BD20"/>
  <c r="BE20" s="1"/>
  <c r="BX35" i="21"/>
  <c r="CE18" i="18"/>
  <c r="BX33" i="17"/>
  <c r="CS36" i="18"/>
  <c r="CM28" i="17"/>
  <c r="BV25" i="18"/>
  <c r="BW25" s="1"/>
  <c r="BV20"/>
  <c r="BW20" s="1"/>
  <c r="BX21" s="1"/>
  <c r="CN28" i="25"/>
  <c r="CS27"/>
  <c r="CU27" s="1"/>
  <c r="CQ33" i="20"/>
  <c r="CR23" i="23"/>
  <c r="CS23" s="1"/>
  <c r="BR18" i="18"/>
  <c r="CS23"/>
  <c r="CU23" s="1"/>
  <c r="CR38" i="19"/>
  <c r="CR18" i="20" s="1"/>
  <c r="CO18" i="22"/>
  <c r="BQ18" i="23"/>
  <c r="CM26" i="25"/>
  <c r="CL38" i="19"/>
  <c r="CK38" i="20"/>
  <c r="CK18" i="21" s="1"/>
  <c r="CR19" i="24"/>
  <c r="CQ23" i="17"/>
  <c r="CR25" i="23"/>
  <c r="CR36" i="25"/>
  <c r="CS36" s="1"/>
  <c r="CU36" s="1"/>
  <c r="CR31" i="23"/>
  <c r="BV27" i="16"/>
  <c r="BW27" s="1"/>
  <c r="BV21"/>
  <c r="BW21" s="1"/>
  <c r="CM36" i="17"/>
  <c r="CM32"/>
  <c r="CN37"/>
  <c r="CM37"/>
  <c r="CQ29"/>
  <c r="CM22"/>
  <c r="BV30"/>
  <c r="BW30" s="1"/>
  <c r="BY31" s="1"/>
  <c r="BV19" i="18"/>
  <c r="BW19" s="1"/>
  <c r="CR27"/>
  <c r="CS27" s="1"/>
  <c r="CQ25"/>
  <c r="CS26" s="1"/>
  <c r="CU26" s="1"/>
  <c r="CM23" i="19"/>
  <c r="BV23"/>
  <c r="BW23" s="1"/>
  <c r="CM19"/>
  <c r="CN29" i="20"/>
  <c r="CQ32"/>
  <c r="CS33" s="1"/>
  <c r="CQ30"/>
  <c r="BV22"/>
  <c r="BW22" s="1"/>
  <c r="CN20"/>
  <c r="CM20"/>
  <c r="BV35"/>
  <c r="BW35" s="1"/>
  <c r="CM34"/>
  <c r="CM32"/>
  <c r="BV31"/>
  <c r="BW31" s="1"/>
  <c r="BY31" s="1"/>
  <c r="BV29"/>
  <c r="BW29" s="1"/>
  <c r="BV27"/>
  <c r="BW27" s="1"/>
  <c r="BX28" s="1"/>
  <c r="CR26"/>
  <c r="CS22"/>
  <c r="CU22" s="1"/>
  <c r="CN36" i="21"/>
  <c r="CM26"/>
  <c r="CQ30"/>
  <c r="BV33" i="22"/>
  <c r="BW33" s="1"/>
  <c r="BY34" s="1"/>
  <c r="BV29"/>
  <c r="BW29" s="1"/>
  <c r="CM28"/>
  <c r="CR32" i="23"/>
  <c r="CS33" s="1"/>
  <c r="CQ34" i="24"/>
  <c r="CS34" s="1"/>
  <c r="CR30"/>
  <c r="CS31" s="1"/>
  <c r="CN29"/>
  <c r="CM34" i="25"/>
  <c r="CQ25"/>
  <c r="CS26" s="1"/>
  <c r="BV20" i="19"/>
  <c r="BW20" s="1"/>
  <c r="BV19" i="21"/>
  <c r="BW19" s="1"/>
  <c r="CM19" i="23"/>
  <c r="CQ22" i="21"/>
  <c r="CS23" s="1"/>
  <c r="CQ33" i="22"/>
  <c r="CQ25"/>
  <c r="CS25" s="1"/>
  <c r="BV31" i="23"/>
  <c r="BW31" s="1"/>
  <c r="BY31" s="1"/>
  <c r="CM30"/>
  <c r="CM36"/>
  <c r="CN36" i="24"/>
  <c r="CM34"/>
  <c r="BV31"/>
  <c r="BW31" s="1"/>
  <c r="BY32" s="1"/>
  <c r="CM23" i="25"/>
  <c r="AQ21" i="1"/>
  <c r="BI21" s="1"/>
  <c r="BN21" s="1"/>
  <c r="AV31" i="16"/>
  <c r="AR29"/>
  <c r="AS29" s="1"/>
  <c r="AV27"/>
  <c r="AR25"/>
  <c r="AS25" s="1"/>
  <c r="AQ37" i="17"/>
  <c r="AY33"/>
  <c r="AZ33" s="1"/>
  <c r="AW31"/>
  <c r="AX31" s="1"/>
  <c r="AQ29"/>
  <c r="AY25"/>
  <c r="AZ25" s="1"/>
  <c r="AW23"/>
  <c r="AX23" s="1"/>
  <c r="AQ21"/>
  <c r="AV35"/>
  <c r="AR33"/>
  <c r="AS33" s="1"/>
  <c r="AV31"/>
  <c r="AR29"/>
  <c r="AS29" s="1"/>
  <c r="AV19"/>
  <c r="AQ31" i="18"/>
  <c r="AY25"/>
  <c r="AZ25" s="1"/>
  <c r="AW23"/>
  <c r="AX23" s="1"/>
  <c r="AW19"/>
  <c r="AX19" s="1"/>
  <c r="AY37" i="19"/>
  <c r="AZ37" s="1"/>
  <c r="AQ35"/>
  <c r="AY33"/>
  <c r="AZ33" s="1"/>
  <c r="AQ31"/>
  <c r="AY29"/>
  <c r="AZ29" s="1"/>
  <c r="AQ27"/>
  <c r="AY25"/>
  <c r="AZ25" s="1"/>
  <c r="AQ23"/>
  <c r="AY21"/>
  <c r="AZ21" s="1"/>
  <c r="AQ19"/>
  <c r="AV37"/>
  <c r="AQ37" i="20"/>
  <c r="AY33"/>
  <c r="AZ33" s="1"/>
  <c r="AW31"/>
  <c r="AX31" s="1"/>
  <c r="AQ29"/>
  <c r="AY25"/>
  <c r="AZ25" s="1"/>
  <c r="AW23"/>
  <c r="AX23" s="1"/>
  <c r="AQ21"/>
  <c r="AV33"/>
  <c r="AY33" i="21"/>
  <c r="AZ33" s="1"/>
  <c r="AQ29"/>
  <c r="AW23"/>
  <c r="AX23" s="1"/>
  <c r="AQ37" i="22"/>
  <c r="AW31"/>
  <c r="AX31" s="1"/>
  <c r="AY25"/>
  <c r="AZ25" s="1"/>
  <c r="AQ21"/>
  <c r="AT35"/>
  <c r="AU35" s="1"/>
  <c r="AV29"/>
  <c r="AR25"/>
  <c r="AS25" s="1"/>
  <c r="AW29" i="23"/>
  <c r="AX29" s="1"/>
  <c r="AY23"/>
  <c r="AZ23" s="1"/>
  <c r="AW21"/>
  <c r="AX21" s="1"/>
  <c r="AW33" i="24"/>
  <c r="AX33" s="1"/>
  <c r="AY27"/>
  <c r="AZ27" s="1"/>
  <c r="AQ23"/>
  <c r="AT37"/>
  <c r="AU37" s="1"/>
  <c r="AW37" i="25"/>
  <c r="AX37" s="1"/>
  <c r="AW35"/>
  <c r="AX35" s="1"/>
  <c r="AW33"/>
  <c r="AX33" s="1"/>
  <c r="AW31"/>
  <c r="AX31" s="1"/>
  <c r="AW29"/>
  <c r="AX29" s="1"/>
  <c r="AW27"/>
  <c r="AX27" s="1"/>
  <c r="AW25"/>
  <c r="AX25" s="1"/>
  <c r="AW23"/>
  <c r="AX23" s="1"/>
  <c r="AW21"/>
  <c r="AX21" s="1"/>
  <c r="AW19"/>
  <c r="AX19" s="1"/>
  <c r="AT37"/>
  <c r="AU37" s="1"/>
  <c r="AR35" i="18"/>
  <c r="AS35" s="1"/>
  <c r="AR33" i="19"/>
  <c r="AS33" s="1"/>
  <c r="AV25"/>
  <c r="AT35"/>
  <c r="AU35" s="1"/>
  <c r="AT19"/>
  <c r="AU19" s="1"/>
  <c r="AT23" i="21"/>
  <c r="AU23" s="1"/>
  <c r="AR33"/>
  <c r="AS33" s="1"/>
  <c r="AV25"/>
  <c r="AT33" i="23"/>
  <c r="AU33" s="1"/>
  <c r="AV29"/>
  <c r="AR35" i="24"/>
  <c r="AS35" s="1"/>
  <c r="AV27"/>
  <c r="AV19"/>
  <c r="AT23"/>
  <c r="AU23" s="1"/>
  <c r="AT25" i="25"/>
  <c r="AU25" s="1"/>
  <c r="AV31"/>
  <c r="AV23"/>
  <c r="AP19" i="21"/>
  <c r="AP35"/>
  <c r="AP31" i="22"/>
  <c r="AP33" i="23"/>
  <c r="AP31" i="24"/>
  <c r="AP27" i="25"/>
  <c r="AP25" i="20"/>
  <c r="AP31" i="17"/>
  <c r="AP35" i="20"/>
  <c r="AP31" i="19"/>
  <c r="AP33" i="18"/>
  <c r="AP33" i="16"/>
  <c r="AY20" i="18"/>
  <c r="AZ20" s="1"/>
  <c r="AQ20"/>
  <c r="BI20" s="1"/>
  <c r="BN20" s="1"/>
  <c r="AY24"/>
  <c r="AZ24" s="1"/>
  <c r="AP24"/>
  <c r="BQ26" i="20"/>
  <c r="BT26" s="1"/>
  <c r="BV26" s="1"/>
  <c r="BW26" s="1"/>
  <c r="U19" i="22"/>
  <c r="U39" s="1"/>
  <c r="CS20" i="25"/>
  <c r="CU20" s="1"/>
  <c r="CT32"/>
  <c r="CW30"/>
  <c r="CG18" i="18"/>
  <c r="CM38" i="17"/>
  <c r="CM18" i="18" s="1"/>
  <c r="CG18" i="16"/>
  <c r="CL18" i="17"/>
  <c r="CN38" i="16"/>
  <c r="CN18" i="17" s="1"/>
  <c r="CU36" i="23"/>
  <c r="CS32"/>
  <c r="BC32" i="16"/>
  <c r="BD32"/>
  <c r="BE32" s="1"/>
  <c r="BC24"/>
  <c r="BD24"/>
  <c r="BE24" s="1"/>
  <c r="BC36" i="17"/>
  <c r="BD36"/>
  <c r="BE36" s="1"/>
  <c r="BC28"/>
  <c r="BD28"/>
  <c r="BE28" s="1"/>
  <c r="BD20"/>
  <c r="BE20" s="1"/>
  <c r="BC20"/>
  <c r="BC32" i="18"/>
  <c r="BD32"/>
  <c r="BE32" s="1"/>
  <c r="BB32"/>
  <c r="BD24"/>
  <c r="BE24" s="1"/>
  <c r="BC24"/>
  <c r="BD34" i="19"/>
  <c r="BE34" s="1"/>
  <c r="BC34"/>
  <c r="BD30"/>
  <c r="BE30" s="1"/>
  <c r="BC30"/>
  <c r="BD26"/>
  <c r="BE26" s="1"/>
  <c r="BC26"/>
  <c r="BC22"/>
  <c r="BC38" i="20"/>
  <c r="BD38"/>
  <c r="BE38" s="1"/>
  <c r="BD34"/>
  <c r="BE34" s="1"/>
  <c r="BC34"/>
  <c r="BC24"/>
  <c r="BD24"/>
  <c r="BE24" s="1"/>
  <c r="BC20"/>
  <c r="BB20"/>
  <c r="BD30" i="21"/>
  <c r="BE30" s="1"/>
  <c r="BC30"/>
  <c r="BD26"/>
  <c r="BE26" s="1"/>
  <c r="BC26"/>
  <c r="BD22"/>
  <c r="BE22" s="1"/>
  <c r="BC22"/>
  <c r="AY20" i="1"/>
  <c r="AZ20" s="1"/>
  <c r="AR20"/>
  <c r="AS20" s="1"/>
  <c r="BA20"/>
  <c r="BC20" s="1"/>
  <c r="AP22"/>
  <c r="BA22"/>
  <c r="AV22"/>
  <c r="AP24"/>
  <c r="AR24"/>
  <c r="AS24" s="1"/>
  <c r="AV24"/>
  <c r="AW24"/>
  <c r="AX24" s="1"/>
  <c r="AW26"/>
  <c r="AX26" s="1"/>
  <c r="AT26"/>
  <c r="AU26" s="1"/>
  <c r="AY26"/>
  <c r="AZ26" s="1"/>
  <c r="AR26"/>
  <c r="AS26" s="1"/>
  <c r="AV28"/>
  <c r="AR28"/>
  <c r="AS28" s="1"/>
  <c r="BA28"/>
  <c r="AQ28"/>
  <c r="AY30"/>
  <c r="AZ30" s="1"/>
  <c r="AW30"/>
  <c r="AX30" s="1"/>
  <c r="AR30"/>
  <c r="AS30" s="1"/>
  <c r="AR32"/>
  <c r="AS32" s="1"/>
  <c r="AP32"/>
  <c r="BA32"/>
  <c r="AY32"/>
  <c r="AZ32" s="1"/>
  <c r="AV32"/>
  <c r="AQ34"/>
  <c r="AP34"/>
  <c r="AW34"/>
  <c r="AX34" s="1"/>
  <c r="AT34"/>
  <c r="AU34" s="1"/>
  <c r="AQ36"/>
  <c r="AV36"/>
  <c r="BA36"/>
  <c r="AY36"/>
  <c r="AZ36" s="1"/>
  <c r="AP36"/>
  <c r="AP20" i="16"/>
  <c r="AQ20"/>
  <c r="AR20"/>
  <c r="AS20" s="1"/>
  <c r="AV20"/>
  <c r="AP22"/>
  <c r="AW22"/>
  <c r="AX22" s="1"/>
  <c r="BA22"/>
  <c r="BB22" s="1"/>
  <c r="AR22"/>
  <c r="AS22" s="1"/>
  <c r="AV22"/>
  <c r="AP24"/>
  <c r="AQ24"/>
  <c r="AR24"/>
  <c r="AS24" s="1"/>
  <c r="AV24"/>
  <c r="AP26"/>
  <c r="AW26"/>
  <c r="AX26" s="1"/>
  <c r="BA26"/>
  <c r="AR26"/>
  <c r="AS26" s="1"/>
  <c r="AV26"/>
  <c r="AP28"/>
  <c r="AQ28"/>
  <c r="AR28"/>
  <c r="AS28" s="1"/>
  <c r="AV28"/>
  <c r="AP30"/>
  <c r="AW30"/>
  <c r="AX30" s="1"/>
  <c r="BA30"/>
  <c r="BB30" s="1"/>
  <c r="AR30"/>
  <c r="AS30" s="1"/>
  <c r="AV30"/>
  <c r="AP32"/>
  <c r="AQ32"/>
  <c r="AR32"/>
  <c r="AS32" s="1"/>
  <c r="AV32"/>
  <c r="AP34"/>
  <c r="AW34"/>
  <c r="AX34" s="1"/>
  <c r="BA34"/>
  <c r="AR34"/>
  <c r="AS34" s="1"/>
  <c r="AV34"/>
  <c r="AP36"/>
  <c r="AQ36"/>
  <c r="AR36"/>
  <c r="AS36" s="1"/>
  <c r="AV36"/>
  <c r="AP38"/>
  <c r="AW38"/>
  <c r="AX38" s="1"/>
  <c r="BA38"/>
  <c r="BC38" s="1"/>
  <c r="AR38"/>
  <c r="AS38" s="1"/>
  <c r="AV38"/>
  <c r="AP20" i="17"/>
  <c r="AQ20"/>
  <c r="AR20"/>
  <c r="AS20" s="1"/>
  <c r="AV20"/>
  <c r="AP22"/>
  <c r="AW22"/>
  <c r="AX22" s="1"/>
  <c r="BA22"/>
  <c r="AR22"/>
  <c r="AS22" s="1"/>
  <c r="AV22"/>
  <c r="AP24"/>
  <c r="AQ24"/>
  <c r="AR24"/>
  <c r="AS24" s="1"/>
  <c r="AV24"/>
  <c r="AP26"/>
  <c r="AW26"/>
  <c r="AX26" s="1"/>
  <c r="BA26"/>
  <c r="BB26" s="1"/>
  <c r="AR26"/>
  <c r="AS26" s="1"/>
  <c r="AV26"/>
  <c r="AP28"/>
  <c r="AQ28"/>
  <c r="AR28"/>
  <c r="AS28" s="1"/>
  <c r="AV28"/>
  <c r="AP30"/>
  <c r="AW30"/>
  <c r="AX30" s="1"/>
  <c r="BA30"/>
  <c r="AR30"/>
  <c r="AS30" s="1"/>
  <c r="AV30"/>
  <c r="AP32"/>
  <c r="AQ32"/>
  <c r="AR32"/>
  <c r="AS32" s="1"/>
  <c r="AV32"/>
  <c r="AP34"/>
  <c r="AW34"/>
  <c r="AX34" s="1"/>
  <c r="BA34"/>
  <c r="BB34" s="1"/>
  <c r="AR34"/>
  <c r="AS34" s="1"/>
  <c r="AV34"/>
  <c r="AP36"/>
  <c r="AQ36"/>
  <c r="AR36"/>
  <c r="AS36" s="1"/>
  <c r="AV36"/>
  <c r="AP38"/>
  <c r="AW38"/>
  <c r="AX38" s="1"/>
  <c r="BA38"/>
  <c r="AR38"/>
  <c r="AS38" s="1"/>
  <c r="AV38"/>
  <c r="AY22" i="18"/>
  <c r="AZ22" s="1"/>
  <c r="AV22"/>
  <c r="AW22"/>
  <c r="AX22" s="1"/>
  <c r="AY26"/>
  <c r="AZ26" s="1"/>
  <c r="AQ26"/>
  <c r="AV26"/>
  <c r="AW26"/>
  <c r="AX26" s="1"/>
  <c r="AP30"/>
  <c r="AW30"/>
  <c r="AX30" s="1"/>
  <c r="BA30"/>
  <c r="AP32"/>
  <c r="AY32"/>
  <c r="AZ32" s="1"/>
  <c r="AP34"/>
  <c r="AW34"/>
  <c r="AX34" s="1"/>
  <c r="BA34"/>
  <c r="AP36"/>
  <c r="AY36"/>
  <c r="AZ36" s="1"/>
  <c r="AP38"/>
  <c r="AW38"/>
  <c r="AX38" s="1"/>
  <c r="BA38"/>
  <c r="AP20" i="19"/>
  <c r="AQ20"/>
  <c r="AR20"/>
  <c r="AS20" s="1"/>
  <c r="AV20"/>
  <c r="AP22"/>
  <c r="AQ22"/>
  <c r="AR22"/>
  <c r="AS22" s="1"/>
  <c r="AV22"/>
  <c r="AP24"/>
  <c r="AQ24"/>
  <c r="AR24"/>
  <c r="AS24" s="1"/>
  <c r="AV24"/>
  <c r="AP26"/>
  <c r="AQ26"/>
  <c r="AR26"/>
  <c r="AS26" s="1"/>
  <c r="AV26"/>
  <c r="AP28"/>
  <c r="AQ28"/>
  <c r="AR28"/>
  <c r="AS28" s="1"/>
  <c r="AV28"/>
  <c r="AP30"/>
  <c r="AQ30"/>
  <c r="AR30"/>
  <c r="AS30" s="1"/>
  <c r="AV30"/>
  <c r="AP32"/>
  <c r="AQ32"/>
  <c r="AR32"/>
  <c r="AS32" s="1"/>
  <c r="AV32"/>
  <c r="AP34"/>
  <c r="AQ34"/>
  <c r="AR34"/>
  <c r="AS34" s="1"/>
  <c r="BI34" s="1"/>
  <c r="BN34" s="1"/>
  <c r="AV34"/>
  <c r="AP36"/>
  <c r="AQ36"/>
  <c r="AR36"/>
  <c r="AS36" s="1"/>
  <c r="AV36"/>
  <c r="AP38"/>
  <c r="AW38"/>
  <c r="AX38" s="1"/>
  <c r="BA38"/>
  <c r="AR38"/>
  <c r="AS38" s="1"/>
  <c r="AV38"/>
  <c r="AP20" i="20"/>
  <c r="AQ20"/>
  <c r="AY20"/>
  <c r="AZ20" s="1"/>
  <c r="AW20"/>
  <c r="AX20" s="1"/>
  <c r="AP22"/>
  <c r="AW22"/>
  <c r="AX22" s="1"/>
  <c r="BA22"/>
  <c r="AY22"/>
  <c r="AZ22" s="1"/>
  <c r="AP24"/>
  <c r="AQ24"/>
  <c r="AY24"/>
  <c r="AZ24" s="1"/>
  <c r="AW24"/>
  <c r="AX24" s="1"/>
  <c r="AP26"/>
  <c r="AW26"/>
  <c r="AX26" s="1"/>
  <c r="BA26"/>
  <c r="AY26"/>
  <c r="AZ26" s="1"/>
  <c r="AP28"/>
  <c r="AQ28"/>
  <c r="AW28"/>
  <c r="AX28" s="1"/>
  <c r="BA28"/>
  <c r="AP30"/>
  <c r="AQ30"/>
  <c r="AW30"/>
  <c r="AX30" s="1"/>
  <c r="BA30"/>
  <c r="AP32"/>
  <c r="AQ32"/>
  <c r="AW32"/>
  <c r="AX32" s="1"/>
  <c r="BA32"/>
  <c r="AP34"/>
  <c r="AQ34"/>
  <c r="AP36"/>
  <c r="AW36"/>
  <c r="AX36" s="1"/>
  <c r="BA36"/>
  <c r="AP38"/>
  <c r="AQ38"/>
  <c r="AY38"/>
  <c r="AZ38" s="1"/>
  <c r="AP20" i="21"/>
  <c r="AQ20"/>
  <c r="AY20"/>
  <c r="AZ20" s="1"/>
  <c r="AR20"/>
  <c r="AS20" s="1"/>
  <c r="AV20"/>
  <c r="AW20"/>
  <c r="AX20" s="1"/>
  <c r="AT20"/>
  <c r="AU20" s="1"/>
  <c r="AP22"/>
  <c r="AQ22"/>
  <c r="AY22"/>
  <c r="AZ22" s="1"/>
  <c r="AR22"/>
  <c r="AS22" s="1"/>
  <c r="AV22"/>
  <c r="AW22"/>
  <c r="AX22" s="1"/>
  <c r="AT22"/>
  <c r="AU22" s="1"/>
  <c r="AP24"/>
  <c r="AQ24"/>
  <c r="AY24"/>
  <c r="AZ24" s="1"/>
  <c r="AR24"/>
  <c r="AS24" s="1"/>
  <c r="AV24"/>
  <c r="AW24"/>
  <c r="AX24" s="1"/>
  <c r="AT24"/>
  <c r="AU24" s="1"/>
  <c r="AP26"/>
  <c r="AQ26"/>
  <c r="AY26"/>
  <c r="AZ26" s="1"/>
  <c r="AR26"/>
  <c r="AS26" s="1"/>
  <c r="AV26"/>
  <c r="AW26"/>
  <c r="AX26" s="1"/>
  <c r="AT26"/>
  <c r="AU26" s="1"/>
  <c r="AP28"/>
  <c r="AQ28"/>
  <c r="AY28"/>
  <c r="AZ28" s="1"/>
  <c r="AR28"/>
  <c r="AS28" s="1"/>
  <c r="AV28"/>
  <c r="AW28"/>
  <c r="AX28" s="1"/>
  <c r="AT28"/>
  <c r="AU28" s="1"/>
  <c r="AP30"/>
  <c r="AQ30"/>
  <c r="AY30"/>
  <c r="AZ30" s="1"/>
  <c r="AR30"/>
  <c r="AS30" s="1"/>
  <c r="AV30"/>
  <c r="AW30"/>
  <c r="AX30" s="1"/>
  <c r="AT30"/>
  <c r="AU30" s="1"/>
  <c r="AP32"/>
  <c r="AQ32"/>
  <c r="AY32"/>
  <c r="AZ32" s="1"/>
  <c r="AR32"/>
  <c r="AS32" s="1"/>
  <c r="AV32"/>
  <c r="AW32"/>
  <c r="AX32" s="1"/>
  <c r="AT32"/>
  <c r="AU32" s="1"/>
  <c r="AP34"/>
  <c r="AQ34"/>
  <c r="AR34"/>
  <c r="AS34" s="1"/>
  <c r="AV34"/>
  <c r="AW34"/>
  <c r="AX34" s="1"/>
  <c r="BA34"/>
  <c r="AT34"/>
  <c r="AU34" s="1"/>
  <c r="AP36"/>
  <c r="AW36"/>
  <c r="AX36" s="1"/>
  <c r="BA36"/>
  <c r="AR36"/>
  <c r="AS36" s="1"/>
  <c r="AV36"/>
  <c r="AY36"/>
  <c r="AZ36" s="1"/>
  <c r="AT36"/>
  <c r="AU36" s="1"/>
  <c r="AP38"/>
  <c r="AW38"/>
  <c r="AX38" s="1"/>
  <c r="BA38"/>
  <c r="AR38"/>
  <c r="AS38" s="1"/>
  <c r="AV38"/>
  <c r="AY38"/>
  <c r="AZ38" s="1"/>
  <c r="AT38"/>
  <c r="AU38" s="1"/>
  <c r="AP20" i="22"/>
  <c r="AW20"/>
  <c r="AX20" s="1"/>
  <c r="BA20"/>
  <c r="AR20"/>
  <c r="AS20" s="1"/>
  <c r="AV20"/>
  <c r="AT20"/>
  <c r="AU20" s="1"/>
  <c r="AP22"/>
  <c r="AQ22"/>
  <c r="AY22"/>
  <c r="AZ22" s="1"/>
  <c r="AR22"/>
  <c r="AS22" s="1"/>
  <c r="AV22"/>
  <c r="BA22"/>
  <c r="AT22"/>
  <c r="AU22" s="1"/>
  <c r="AP24"/>
  <c r="AW24"/>
  <c r="AX24" s="1"/>
  <c r="AY24"/>
  <c r="AZ24" s="1"/>
  <c r="BA24"/>
  <c r="AR24"/>
  <c r="AS24" s="1"/>
  <c r="AV24"/>
  <c r="AQ24"/>
  <c r="AT24"/>
  <c r="AU24" s="1"/>
  <c r="AP26"/>
  <c r="AW26"/>
  <c r="AX26" s="1"/>
  <c r="BA26"/>
  <c r="AR26"/>
  <c r="AS26" s="1"/>
  <c r="AV26"/>
  <c r="AY26"/>
  <c r="AZ26" s="1"/>
  <c r="AT26"/>
  <c r="AU26" s="1"/>
  <c r="AP28"/>
  <c r="AQ28"/>
  <c r="AY28"/>
  <c r="AZ28" s="1"/>
  <c r="AR28"/>
  <c r="AS28" s="1"/>
  <c r="AV28"/>
  <c r="AW28"/>
  <c r="AX28" s="1"/>
  <c r="AT28"/>
  <c r="AU28" s="1"/>
  <c r="AP30"/>
  <c r="AW30"/>
  <c r="AX30" s="1"/>
  <c r="BA30"/>
  <c r="AR30"/>
  <c r="AS30" s="1"/>
  <c r="AV30"/>
  <c r="AY30"/>
  <c r="AZ30" s="1"/>
  <c r="AT30"/>
  <c r="AU30" s="1"/>
  <c r="AP32"/>
  <c r="AQ32"/>
  <c r="AY32"/>
  <c r="AZ32" s="1"/>
  <c r="AR32"/>
  <c r="AS32" s="1"/>
  <c r="AV32"/>
  <c r="AW32"/>
  <c r="AX32" s="1"/>
  <c r="AT32"/>
  <c r="AU32" s="1"/>
  <c r="AP34"/>
  <c r="AW34"/>
  <c r="AX34" s="1"/>
  <c r="BA34"/>
  <c r="AR34"/>
  <c r="AS34" s="1"/>
  <c r="AV34"/>
  <c r="AY34"/>
  <c r="AZ34" s="1"/>
  <c r="AT34"/>
  <c r="AU34" s="1"/>
  <c r="AP36"/>
  <c r="AQ36"/>
  <c r="AY36"/>
  <c r="AZ36" s="1"/>
  <c r="AR36"/>
  <c r="AS36" s="1"/>
  <c r="AV36"/>
  <c r="AW36"/>
  <c r="AX36" s="1"/>
  <c r="AT36"/>
  <c r="AU36" s="1"/>
  <c r="AP38"/>
  <c r="AW38"/>
  <c r="AX38" s="1"/>
  <c r="BA38"/>
  <c r="AR38"/>
  <c r="AS38" s="1"/>
  <c r="AV38"/>
  <c r="AY38"/>
  <c r="AZ38" s="1"/>
  <c r="AT38"/>
  <c r="AU38" s="1"/>
  <c r="AP20" i="23"/>
  <c r="AQ20"/>
  <c r="AV20"/>
  <c r="AR20"/>
  <c r="AS20" s="1"/>
  <c r="AT20"/>
  <c r="AU20" s="1"/>
  <c r="BA20"/>
  <c r="AP22"/>
  <c r="AQ22"/>
  <c r="AT22"/>
  <c r="AU22" s="1"/>
  <c r="AY22"/>
  <c r="AZ22" s="1"/>
  <c r="AV22"/>
  <c r="BA22"/>
  <c r="AP24"/>
  <c r="AY24"/>
  <c r="AZ24" s="1"/>
  <c r="AR24"/>
  <c r="AS24" s="1"/>
  <c r="AV24"/>
  <c r="BA24"/>
  <c r="AP26"/>
  <c r="AY26"/>
  <c r="AZ26" s="1"/>
  <c r="AT26"/>
  <c r="AU26" s="1"/>
  <c r="AQ26"/>
  <c r="AR26"/>
  <c r="AS26" s="1"/>
  <c r="BA26"/>
  <c r="AW26"/>
  <c r="AX26" s="1"/>
  <c r="AP28"/>
  <c r="AY28"/>
  <c r="AZ28" s="1"/>
  <c r="AR28"/>
  <c r="AS28" s="1"/>
  <c r="AV28"/>
  <c r="AT28"/>
  <c r="AU28" s="1"/>
  <c r="BA28"/>
  <c r="AW28"/>
  <c r="AX28" s="1"/>
  <c r="AP30"/>
  <c r="AY30"/>
  <c r="AZ30" s="1"/>
  <c r="AT30"/>
  <c r="AU30" s="1"/>
  <c r="AQ30"/>
  <c r="AV30"/>
  <c r="BA30"/>
  <c r="AW30"/>
  <c r="AX30" s="1"/>
  <c r="AP32"/>
  <c r="AY32"/>
  <c r="AZ32" s="1"/>
  <c r="AR32"/>
  <c r="AS32" s="1"/>
  <c r="AV32"/>
  <c r="AW32"/>
  <c r="AX32" s="1"/>
  <c r="AP34"/>
  <c r="AY34"/>
  <c r="AZ34" s="1"/>
  <c r="AR34"/>
  <c r="AS34" s="1"/>
  <c r="AQ34"/>
  <c r="AW34"/>
  <c r="AX34" s="1"/>
  <c r="AP36"/>
  <c r="AY36"/>
  <c r="AZ36" s="1"/>
  <c r="AV36"/>
  <c r="AT36"/>
  <c r="AU36" s="1"/>
  <c r="AW36"/>
  <c r="AX36" s="1"/>
  <c r="AP38"/>
  <c r="AQ38"/>
  <c r="AY38"/>
  <c r="AZ38" s="1"/>
  <c r="AR38"/>
  <c r="AS38" s="1"/>
  <c r="AV38"/>
  <c r="BA38"/>
  <c r="AP20" i="24"/>
  <c r="AQ20"/>
  <c r="AT20"/>
  <c r="AU20" s="1"/>
  <c r="AW20"/>
  <c r="AX20" s="1"/>
  <c r="BA20"/>
  <c r="AR20"/>
  <c r="AS20" s="1"/>
  <c r="AP22"/>
  <c r="AW22"/>
  <c r="AX22" s="1"/>
  <c r="BA22"/>
  <c r="AT22"/>
  <c r="AU22" s="1"/>
  <c r="AY22"/>
  <c r="AZ22" s="1"/>
  <c r="AV22"/>
  <c r="AP24"/>
  <c r="AW24"/>
  <c r="AX24" s="1"/>
  <c r="BA24"/>
  <c r="AT24"/>
  <c r="AU24" s="1"/>
  <c r="AY24"/>
  <c r="AZ24" s="1"/>
  <c r="AR24"/>
  <c r="AS24" s="1"/>
  <c r="AP26"/>
  <c r="AW26"/>
  <c r="AX26" s="1"/>
  <c r="BA26"/>
  <c r="AT26"/>
  <c r="AU26" s="1"/>
  <c r="AY26"/>
  <c r="AZ26" s="1"/>
  <c r="AV26"/>
  <c r="AP28"/>
  <c r="AW28"/>
  <c r="AX28" s="1"/>
  <c r="AY28"/>
  <c r="AZ28" s="1"/>
  <c r="BA28"/>
  <c r="AT28"/>
  <c r="AU28" s="1"/>
  <c r="AR28"/>
  <c r="AS28" s="1"/>
  <c r="AP30"/>
  <c r="AQ30"/>
  <c r="AY30"/>
  <c r="AZ30" s="1"/>
  <c r="AT30"/>
  <c r="AU30" s="1"/>
  <c r="BA30"/>
  <c r="AV30"/>
  <c r="AP32"/>
  <c r="AQ32"/>
  <c r="AY32"/>
  <c r="AZ32" s="1"/>
  <c r="AT32"/>
  <c r="AU32" s="1"/>
  <c r="BA32"/>
  <c r="AR32"/>
  <c r="AS32" s="1"/>
  <c r="AP34"/>
  <c r="AQ34"/>
  <c r="AY34"/>
  <c r="AZ34" s="1"/>
  <c r="AT34"/>
  <c r="AU34" s="1"/>
  <c r="BA34"/>
  <c r="AV34"/>
  <c r="AP36"/>
  <c r="AQ36"/>
  <c r="AT36"/>
  <c r="AU36" s="1"/>
  <c r="AY36"/>
  <c r="AZ36" s="1"/>
  <c r="AR36"/>
  <c r="AS36" s="1"/>
  <c r="AP38"/>
  <c r="AQ38"/>
  <c r="AY38"/>
  <c r="AZ38" s="1"/>
  <c r="AT38"/>
  <c r="AU38" s="1"/>
  <c r="BA38"/>
  <c r="AV38"/>
  <c r="AP20" i="25"/>
  <c r="AW20"/>
  <c r="AX20" s="1"/>
  <c r="BA20"/>
  <c r="AT20"/>
  <c r="AU20" s="1"/>
  <c r="AY20"/>
  <c r="AZ20" s="1"/>
  <c r="AR20"/>
  <c r="AS20" s="1"/>
  <c r="AP22"/>
  <c r="BA22"/>
  <c r="AV22"/>
  <c r="AY22"/>
  <c r="AZ22" s="1"/>
  <c r="AP24"/>
  <c r="AW24"/>
  <c r="AX24" s="1"/>
  <c r="BA24"/>
  <c r="AQ24"/>
  <c r="AT24"/>
  <c r="AU24" s="1"/>
  <c r="AP26"/>
  <c r="AW26"/>
  <c r="AX26" s="1"/>
  <c r="BA26"/>
  <c r="AQ26"/>
  <c r="AT26"/>
  <c r="AU26" s="1"/>
  <c r="AP28"/>
  <c r="AW28"/>
  <c r="AX28" s="1"/>
  <c r="BA28"/>
  <c r="AQ28"/>
  <c r="AT28"/>
  <c r="AU28" s="1"/>
  <c r="AP30"/>
  <c r="AW30"/>
  <c r="AX30" s="1"/>
  <c r="BA30"/>
  <c r="AQ30"/>
  <c r="AT30"/>
  <c r="AU30" s="1"/>
  <c r="AP32"/>
  <c r="AW32"/>
  <c r="AX32" s="1"/>
  <c r="BA32"/>
  <c r="AQ32"/>
  <c r="AT32"/>
  <c r="AU32" s="1"/>
  <c r="AP34"/>
  <c r="AW34"/>
  <c r="AX34" s="1"/>
  <c r="BA34"/>
  <c r="AQ34"/>
  <c r="AT34"/>
  <c r="AU34" s="1"/>
  <c r="AP36"/>
  <c r="AW36"/>
  <c r="AX36" s="1"/>
  <c r="BA36"/>
  <c r="AQ36"/>
  <c r="AT36"/>
  <c r="AU36" s="1"/>
  <c r="AP38"/>
  <c r="AQ38"/>
  <c r="AY38"/>
  <c r="AZ38" s="1"/>
  <c r="BA38"/>
  <c r="AT38"/>
  <c r="AU38" s="1"/>
  <c r="CF19" i="1"/>
  <c r="CL19" s="1"/>
  <c r="CC19"/>
  <c r="CI19" s="1"/>
  <c r="CB19"/>
  <c r="CH19" s="1"/>
  <c r="CE20"/>
  <c r="CK20" s="1"/>
  <c r="CB20"/>
  <c r="CH20" s="1"/>
  <c r="CC20"/>
  <c r="CI20" s="1"/>
  <c r="CA20"/>
  <c r="CG20" s="1"/>
  <c r="CO21"/>
  <c r="CQ21" s="1"/>
  <c r="CA21"/>
  <c r="CG21" s="1"/>
  <c r="CF21"/>
  <c r="CL21" s="1"/>
  <c r="CN21" s="1"/>
  <c r="CC22"/>
  <c r="CI22" s="1"/>
  <c r="CM22" s="1"/>
  <c r="CO22" s="1"/>
  <c r="CE22"/>
  <c r="CK22" s="1"/>
  <c r="CD22"/>
  <c r="CJ22" s="1"/>
  <c r="CC23"/>
  <c r="CI23" s="1"/>
  <c r="CB23"/>
  <c r="CH23" s="1"/>
  <c r="CB26"/>
  <c r="CH26" s="1"/>
  <c r="CF26"/>
  <c r="CL26" s="1"/>
  <c r="CE26"/>
  <c r="CK26" s="1"/>
  <c r="CB27"/>
  <c r="CH27" s="1"/>
  <c r="CP27"/>
  <c r="CR27" s="1"/>
  <c r="CF28"/>
  <c r="CL28" s="1"/>
  <c r="CD34"/>
  <c r="CJ34" s="1"/>
  <c r="CF34"/>
  <c r="CL34" s="1"/>
  <c r="CO35"/>
  <c r="CP35"/>
  <c r="CF36"/>
  <c r="CL36" s="1"/>
  <c r="CF38"/>
  <c r="CD38"/>
  <c r="CN35" i="19"/>
  <c r="CN33" i="20"/>
  <c r="CN25"/>
  <c r="CN27" i="21"/>
  <c r="CN35" i="24"/>
  <c r="BX31" i="16"/>
  <c r="CS34" i="22"/>
  <c r="BV38" i="18"/>
  <c r="BP18" i="17"/>
  <c r="CR27"/>
  <c r="CR24" i="18"/>
  <c r="CS24" s="1"/>
  <c r="CK38"/>
  <c r="CK18" i="19" s="1"/>
  <c r="CR35" i="20"/>
  <c r="BY32" i="25"/>
  <c r="BC38" i="1"/>
  <c r="CQ33"/>
  <c r="CM26" i="16"/>
  <c r="CR25"/>
  <c r="CQ22"/>
  <c r="CS22" s="1"/>
  <c r="CF18" i="17"/>
  <c r="CM23"/>
  <c r="CN27"/>
  <c r="CS33"/>
  <c r="CJ38"/>
  <c r="CJ18" i="18" s="1"/>
  <c r="CR38"/>
  <c r="CR18" i="19" s="1"/>
  <c r="CN28" i="18"/>
  <c r="CN20"/>
  <c r="BV38" i="19"/>
  <c r="CN30" i="20"/>
  <c r="BV29" i="25"/>
  <c r="BW29" s="1"/>
  <c r="CQ24"/>
  <c r="BI33" i="1"/>
  <c r="BN33" s="1"/>
  <c r="CQ29" i="22"/>
  <c r="CQ34" i="17"/>
  <c r="CS34" s="1"/>
  <c r="CW34" s="1"/>
  <c r="BV37" i="19"/>
  <c r="BW37" s="1"/>
  <c r="CS36"/>
  <c r="CQ38" i="20"/>
  <c r="CQ18" i="21" s="1"/>
  <c r="CR25"/>
  <c r="CS25" s="1"/>
  <c r="BV21"/>
  <c r="BW21" s="1"/>
  <c r="BY22" s="1"/>
  <c r="CM38" i="22"/>
  <c r="CM18" i="23" s="1"/>
  <c r="CR23" i="24"/>
  <c r="CS23" s="1"/>
  <c r="CQ19" i="21"/>
  <c r="CM30" i="25"/>
  <c r="CM23" i="23"/>
  <c r="CM22" i="21"/>
  <c r="CM31" i="20"/>
  <c r="CN26" i="25"/>
  <c r="BV35" i="19"/>
  <c r="BW35" s="1"/>
  <c r="BV37" i="18"/>
  <c r="BW37" s="1"/>
  <c r="BX37" s="1"/>
  <c r="CM36"/>
  <c r="CN34"/>
  <c r="BV33"/>
  <c r="BW33" s="1"/>
  <c r="BC26" i="1"/>
  <c r="CQ38" i="24"/>
  <c r="CR38" i="16"/>
  <c r="CR18" i="17" s="1"/>
  <c r="CR38" i="22"/>
  <c r="CR18" i="23" s="1"/>
  <c r="BP18" i="18"/>
  <c r="CR19" i="19"/>
  <c r="BQ18" i="20"/>
  <c r="CQ19"/>
  <c r="CJ38"/>
  <c r="CJ18" i="21" s="1"/>
  <c r="CR19" i="22"/>
  <c r="BU38"/>
  <c r="BU18" i="23" s="1"/>
  <c r="CC18" i="24"/>
  <c r="CK38" i="21"/>
  <c r="CK18" i="22" s="1"/>
  <c r="CL38" i="21"/>
  <c r="CL18" i="22" s="1"/>
  <c r="CI38" i="20"/>
  <c r="CI18" i="21" s="1"/>
  <c r="CR27" i="16"/>
  <c r="CR36"/>
  <c r="CS36" s="1"/>
  <c r="CM25" i="20"/>
  <c r="CJ38" i="23"/>
  <c r="CQ26" i="17"/>
  <c r="CQ35"/>
  <c r="CR30" i="20"/>
  <c r="CR31" i="21"/>
  <c r="CS32" s="1"/>
  <c r="CB18" i="17"/>
  <c r="CM33" i="16"/>
  <c r="CN32"/>
  <c r="CN24"/>
  <c r="CM22"/>
  <c r="BV33"/>
  <c r="BW33" s="1"/>
  <c r="CR24"/>
  <c r="BV36" i="17"/>
  <c r="BW36" s="1"/>
  <c r="BY37" s="1"/>
  <c r="CN33"/>
  <c r="CN29"/>
  <c r="BV22"/>
  <c r="BW22" s="1"/>
  <c r="CM25"/>
  <c r="CQ22"/>
  <c r="CN21"/>
  <c r="CV22" s="1"/>
  <c r="BV36" i="18"/>
  <c r="BW36" s="1"/>
  <c r="BV32"/>
  <c r="BW32" s="1"/>
  <c r="CM30"/>
  <c r="CM26"/>
  <c r="CQ30"/>
  <c r="CM19"/>
  <c r="BV32" i="19"/>
  <c r="BW32" s="1"/>
  <c r="CR27"/>
  <c r="BV28"/>
  <c r="BW28" s="1"/>
  <c r="BV26"/>
  <c r="BW26" s="1"/>
  <c r="BX27" s="1"/>
  <c r="CN23"/>
  <c r="CM21"/>
  <c r="CM36" i="21"/>
  <c r="CM29"/>
  <c r="CM35" i="22"/>
  <c r="CN33"/>
  <c r="CN34"/>
  <c r="CN30"/>
  <c r="CN26"/>
  <c r="CM27" i="23"/>
  <c r="BV36" i="24"/>
  <c r="BW36" s="1"/>
  <c r="CN33"/>
  <c r="BV21"/>
  <c r="BW21" s="1"/>
  <c r="BY22" s="1"/>
  <c r="CM20"/>
  <c r="CR32"/>
  <c r="BP20" i="22"/>
  <c r="BS20" s="1"/>
  <c r="BV20" s="1"/>
  <c r="BW20" s="1"/>
  <c r="AQ20"/>
  <c r="CE19" i="23"/>
  <c r="CK19" s="1"/>
  <c r="CE18" i="16"/>
  <c r="BR38" i="20"/>
  <c r="CC37"/>
  <c r="CI37" s="1"/>
  <c r="BR36"/>
  <c r="BU36" s="1"/>
  <c r="BV36" s="1"/>
  <c r="BW36" s="1"/>
  <c r="BR34"/>
  <c r="BU34" s="1"/>
  <c r="CC33"/>
  <c r="CI33" s="1"/>
  <c r="CM33" s="1"/>
  <c r="BR32"/>
  <c r="BU32" s="1"/>
  <c r="BV32" s="1"/>
  <c r="BW32" s="1"/>
  <c r="CB27" i="21"/>
  <c r="CH27" s="1"/>
  <c r="CM27" s="1"/>
  <c r="CQ26"/>
  <c r="CS26" s="1"/>
  <c r="CW26" s="1"/>
  <c r="CA33" i="22"/>
  <c r="CG33" s="1"/>
  <c r="CM33" s="1"/>
  <c r="BV30"/>
  <c r="BW30" s="1"/>
  <c r="BV28"/>
  <c r="BW28" s="1"/>
  <c r="BY29" s="1"/>
  <c r="CQ37"/>
  <c r="CC29"/>
  <c r="CI29" s="1"/>
  <c r="CM29" s="1"/>
  <c r="CC25"/>
  <c r="CI25" s="1"/>
  <c r="CM25" s="1"/>
  <c r="CO23"/>
  <c r="CQ23" s="1"/>
  <c r="BR22"/>
  <c r="BU22" s="1"/>
  <c r="BV22" s="1"/>
  <c r="BW22" s="1"/>
  <c r="CC21"/>
  <c r="CI21" s="1"/>
  <c r="CM21" s="1"/>
  <c r="CA38" i="23"/>
  <c r="CE36"/>
  <c r="CK36" s="1"/>
  <c r="CN36" s="1"/>
  <c r="BP35"/>
  <c r="BS35" s="1"/>
  <c r="BV35" s="1"/>
  <c r="BW35" s="1"/>
  <c r="CE32"/>
  <c r="CK32" s="1"/>
  <c r="CN32" s="1"/>
  <c r="BP27"/>
  <c r="BS27" s="1"/>
  <c r="BV27" s="1"/>
  <c r="BW27" s="1"/>
  <c r="CA26"/>
  <c r="CG26" s="1"/>
  <c r="CE24"/>
  <c r="CK24" s="1"/>
  <c r="BR37"/>
  <c r="BU37" s="1"/>
  <c r="BV37" s="1"/>
  <c r="BW37" s="1"/>
  <c r="CO34"/>
  <c r="BR33"/>
  <c r="BU33" s="1"/>
  <c r="BV33" s="1"/>
  <c r="BW33" s="1"/>
  <c r="CO30"/>
  <c r="BR29"/>
  <c r="BU29" s="1"/>
  <c r="BV29" s="1"/>
  <c r="BW29" s="1"/>
  <c r="CO24"/>
  <c r="CQ36" i="24"/>
  <c r="CS37" s="1"/>
  <c r="BR27"/>
  <c r="BU27" s="1"/>
  <c r="CE26"/>
  <c r="CK26" s="1"/>
  <c r="CN26" s="1"/>
  <c r="BP25"/>
  <c r="BS25" s="1"/>
  <c r="CA24"/>
  <c r="CG24" s="1"/>
  <c r="CM24" s="1"/>
  <c r="CB29"/>
  <c r="CH29" s="1"/>
  <c r="CM29" s="1"/>
  <c r="BP27"/>
  <c r="BS27" s="1"/>
  <c r="BV27" s="1"/>
  <c r="BW27" s="1"/>
  <c r="BY27" s="1"/>
  <c r="BR25"/>
  <c r="BU25" s="1"/>
  <c r="CC24"/>
  <c r="CI24" s="1"/>
  <c r="CE23" i="25"/>
  <c r="CK23" s="1"/>
  <c r="CN23" s="1"/>
  <c r="BP22"/>
  <c r="BS22" s="1"/>
  <c r="BV22" s="1"/>
  <c r="BW22" s="1"/>
  <c r="BY23" s="1"/>
  <c r="CA21"/>
  <c r="CG21" s="1"/>
  <c r="CM21" s="1"/>
  <c r="CO21"/>
  <c r="CC38" i="1"/>
  <c r="CP29"/>
  <c r="CA29"/>
  <c r="CG29" s="1"/>
  <c r="CE29"/>
  <c r="CK29" s="1"/>
  <c r="CF29"/>
  <c r="CL29" s="1"/>
  <c r="CC21"/>
  <c r="CI21" s="1"/>
  <c r="CE37"/>
  <c r="CK37" s="1"/>
  <c r="CA37"/>
  <c r="CG37" s="1"/>
  <c r="CC36"/>
  <c r="CI36" s="1"/>
  <c r="CE35"/>
  <c r="CK35" s="1"/>
  <c r="CA35"/>
  <c r="CG35" s="1"/>
  <c r="CC34"/>
  <c r="CI34" s="1"/>
  <c r="CF27"/>
  <c r="CL27" s="1"/>
  <c r="CC26"/>
  <c r="CI26" s="1"/>
  <c r="CB38"/>
  <c r="CB36"/>
  <c r="CH36" s="1"/>
  <c r="CB34"/>
  <c r="CH34" s="1"/>
  <c r="CB21"/>
  <c r="CH21" s="1"/>
  <c r="CE19"/>
  <c r="CK19" s="1"/>
  <c r="AT36"/>
  <c r="AU36" s="1"/>
  <c r="AY34"/>
  <c r="AZ34" s="1"/>
  <c r="AV34"/>
  <c r="AQ32"/>
  <c r="AT30"/>
  <c r="AU30" s="1"/>
  <c r="AP28"/>
  <c r="AP26"/>
  <c r="AV26"/>
  <c r="AQ22"/>
  <c r="CB37"/>
  <c r="CH37" s="1"/>
  <c r="AT28"/>
  <c r="AU28" s="1"/>
  <c r="CD36"/>
  <c r="CJ36" s="1"/>
  <c r="AV30"/>
  <c r="AY28"/>
  <c r="AZ28" s="1"/>
  <c r="AT32"/>
  <c r="AU32" s="1"/>
  <c r="CD26"/>
  <c r="CJ26" s="1"/>
  <c r="CD24"/>
  <c r="CJ24" s="1"/>
  <c r="CN24" s="1"/>
  <c r="CP24" s="1"/>
  <c r="BQ19"/>
  <c r="BT19" s="1"/>
  <c r="BV19" s="1"/>
  <c r="BW19" s="1"/>
  <c r="CB24"/>
  <c r="CH24" s="1"/>
  <c r="BC32" i="23"/>
  <c r="AW22"/>
  <c r="AX22" s="1"/>
  <c r="BA34"/>
  <c r="BB34" s="1"/>
  <c r="AT34"/>
  <c r="AU34" s="1"/>
  <c r="AQ22" i="25"/>
  <c r="BB20" i="17"/>
  <c r="BB30" i="19"/>
  <c r="BB38" i="20"/>
  <c r="BB26" i="21"/>
  <c r="AQ38" i="16"/>
  <c r="BA36"/>
  <c r="AW36"/>
  <c r="AX36" s="1"/>
  <c r="AY34"/>
  <c r="AZ34" s="1"/>
  <c r="AY32"/>
  <c r="AZ32" s="1"/>
  <c r="AQ30"/>
  <c r="BA28"/>
  <c r="AW28"/>
  <c r="AX28" s="1"/>
  <c r="AY26"/>
  <c r="AZ26" s="1"/>
  <c r="AY24"/>
  <c r="AZ24" s="1"/>
  <c r="AQ22"/>
  <c r="BA20"/>
  <c r="AW20"/>
  <c r="AX20" s="1"/>
  <c r="AT38" i="17"/>
  <c r="AU38" s="1"/>
  <c r="AT36"/>
  <c r="AU36" s="1"/>
  <c r="AT34"/>
  <c r="AU34" s="1"/>
  <c r="AT32"/>
  <c r="AU32" s="1"/>
  <c r="AT30"/>
  <c r="AU30" s="1"/>
  <c r="AT28"/>
  <c r="AU28" s="1"/>
  <c r="AT26"/>
  <c r="AU26" s="1"/>
  <c r="AT24"/>
  <c r="AU24" s="1"/>
  <c r="AT22"/>
  <c r="AU22" s="1"/>
  <c r="AT20"/>
  <c r="AU20" s="1"/>
  <c r="AY38"/>
  <c r="AZ38" s="1"/>
  <c r="AY36"/>
  <c r="AZ36" s="1"/>
  <c r="AQ34"/>
  <c r="BA32"/>
  <c r="AW32"/>
  <c r="AX32" s="1"/>
  <c r="AY30"/>
  <c r="AZ30" s="1"/>
  <c r="AY28"/>
  <c r="AZ28" s="1"/>
  <c r="AQ26"/>
  <c r="BA24"/>
  <c r="AW24"/>
  <c r="AX24" s="1"/>
  <c r="AY22"/>
  <c r="AZ22" s="1"/>
  <c r="AY20"/>
  <c r="AZ20" s="1"/>
  <c r="BA36" i="18"/>
  <c r="AY34"/>
  <c r="AZ34" s="1"/>
  <c r="AW32"/>
  <c r="AX32" s="1"/>
  <c r="BA26"/>
  <c r="BA28"/>
  <c r="AT28"/>
  <c r="AU28" s="1"/>
  <c r="AQ38" i="19"/>
  <c r="BA36"/>
  <c r="AW36"/>
  <c r="AX36" s="1"/>
  <c r="AY34"/>
  <c r="AZ34" s="1"/>
  <c r="BA32"/>
  <c r="AW32"/>
  <c r="AX32" s="1"/>
  <c r="AY30"/>
  <c r="AZ30" s="1"/>
  <c r="BA28"/>
  <c r="AW28"/>
  <c r="AX28" s="1"/>
  <c r="AY26"/>
  <c r="AZ26" s="1"/>
  <c r="BA24"/>
  <c r="AW24"/>
  <c r="AX24" s="1"/>
  <c r="AY22"/>
  <c r="AZ22" s="1"/>
  <c r="BA20"/>
  <c r="AW20"/>
  <c r="AX20" s="1"/>
  <c r="AT38" i="20"/>
  <c r="AU38" s="1"/>
  <c r="AT36"/>
  <c r="AU36" s="1"/>
  <c r="AT34"/>
  <c r="AU34" s="1"/>
  <c r="AT32"/>
  <c r="AU32" s="1"/>
  <c r="AT30"/>
  <c r="AU30" s="1"/>
  <c r="AT28"/>
  <c r="AU28" s="1"/>
  <c r="AT26"/>
  <c r="AU26" s="1"/>
  <c r="AT24"/>
  <c r="AU24" s="1"/>
  <c r="AT22"/>
  <c r="AU22" s="1"/>
  <c r="AT20"/>
  <c r="AU20" s="1"/>
  <c r="AW38"/>
  <c r="AX38" s="1"/>
  <c r="AY36"/>
  <c r="AZ36" s="1"/>
  <c r="AY34"/>
  <c r="AZ34" s="1"/>
  <c r="AQ36" i="21"/>
  <c r="BA32"/>
  <c r="BA28"/>
  <c r="BA24"/>
  <c r="BA20"/>
  <c r="AQ38" i="22"/>
  <c r="BA36"/>
  <c r="AQ34"/>
  <c r="BA32"/>
  <c r="AQ30"/>
  <c r="BA28"/>
  <c r="AQ26"/>
  <c r="AR30" i="23"/>
  <c r="AS30" s="1"/>
  <c r="AT24"/>
  <c r="AU24" s="1"/>
  <c r="AQ32"/>
  <c r="AQ24"/>
  <c r="AR38" i="24"/>
  <c r="AS38" s="1"/>
  <c r="AV36"/>
  <c r="AR34"/>
  <c r="AS34" s="1"/>
  <c r="AV32"/>
  <c r="AR30"/>
  <c r="AS30" s="1"/>
  <c r="AV28"/>
  <c r="AR26"/>
  <c r="AS26" s="1"/>
  <c r="AV24"/>
  <c r="AR22"/>
  <c r="AS22" s="1"/>
  <c r="AV20"/>
  <c r="AW38"/>
  <c r="AX38" s="1"/>
  <c r="BA36"/>
  <c r="AW34"/>
  <c r="AX34" s="1"/>
  <c r="AW30"/>
  <c r="AX30" s="1"/>
  <c r="AQ28"/>
  <c r="AQ24"/>
  <c r="AY20"/>
  <c r="AZ20" s="1"/>
  <c r="AR38" i="25"/>
  <c r="AS38" s="1"/>
  <c r="AV36"/>
  <c r="AR34"/>
  <c r="AS34" s="1"/>
  <c r="AV32"/>
  <c r="AR30"/>
  <c r="AS30" s="1"/>
  <c r="AV28"/>
  <c r="AR26"/>
  <c r="AS26" s="1"/>
  <c r="AV24"/>
  <c r="AY34"/>
  <c r="AZ34" s="1"/>
  <c r="AY30"/>
  <c r="AZ30" s="1"/>
  <c r="AY26"/>
  <c r="AZ26" s="1"/>
  <c r="AW22"/>
  <c r="AX22" s="1"/>
  <c r="CA30" i="19"/>
  <c r="CG30" s="1"/>
  <c r="CM30" s="1"/>
  <c r="CP30"/>
  <c r="CR30" s="1"/>
  <c r="BX37" i="24"/>
  <c r="BY37"/>
  <c r="BY35" i="25"/>
  <c r="BX35"/>
  <c r="BV24" i="18"/>
  <c r="BW24" s="1"/>
  <c r="CM23"/>
  <c r="CN36" i="19"/>
  <c r="CN19"/>
  <c r="CN35" i="20"/>
  <c r="CN37" i="22"/>
  <c r="BX33" i="25"/>
  <c r="BY33"/>
  <c r="CW34" i="22"/>
  <c r="CU34"/>
  <c r="BW38" i="24"/>
  <c r="CS31" i="16"/>
  <c r="CV31" s="1"/>
  <c r="CM25"/>
  <c r="CS33" i="18"/>
  <c r="CW33" s="1"/>
  <c r="BV21"/>
  <c r="BW21" s="1"/>
  <c r="BV29"/>
  <c r="BW29" s="1"/>
  <c r="CS24" i="21"/>
  <c r="CS37" i="25"/>
  <c r="CW37" s="1"/>
  <c r="CS35"/>
  <c r="CS33"/>
  <c r="CU33" s="1"/>
  <c r="CS31"/>
  <c r="CW31" s="1"/>
  <c r="BI25" i="1"/>
  <c r="BN25" s="1"/>
  <c r="BI31"/>
  <c r="BN31" s="1"/>
  <c r="CR29" i="20"/>
  <c r="CS30" s="1"/>
  <c r="CS21" i="21"/>
  <c r="CU21" s="1"/>
  <c r="CP18" i="23"/>
  <c r="CR19" i="20"/>
  <c r="CS20" s="1"/>
  <c r="CQ19" i="22"/>
  <c r="CM37" i="16"/>
  <c r="BV36"/>
  <c r="BW36" s="1"/>
  <c r="BY36" s="1"/>
  <c r="CN23"/>
  <c r="CM29"/>
  <c r="CM35" i="17"/>
  <c r="CN34"/>
  <c r="BV34"/>
  <c r="BW34" s="1"/>
  <c r="CN31"/>
  <c r="CR29"/>
  <c r="CN35" i="18"/>
  <c r="CN30"/>
  <c r="BV26"/>
  <c r="BW26" s="1"/>
  <c r="CT26" s="1"/>
  <c r="CN22"/>
  <c r="CN31" i="19"/>
  <c r="BV30"/>
  <c r="BW30" s="1"/>
  <c r="CM37"/>
  <c r="CN27"/>
  <c r="CQ36" i="20"/>
  <c r="CS36" s="1"/>
  <c r="CN32"/>
  <c r="CQ24"/>
  <c r="CS24" s="1"/>
  <c r="CU24" s="1"/>
  <c r="CN23"/>
  <c r="CM31" i="21"/>
  <c r="CQ27"/>
  <c r="CS27" s="1"/>
  <c r="BY31" i="16"/>
  <c r="CQ25"/>
  <c r="BI27" i="1"/>
  <c r="BN27" s="1"/>
  <c r="BI35"/>
  <c r="BN35" s="1"/>
  <c r="CN30"/>
  <c r="CP30" s="1"/>
  <c r="CM37" i="20"/>
  <c r="CM35"/>
  <c r="CM27"/>
  <c r="CN37"/>
  <c r="CM36" i="19"/>
  <c r="BV20" i="16"/>
  <c r="BW20" s="1"/>
  <c r="BX21" s="1"/>
  <c r="BX22" i="17"/>
  <c r="CN19"/>
  <c r="BV23" i="18"/>
  <c r="BW23" s="1"/>
  <c r="BY23" s="1"/>
  <c r="CN32" i="19"/>
  <c r="BX32"/>
  <c r="CN37"/>
  <c r="CS33"/>
  <c r="CW33" s="1"/>
  <c r="CN33"/>
  <c r="CN19" i="20"/>
  <c r="CN31" i="21"/>
  <c r="CM23"/>
  <c r="CN32" i="22"/>
  <c r="CM34"/>
  <c r="CN25" i="23"/>
  <c r="CN19"/>
  <c r="CM32" i="22"/>
  <c r="BV36" i="23"/>
  <c r="BW36" s="1"/>
  <c r="BV32"/>
  <c r="BW32" s="1"/>
  <c r="CN27"/>
  <c r="CM29"/>
  <c r="CQ27"/>
  <c r="CS27" s="1"/>
  <c r="BV34" i="24"/>
  <c r="BW34" s="1"/>
  <c r="BX34" s="1"/>
  <c r="CN28"/>
  <c r="CN23"/>
  <c r="BV19"/>
  <c r="BW19" s="1"/>
  <c r="BX20" s="1"/>
  <c r="CM27"/>
  <c r="BV36" i="25"/>
  <c r="BW36" s="1"/>
  <c r="BV20" i="23"/>
  <c r="BW20" s="1"/>
  <c r="BV25" i="17"/>
  <c r="BW25" s="1"/>
  <c r="BV36" i="22"/>
  <c r="BW36" s="1"/>
  <c r="BV25" i="23"/>
  <c r="BW25" s="1"/>
  <c r="CQ26" i="24"/>
  <c r="BV27" i="1"/>
  <c r="BW27" s="1"/>
  <c r="BB26" i="16"/>
  <c r="BB34"/>
  <c r="AK38" i="22"/>
  <c r="AK18" i="24"/>
  <c r="AK19" s="1"/>
  <c r="AK18" i="25"/>
  <c r="AK19" s="1"/>
  <c r="BQ33" i="19"/>
  <c r="BT33" s="1"/>
  <c r="BV33" s="1"/>
  <c r="BW33" s="1"/>
  <c r="BX33" s="1"/>
  <c r="CP34"/>
  <c r="CR34" s="1"/>
  <c r="CP31" i="20"/>
  <c r="BQ38"/>
  <c r="CF38"/>
  <c r="CF38" i="22"/>
  <c r="CQ29" i="24"/>
  <c r="CS30" s="1"/>
  <c r="BU18" i="17"/>
  <c r="BV38" i="16"/>
  <c r="CK18" i="18"/>
  <c r="CT35"/>
  <c r="CU35"/>
  <c r="BY21" i="25"/>
  <c r="BX33" i="24"/>
  <c r="CQ18" i="20"/>
  <c r="CS38" i="19"/>
  <c r="CQ18" i="23"/>
  <c r="CS38" i="22"/>
  <c r="BX32" i="17"/>
  <c r="BY32"/>
  <c r="BY36" i="18"/>
  <c r="BX36"/>
  <c r="BY30" i="20"/>
  <c r="BX30"/>
  <c r="BX29"/>
  <c r="BY30" i="22"/>
  <c r="BX30"/>
  <c r="BV28" i="16"/>
  <c r="BW28" s="1"/>
  <c r="CN36" i="17"/>
  <c r="CN32"/>
  <c r="CN22"/>
  <c r="BV24" i="19"/>
  <c r="BW24" s="1"/>
  <c r="BX25" s="1"/>
  <c r="CN21" i="20"/>
  <c r="CU33" i="18"/>
  <c r="BX24" i="25"/>
  <c r="BY24"/>
  <c r="BY25"/>
  <c r="BY21" i="24"/>
  <c r="BX21"/>
  <c r="BY27" i="25"/>
  <c r="BY26"/>
  <c r="BY29" i="19"/>
  <c r="BX29"/>
  <c r="BY35" i="17"/>
  <c r="BX35"/>
  <c r="BY34"/>
  <c r="BX27" i="18"/>
  <c r="BX30" i="19"/>
  <c r="CS28" i="21"/>
  <c r="CU28" s="1"/>
  <c r="BV28" i="18"/>
  <c r="BW28" s="1"/>
  <c r="CM27"/>
  <c r="CM29" i="25"/>
  <c r="BY35" i="18"/>
  <c r="CN37" i="16"/>
  <c r="CN26" i="18"/>
  <c r="CN37"/>
  <c r="CN19"/>
  <c r="CV20" s="1"/>
  <c r="CN25"/>
  <c r="BV21" i="19"/>
  <c r="BW21" s="1"/>
  <c r="CM25" i="21"/>
  <c r="CM36" i="22"/>
  <c r="BY20" i="18"/>
  <c r="CS22" i="17"/>
  <c r="CT22" s="1"/>
  <c r="CS23" i="20"/>
  <c r="CW23" s="1"/>
  <c r="CS21"/>
  <c r="CS31" i="22"/>
  <c r="CS21"/>
  <c r="CU21" s="1"/>
  <c r="BV30" i="25"/>
  <c r="BW30" s="1"/>
  <c r="BY30" s="1"/>
  <c r="BX27"/>
  <c r="CQ28" i="19"/>
  <c r="CR21" i="24"/>
  <c r="CS22" s="1"/>
  <c r="CM21" i="18"/>
  <c r="CR38" i="20"/>
  <c r="CR18" i="21" s="1"/>
  <c r="CQ38" i="23"/>
  <c r="CQ18" i="24" s="1"/>
  <c r="CR19" i="23"/>
  <c r="CS20" s="1"/>
  <c r="CU20" s="1"/>
  <c r="CG38" i="18"/>
  <c r="CG18" i="19" s="1"/>
  <c r="CH38" i="20"/>
  <c r="CH18" i="21" s="1"/>
  <c r="CQ19" i="17"/>
  <c r="CQ19" i="19"/>
  <c r="BU38" i="23"/>
  <c r="BU18" i="24" s="1"/>
  <c r="CR23" i="17"/>
  <c r="CS30" i="22"/>
  <c r="CS26" i="23"/>
  <c r="CM35" i="16"/>
  <c r="BV34"/>
  <c r="BW34" s="1"/>
  <c r="CN33"/>
  <c r="CN31"/>
  <c r="CN22"/>
  <c r="BV22"/>
  <c r="BW22" s="1"/>
  <c r="CM27"/>
  <c r="CM23"/>
  <c r="CM24"/>
  <c r="CM31" i="17"/>
  <c r="CR24"/>
  <c r="CS24" s="1"/>
  <c r="CU24" s="1"/>
  <c r="CM33"/>
  <c r="CM20"/>
  <c r="CM19"/>
  <c r="CM37" i="18"/>
  <c r="CM35"/>
  <c r="CM22"/>
  <c r="CR29"/>
  <c r="CM31" i="19"/>
  <c r="CN28"/>
  <c r="CQ29"/>
  <c r="CR25"/>
  <c r="CM23" i="20"/>
  <c r="CM21"/>
  <c r="CQ28"/>
  <c r="CN34" i="21"/>
  <c r="CN28"/>
  <c r="CN21"/>
  <c r="CN29"/>
  <c r="CN25"/>
  <c r="CN35" i="22"/>
  <c r="CN36"/>
  <c r="CN28"/>
  <c r="CN22"/>
  <c r="CN20"/>
  <c r="CR32"/>
  <c r="CN19" i="16"/>
  <c r="CP19" s="1"/>
  <c r="CM19"/>
  <c r="CO19" s="1"/>
  <c r="CR19" s="1"/>
  <c r="CM20" i="18"/>
  <c r="CM24" i="25"/>
  <c r="BX23" i="18"/>
  <c r="CM28" i="20"/>
  <c r="CM32" i="19"/>
  <c r="CM34" i="16"/>
  <c r="U39" i="25"/>
  <c r="U39" i="16"/>
  <c r="U39" i="19"/>
  <c r="CS31" i="17"/>
  <c r="CM31" i="16"/>
  <c r="CN24" i="17"/>
  <c r="CN35"/>
  <c r="BV20"/>
  <c r="BW20" s="1"/>
  <c r="BX21" s="1"/>
  <c r="CN29" i="18"/>
  <c r="CM25"/>
  <c r="BV36" i="19"/>
  <c r="BW36" s="1"/>
  <c r="CM35"/>
  <c r="BV34"/>
  <c r="BW34" s="1"/>
  <c r="CN22"/>
  <c r="BV19"/>
  <c r="BW19" s="1"/>
  <c r="CN28" i="20"/>
  <c r="BV20"/>
  <c r="BW20" s="1"/>
  <c r="BY20" s="1"/>
  <c r="CM19"/>
  <c r="CQ34"/>
  <c r="CQ26"/>
  <c r="CS26" s="1"/>
  <c r="CN32" i="21"/>
  <c r="BV32"/>
  <c r="BW32" s="1"/>
  <c r="CN30"/>
  <c r="CN37"/>
  <c r="CN19"/>
  <c r="CN22"/>
  <c r="BV20"/>
  <c r="BW20" s="1"/>
  <c r="BV30"/>
  <c r="BW30" s="1"/>
  <c r="BX31" s="1"/>
  <c r="CQ29"/>
  <c r="BV26"/>
  <c r="BW26" s="1"/>
  <c r="CN27" i="22"/>
  <c r="BV37"/>
  <c r="BW37" s="1"/>
  <c r="CQ36"/>
  <c r="CS37" s="1"/>
  <c r="BV31"/>
  <c r="BW31" s="1"/>
  <c r="CM30"/>
  <c r="CR28"/>
  <c r="CS28" s="1"/>
  <c r="BV25"/>
  <c r="BW25" s="1"/>
  <c r="CM24"/>
  <c r="BV23"/>
  <c r="BW23" s="1"/>
  <c r="CN21"/>
  <c r="BV19"/>
  <c r="BW19" s="1"/>
  <c r="CM35" i="23"/>
  <c r="CM31"/>
  <c r="CN29"/>
  <c r="CM25"/>
  <c r="BV24"/>
  <c r="BW24" s="1"/>
  <c r="BV34"/>
  <c r="BW34" s="1"/>
  <c r="CN28"/>
  <c r="CN24"/>
  <c r="CN35"/>
  <c r="CN20"/>
  <c r="CR29"/>
  <c r="BV26"/>
  <c r="BW26" s="1"/>
  <c r="BV19"/>
  <c r="BW19" s="1"/>
  <c r="BV23" i="24"/>
  <c r="BW23" s="1"/>
  <c r="CR25"/>
  <c r="BV28"/>
  <c r="BW28" s="1"/>
  <c r="CQ27"/>
  <c r="BV32" i="22"/>
  <c r="BW32" s="1"/>
  <c r="BV25" i="24"/>
  <c r="BW25" s="1"/>
  <c r="BY26" s="1"/>
  <c r="CK38"/>
  <c r="CG38"/>
  <c r="CM36"/>
  <c r="BV33" i="1"/>
  <c r="BW33" s="1"/>
  <c r="BC36" i="23"/>
  <c r="BD32"/>
  <c r="BE32" s="1"/>
  <c r="BD38" i="16"/>
  <c r="BE38" s="1"/>
  <c r="CM35" i="24"/>
  <c r="BV37" i="16"/>
  <c r="BW37" s="1"/>
  <c r="BX37" s="1"/>
  <c r="BV23"/>
  <c r="BW23" s="1"/>
  <c r="BV21" i="20"/>
  <c r="BW21" s="1"/>
  <c r="BV37" i="21"/>
  <c r="BW37" s="1"/>
  <c r="BV33"/>
  <c r="BW33" s="1"/>
  <c r="BV26" i="22"/>
  <c r="BW26" s="1"/>
  <c r="BY27" s="1"/>
  <c r="CM26" i="24"/>
  <c r="BY25" i="18"/>
  <c r="BX25"/>
  <c r="BY21"/>
  <c r="BY22"/>
  <c r="BX22"/>
  <c r="BX30" i="25"/>
  <c r="CW21" i="17"/>
  <c r="CT34"/>
  <c r="CU34"/>
  <c r="CW26" i="18"/>
  <c r="CT36"/>
  <c r="CW24" i="20"/>
  <c r="CS21" i="16"/>
  <c r="CQ25" i="17"/>
  <c r="CR25"/>
  <c r="CW33"/>
  <c r="CV33"/>
  <c r="BY22"/>
  <c r="BX26" i="18"/>
  <c r="BY34"/>
  <c r="BX35"/>
  <c r="BY23" i="21"/>
  <c r="BY24"/>
  <c r="CU24"/>
  <c r="CT24"/>
  <c r="CW24"/>
  <c r="CU26"/>
  <c r="BY28" i="22"/>
  <c r="BX32" i="24"/>
  <c r="BY33"/>
  <c r="CW36" i="25"/>
  <c r="CT27"/>
  <c r="CU32"/>
  <c r="CW32"/>
  <c r="CT35"/>
  <c r="CV35"/>
  <c r="CT33"/>
  <c r="CU31"/>
  <c r="CV31"/>
  <c r="BY31" i="19"/>
  <c r="CS32" i="16"/>
  <c r="BY21"/>
  <c r="CR26"/>
  <c r="BV19" i="17"/>
  <c r="BW19" s="1"/>
  <c r="CN23"/>
  <c r="BV24"/>
  <c r="BW24" s="1"/>
  <c r="BV26"/>
  <c r="BW26" s="1"/>
  <c r="BV28"/>
  <c r="BW28" s="1"/>
  <c r="CM28" i="18"/>
  <c r="CN24"/>
  <c r="CM24"/>
  <c r="CS25"/>
  <c r="BY30" i="19"/>
  <c r="BX24" i="21"/>
  <c r="CQ28" i="25"/>
  <c r="BX25"/>
  <c r="BI38" i="1"/>
  <c r="BN38" s="1"/>
  <c r="CW30" i="24"/>
  <c r="CS35" i="16"/>
  <c r="BX36"/>
  <c r="CQ29"/>
  <c r="CR29"/>
  <c r="CW35" i="18"/>
  <c r="CU22"/>
  <c r="CT22"/>
  <c r="BX26" i="19"/>
  <c r="BY29" i="20"/>
  <c r="CR27"/>
  <c r="CQ27"/>
  <c r="CU21"/>
  <c r="BY35" i="21"/>
  <c r="BY36"/>
  <c r="CW31" i="22"/>
  <c r="CU38"/>
  <c r="CU18" i="23" s="1"/>
  <c r="BX31"/>
  <c r="CS27" i="16"/>
  <c r="CN26"/>
  <c r="CN28" i="17"/>
  <c r="CN23" i="18"/>
  <c r="CS21"/>
  <c r="CS23" i="19"/>
  <c r="CS22" i="22"/>
  <c r="CM27" i="25"/>
  <c r="BV19"/>
  <c r="BW19" s="1"/>
  <c r="CN19"/>
  <c r="BX21"/>
  <c r="BX26"/>
  <c r="BX31" i="24"/>
  <c r="CQ37" i="20"/>
  <c r="CR37"/>
  <c r="CR21" i="23"/>
  <c r="CQ21"/>
  <c r="BC30" i="1"/>
  <c r="BD24"/>
  <c r="BE24" s="1"/>
  <c r="CS34" i="25"/>
  <c r="CS38"/>
  <c r="CQ31" i="1"/>
  <c r="CS37" i="19"/>
  <c r="CS35" i="21"/>
  <c r="CN36" i="16"/>
  <c r="BV32"/>
  <c r="BW32" s="1"/>
  <c r="CM21"/>
  <c r="BV26"/>
  <c r="BW26" s="1"/>
  <c r="CM28"/>
  <c r="CM21" i="17"/>
  <c r="CN20"/>
  <c r="CM29"/>
  <c r="CM27"/>
  <c r="CM33" i="18"/>
  <c r="CN32"/>
  <c r="CN26" i="19"/>
  <c r="CM20"/>
  <c r="CN31" i="20"/>
  <c r="CN27"/>
  <c r="CN34"/>
  <c r="CN26"/>
  <c r="BX23" i="24"/>
  <c r="CM28" i="21"/>
  <c r="CM26" i="23"/>
  <c r="CM24"/>
  <c r="BY20" i="24"/>
  <c r="CS38" i="21"/>
  <c r="CQ18" i="22"/>
  <c r="BY33" i="16"/>
  <c r="CS37" i="23"/>
  <c r="CN35" i="16"/>
  <c r="CN21"/>
  <c r="BV29"/>
  <c r="BW29" s="1"/>
  <c r="CN36" i="18"/>
  <c r="CN33"/>
  <c r="CN21"/>
  <c r="BV30"/>
  <c r="BW30" s="1"/>
  <c r="CM29"/>
  <c r="CM33" i="19"/>
  <c r="CN30"/>
  <c r="CN24"/>
  <c r="CM27"/>
  <c r="CM25"/>
  <c r="CN21"/>
  <c r="CN36" i="20"/>
  <c r="CN22"/>
  <c r="BV33"/>
  <c r="BW33" s="1"/>
  <c r="CM30"/>
  <c r="BV25"/>
  <c r="BW25" s="1"/>
  <c r="CM37" i="21"/>
  <c r="CM35"/>
  <c r="CN23"/>
  <c r="CM21"/>
  <c r="CN20"/>
  <c r="BV28"/>
  <c r="BW28" s="1"/>
  <c r="CN29" i="22"/>
  <c r="CN25"/>
  <c r="BV35"/>
  <c r="BW35" s="1"/>
  <c r="CN23"/>
  <c r="BV21"/>
  <c r="BW21" s="1"/>
  <c r="CM20"/>
  <c r="CM33" i="23"/>
  <c r="CN31"/>
  <c r="BV28"/>
  <c r="BW28" s="1"/>
  <c r="BX30" i="24"/>
  <c r="CM24" i="21"/>
  <c r="CR35" i="22"/>
  <c r="CQ35"/>
  <c r="CG18" i="25"/>
  <c r="CQ28" i="24"/>
  <c r="CR28"/>
  <c r="CS20" i="21"/>
  <c r="CW20" s="1"/>
  <c r="CN24" i="22"/>
  <c r="CN22" i="23"/>
  <c r="CM32" i="16"/>
  <c r="CM32" i="21"/>
  <c r="BV27"/>
  <c r="BW27" s="1"/>
  <c r="CM23" i="22"/>
  <c r="CM32" i="23"/>
  <c r="CR23" i="22"/>
  <c r="CQ38" i="17"/>
  <c r="CR38" i="23"/>
  <c r="BV38"/>
  <c r="CQ38" i="16"/>
  <c r="CR38" i="17"/>
  <c r="CR18" i="18" s="1"/>
  <c r="CQ38"/>
  <c r="CM38" i="19"/>
  <c r="CM18" i="20" s="1"/>
  <c r="BQ18" i="16"/>
  <c r="BT38" i="17"/>
  <c r="BU38" i="21"/>
  <c r="CQ31" i="19"/>
  <c r="CR29"/>
  <c r="CR33" i="21"/>
  <c r="CS33" s="1"/>
  <c r="CR29"/>
  <c r="CE18" i="17"/>
  <c r="CR28" i="16"/>
  <c r="CS28" s="1"/>
  <c r="CQ36" i="17"/>
  <c r="CN23" i="23"/>
  <c r="BV23"/>
  <c r="BW23" s="1"/>
  <c r="BV21"/>
  <c r="BW21" s="1"/>
  <c r="CM37" i="24"/>
  <c r="CN34"/>
  <c r="CN21"/>
  <c r="CN27"/>
  <c r="CR26"/>
  <c r="CS27" s="1"/>
  <c r="CN25"/>
  <c r="CM25"/>
  <c r="CQ25"/>
  <c r="CM37" i="25"/>
  <c r="BV28"/>
  <c r="BW28" s="1"/>
  <c r="BV23" i="17"/>
  <c r="BW23" s="1"/>
  <c r="BV22" i="19"/>
  <c r="BW22" s="1"/>
  <c r="BV23" i="20"/>
  <c r="BW23" s="1"/>
  <c r="CM22"/>
  <c r="BV29" i="21"/>
  <c r="BW29" s="1"/>
  <c r="BV25"/>
  <c r="BW25" s="1"/>
  <c r="CM27" i="22"/>
  <c r="CM34" i="23"/>
  <c r="CI38" i="24"/>
  <c r="CI18" i="25" s="1"/>
  <c r="BV30" i="1"/>
  <c r="BW30" s="1"/>
  <c r="BV31"/>
  <c r="BW31" s="1"/>
  <c r="BC34" i="23"/>
  <c r="BD34"/>
  <c r="BE34" s="1"/>
  <c r="BB22" i="17"/>
  <c r="BB30"/>
  <c r="BB38"/>
  <c r="BB22" i="18"/>
  <c r="BD22"/>
  <c r="BE22" s="1"/>
  <c r="BB24"/>
  <c r="BI24" s="1"/>
  <c r="BN24" s="1"/>
  <c r="CQ23" i="16"/>
  <c r="CS23" s="1"/>
  <c r="CR33"/>
  <c r="CR37"/>
  <c r="CQ37" i="18"/>
  <c r="CS37" s="1"/>
  <c r="U39" i="23"/>
  <c r="U39" i="21"/>
  <c r="CR31" i="18"/>
  <c r="CS32" s="1"/>
  <c r="CR20" i="24"/>
  <c r="CR22" i="25"/>
  <c r="CS23" s="1"/>
  <c r="BQ34" i="20"/>
  <c r="BT34" s="1"/>
  <c r="BV34" s="1"/>
  <c r="BW34" s="1"/>
  <c r="CS20" i="19" l="1"/>
  <c r="CU20" s="1"/>
  <c r="CW26" i="25"/>
  <c r="CT26"/>
  <c r="CU24" i="19"/>
  <c r="CW24"/>
  <c r="CW32" i="17"/>
  <c r="CV32"/>
  <c r="CT32"/>
  <c r="CU32"/>
  <c r="CX32" s="1"/>
  <c r="CS36" i="24"/>
  <c r="CT30" i="25"/>
  <c r="CQ34" i="19"/>
  <c r="CT33" i="18"/>
  <c r="BI30" i="19"/>
  <c r="BN30" s="1"/>
  <c r="BI36" i="17"/>
  <c r="BN36" s="1"/>
  <c r="CS36"/>
  <c r="CU37" i="25"/>
  <c r="BY24" i="18"/>
  <c r="CV35"/>
  <c r="BI26" i="19"/>
  <c r="BN26" s="1"/>
  <c r="BI32" i="16"/>
  <c r="BN32" s="1"/>
  <c r="BI24"/>
  <c r="BN24" s="1"/>
  <c r="CV21" i="21"/>
  <c r="CV22" i="20"/>
  <c r="CV36" i="18"/>
  <c r="CS21" i="19"/>
  <c r="CS28" i="18"/>
  <c r="BX27" i="20"/>
  <c r="BY24" i="19"/>
  <c r="CT31" i="25"/>
  <c r="CV36"/>
  <c r="BX28" i="22"/>
  <c r="CW28" i="21"/>
  <c r="CV30" i="25"/>
  <c r="BY26" i="18"/>
  <c r="CV36" i="23"/>
  <c r="CX36" s="1"/>
  <c r="L36" s="1"/>
  <c r="X36" s="1"/>
  <c r="CT31" i="16"/>
  <c r="CV26" i="18"/>
  <c r="BY37"/>
  <c r="CV33" i="19"/>
  <c r="CX33" s="1"/>
  <c r="BX31"/>
  <c r="CV34" i="17"/>
  <c r="BY34" i="25"/>
  <c r="BB22" i="19"/>
  <c r="CM34" i="1"/>
  <c r="CO34" s="1"/>
  <c r="CN27"/>
  <c r="CM27"/>
  <c r="CV32" i="25"/>
  <c r="CX32" s="1"/>
  <c r="L32" s="1"/>
  <c r="X32" s="1"/>
  <c r="BX28" i="16"/>
  <c r="BY27" i="19"/>
  <c r="CS37" i="16"/>
  <c r="BX34" i="22"/>
  <c r="BY27" i="18"/>
  <c r="BY22" i="20"/>
  <c r="CT28" i="22"/>
  <c r="CS22" i="21"/>
  <c r="CT22" s="1"/>
  <c r="CN38"/>
  <c r="CN18" i="22" s="1"/>
  <c r="BX29"/>
  <c r="BX31" i="20"/>
  <c r="CN38" i="17"/>
  <c r="CN18" i="18" s="1"/>
  <c r="BB38" i="16"/>
  <c r="BI38" s="1"/>
  <c r="BN38" s="1"/>
  <c r="CS25"/>
  <c r="CS30" i="17"/>
  <c r="BV29" i="1"/>
  <c r="BW29" s="1"/>
  <c r="BY29" s="1"/>
  <c r="BD26"/>
  <c r="BE26" s="1"/>
  <c r="BB26"/>
  <c r="CW33" i="20"/>
  <c r="CU33"/>
  <c r="CW22" i="19"/>
  <c r="CU22"/>
  <c r="CW23" i="21"/>
  <c r="CT23"/>
  <c r="CU23"/>
  <c r="CM38" i="20"/>
  <c r="CM18" i="21" s="1"/>
  <c r="CV22" i="18"/>
  <c r="BY31" i="24"/>
  <c r="CV24" i="18"/>
  <c r="BY25" i="19"/>
  <c r="CW22" i="20"/>
  <c r="CS26" i="16"/>
  <c r="CU26" i="25"/>
  <c r="CW27"/>
  <c r="BY33" i="19"/>
  <c r="CU28" i="22"/>
  <c r="BX34" i="19"/>
  <c r="CU33"/>
  <c r="BY34" i="24"/>
  <c r="CV34" i="22"/>
  <c r="BY28" i="19"/>
  <c r="BY25" i="16"/>
  <c r="BX31" i="17"/>
  <c r="BY38" i="25"/>
  <c r="BX20" i="16"/>
  <c r="BI24" i="1"/>
  <c r="BN24" s="1"/>
  <c r="CT34" i="22"/>
  <c r="CX34" s="1"/>
  <c r="CT30" i="24"/>
  <c r="CW23" i="18"/>
  <c r="CV33" i="25"/>
  <c r="CX33" s="1"/>
  <c r="BY31" i="21"/>
  <c r="BX28" i="19"/>
  <c r="BY30" i="17"/>
  <c r="BI32" i="23"/>
  <c r="BN32" s="1"/>
  <c r="BY21" i="21"/>
  <c r="CS34" i="20"/>
  <c r="CU34" s="1"/>
  <c r="BY37" i="19"/>
  <c r="CV35" i="17"/>
  <c r="CX35" s="1"/>
  <c r="L35" s="1"/>
  <c r="X35" s="1"/>
  <c r="CS31" i="21"/>
  <c r="CV31" s="1"/>
  <c r="CS28" i="19"/>
  <c r="CS27" i="22"/>
  <c r="BX29" i="18"/>
  <c r="CS29" i="17"/>
  <c r="BY28" i="16"/>
  <c r="BX22" i="21"/>
  <c r="CS25" i="25"/>
  <c r="CW25" s="1"/>
  <c r="BX27" i="24"/>
  <c r="CS37" i="21"/>
  <c r="CT37" s="1"/>
  <c r="CV30" i="22"/>
  <c r="CS35" i="24"/>
  <c r="CU35" s="1"/>
  <c r="BY37" i="25"/>
  <c r="BY26" i="19"/>
  <c r="CW33" i="25"/>
  <c r="BX30" i="17"/>
  <c r="BI36" i="23"/>
  <c r="BN36" s="1"/>
  <c r="CS29" i="20"/>
  <c r="CU29" s="1"/>
  <c r="CS23" i="17"/>
  <c r="CU23" s="1"/>
  <c r="CT31" i="22"/>
  <c r="CW21" i="21"/>
  <c r="CV27" i="25"/>
  <c r="CT33" i="19"/>
  <c r="BX37" i="17"/>
  <c r="CS25" i="20"/>
  <c r="CS27" i="19"/>
  <c r="CW27" s="1"/>
  <c r="CS35" i="17"/>
  <c r="CT35" s="1"/>
  <c r="BV32" i="1"/>
  <c r="BW32" s="1"/>
  <c r="BX32" s="1"/>
  <c r="CS34" i="18"/>
  <c r="CV34" s="1"/>
  <c r="CW20" i="25"/>
  <c r="BD20" i="1"/>
  <c r="BE20" s="1"/>
  <c r="BV26"/>
  <c r="BW26" s="1"/>
  <c r="BX27" s="1"/>
  <c r="BV20"/>
  <c r="BW20" s="1"/>
  <c r="BX21" s="1"/>
  <c r="CM32"/>
  <c r="CO32" s="1"/>
  <c r="CN32"/>
  <c r="CP32" s="1"/>
  <c r="CN35"/>
  <c r="CM35"/>
  <c r="CM29"/>
  <c r="CQ19" i="16"/>
  <c r="CS20" s="1"/>
  <c r="CV20" s="1"/>
  <c r="BX34" i="1"/>
  <c r="CQ35"/>
  <c r="CM31"/>
  <c r="BV25"/>
  <c r="BW25" s="1"/>
  <c r="CN28"/>
  <c r="CP28" s="1"/>
  <c r="CQ28" s="1"/>
  <c r="CN37"/>
  <c r="CP37" s="1"/>
  <c r="CR25"/>
  <c r="CN20"/>
  <c r="CP20" s="1"/>
  <c r="BY37"/>
  <c r="BX37"/>
  <c r="CN36"/>
  <c r="CP36" s="1"/>
  <c r="CM36"/>
  <c r="CO36" s="1"/>
  <c r="CR35"/>
  <c r="CQ25"/>
  <c r="BS38"/>
  <c r="BP18" i="16"/>
  <c r="BU38" i="1"/>
  <c r="BU18" i="16" s="1"/>
  <c r="BR18"/>
  <c r="CM24" i="1"/>
  <c r="CO24" s="1"/>
  <c r="CQ24" s="1"/>
  <c r="CS20" i="17"/>
  <c r="CV20" s="1"/>
  <c r="CS19" i="23"/>
  <c r="CU19" s="1"/>
  <c r="CW20" i="20"/>
  <c r="CU20"/>
  <c r="CS19" i="21"/>
  <c r="CS20" i="22"/>
  <c r="CV20" s="1"/>
  <c r="CT20" i="21"/>
  <c r="CV20" i="23"/>
  <c r="CW20" i="18"/>
  <c r="CT20"/>
  <c r="CS19" i="22"/>
  <c r="CS19" i="20"/>
  <c r="D8" i="19"/>
  <c r="D8" i="18"/>
  <c r="D8" i="20"/>
  <c r="D8" i="24"/>
  <c r="D8" i="17"/>
  <c r="D8" i="25"/>
  <c r="D8" i="23"/>
  <c r="D8" i="16"/>
  <c r="T8" i="1"/>
  <c r="AL8" s="1"/>
  <c r="V16" s="1"/>
  <c r="D8" i="22"/>
  <c r="BB19" i="1"/>
  <c r="BC19"/>
  <c r="CM21"/>
  <c r="BB20"/>
  <c r="BI30"/>
  <c r="BN30" s="1"/>
  <c r="CN26"/>
  <c r="CP26" s="1"/>
  <c r="CN19"/>
  <c r="CP19" s="1"/>
  <c r="CU22" i="16"/>
  <c r="CW22"/>
  <c r="CT30" i="17"/>
  <c r="CV30"/>
  <c r="CW32" i="21"/>
  <c r="CU32"/>
  <c r="CU27" i="18"/>
  <c r="CV27"/>
  <c r="CT27"/>
  <c r="CW27"/>
  <c r="CN38"/>
  <c r="CN18" i="19" s="1"/>
  <c r="BX34" i="17"/>
  <c r="CV26" i="25"/>
  <c r="BY36" i="17"/>
  <c r="BX36"/>
  <c r="CR21" i="1"/>
  <c r="CM23"/>
  <c r="CO23" s="1"/>
  <c r="CR23" s="1"/>
  <c r="BY27" i="20"/>
  <c r="CV20" i="21"/>
  <c r="CS25" i="24"/>
  <c r="CS29" i="21"/>
  <c r="CU29" s="1"/>
  <c r="CS29" i="19"/>
  <c r="CW29" s="1"/>
  <c r="CV26" i="22"/>
  <c r="CV22" i="16"/>
  <c r="CV29" i="17"/>
  <c r="CW21" i="22"/>
  <c r="CV21" i="20"/>
  <c r="CU23"/>
  <c r="CV20"/>
  <c r="BY34" i="19"/>
  <c r="CW24" i="17"/>
  <c r="CX30" i="25"/>
  <c r="CU20" i="21"/>
  <c r="BY37" i="16"/>
  <c r="CN22" i="1"/>
  <c r="CP22" s="1"/>
  <c r="CQ22" s="1"/>
  <c r="CR30"/>
  <c r="CQ30"/>
  <c r="CW31" i="24"/>
  <c r="CV31"/>
  <c r="CU31"/>
  <c r="CU34"/>
  <c r="CT34"/>
  <c r="CW34"/>
  <c r="CU36" i="18"/>
  <c r="CW36"/>
  <c r="BC35" i="25"/>
  <c r="BB35"/>
  <c r="BD35"/>
  <c r="BE35" s="1"/>
  <c r="BD33"/>
  <c r="BE33" s="1"/>
  <c r="BC33"/>
  <c r="BB33"/>
  <c r="BD31"/>
  <c r="BE31" s="1"/>
  <c r="BC31"/>
  <c r="BB31"/>
  <c r="BI31" s="1"/>
  <c r="BN31" s="1"/>
  <c r="BC27"/>
  <c r="BD27"/>
  <c r="BE27" s="1"/>
  <c r="BB27"/>
  <c r="BD25"/>
  <c r="BE25" s="1"/>
  <c r="BB25"/>
  <c r="BC25"/>
  <c r="BD23"/>
  <c r="BE23" s="1"/>
  <c r="BB23"/>
  <c r="BC23"/>
  <c r="BC19"/>
  <c r="BB19"/>
  <c r="BD19"/>
  <c r="BE19" s="1"/>
  <c r="BD33" i="24"/>
  <c r="BE33" s="1"/>
  <c r="BB33"/>
  <c r="BC33"/>
  <c r="BD25"/>
  <c r="BE25" s="1"/>
  <c r="BB25"/>
  <c r="BC25"/>
  <c r="BB23"/>
  <c r="BD23"/>
  <c r="BE23" s="1"/>
  <c r="BC23"/>
  <c r="BI23" s="1"/>
  <c r="BN23" s="1"/>
  <c r="BD21"/>
  <c r="BE21" s="1"/>
  <c r="BB21"/>
  <c r="BC21"/>
  <c r="BC19"/>
  <c r="BB19"/>
  <c r="BD19"/>
  <c r="BE19" s="1"/>
  <c r="BC37" i="23"/>
  <c r="BB37"/>
  <c r="BI37" s="1"/>
  <c r="BN37" s="1"/>
  <c r="BD37"/>
  <c r="BE37" s="1"/>
  <c r="BB35"/>
  <c r="BC35"/>
  <c r="BD35"/>
  <c r="BE35" s="1"/>
  <c r="BI35" s="1"/>
  <c r="BN35" s="1"/>
  <c r="BD31"/>
  <c r="BE31" s="1"/>
  <c r="BC31"/>
  <c r="BB31"/>
  <c r="BC29"/>
  <c r="BB29"/>
  <c r="BD29"/>
  <c r="BE29" s="1"/>
  <c r="BC35" i="22"/>
  <c r="BD35"/>
  <c r="BE35" s="1"/>
  <c r="BI35" s="1"/>
  <c r="BN35" s="1"/>
  <c r="BB35"/>
  <c r="BC33"/>
  <c r="BD33"/>
  <c r="BE33" s="1"/>
  <c r="BB33"/>
  <c r="BC31"/>
  <c r="BD31"/>
  <c r="BE31" s="1"/>
  <c r="BB31"/>
  <c r="BD29"/>
  <c r="BE29" s="1"/>
  <c r="BC29"/>
  <c r="BB29"/>
  <c r="BB19"/>
  <c r="BC19"/>
  <c r="BD19"/>
  <c r="BE19" s="1"/>
  <c r="BD37" i="21"/>
  <c r="BE37" s="1"/>
  <c r="BB37"/>
  <c r="BC37"/>
  <c r="BI37" s="1"/>
  <c r="BN37" s="1"/>
  <c r="BD27"/>
  <c r="BE27" s="1"/>
  <c r="BB27"/>
  <c r="BC27"/>
  <c r="BC25"/>
  <c r="BI25" s="1"/>
  <c r="BN25" s="1"/>
  <c r="BB25"/>
  <c r="BD25"/>
  <c r="BE25" s="1"/>
  <c r="BD23"/>
  <c r="BE23" s="1"/>
  <c r="BC23"/>
  <c r="BI23" s="1"/>
  <c r="BN23" s="1"/>
  <c r="BB23"/>
  <c r="BC21"/>
  <c r="BB21"/>
  <c r="BD21"/>
  <c r="BE21" s="1"/>
  <c r="BI21" s="1"/>
  <c r="BN21" s="1"/>
  <c r="BC37" i="20"/>
  <c r="BD37"/>
  <c r="BE37" s="1"/>
  <c r="BB37"/>
  <c r="BB33"/>
  <c r="BC33"/>
  <c r="BD33"/>
  <c r="BE33" s="1"/>
  <c r="BD27"/>
  <c r="BE27" s="1"/>
  <c r="BB27"/>
  <c r="BI27" s="1"/>
  <c r="BN27" s="1"/>
  <c r="BC27"/>
  <c r="BC23"/>
  <c r="BB23"/>
  <c r="BD23"/>
  <c r="BE23" s="1"/>
  <c r="BD21"/>
  <c r="BE21" s="1"/>
  <c r="BB21"/>
  <c r="BC21"/>
  <c r="BC35" i="19"/>
  <c r="BI35" s="1"/>
  <c r="BN35" s="1"/>
  <c r="BB35"/>
  <c r="BD35"/>
  <c r="BE35" s="1"/>
  <c r="BC31"/>
  <c r="BB31"/>
  <c r="BI31" s="1"/>
  <c r="BN31" s="1"/>
  <c r="BD31"/>
  <c r="BE31" s="1"/>
  <c r="BC27"/>
  <c r="BB27"/>
  <c r="BD27"/>
  <c r="BE27" s="1"/>
  <c r="BI27" s="1"/>
  <c r="BN27" s="1"/>
  <c r="BC23"/>
  <c r="BB23"/>
  <c r="BD23"/>
  <c r="BE23" s="1"/>
  <c r="BC37" i="18"/>
  <c r="BB37"/>
  <c r="BD37"/>
  <c r="BE37" s="1"/>
  <c r="BD35"/>
  <c r="BE35" s="1"/>
  <c r="BC35"/>
  <c r="BB35"/>
  <c r="BC33"/>
  <c r="BB33"/>
  <c r="BD33"/>
  <c r="BE33" s="1"/>
  <c r="BC29"/>
  <c r="BB29"/>
  <c r="BD29"/>
  <c r="BE29" s="1"/>
  <c r="BD21"/>
  <c r="BE21" s="1"/>
  <c r="BB21"/>
  <c r="BC21"/>
  <c r="BD37" i="17"/>
  <c r="BE37" s="1"/>
  <c r="BB37"/>
  <c r="BI37" s="1"/>
  <c r="BN37" s="1"/>
  <c r="BC37"/>
  <c r="BC25"/>
  <c r="BB25"/>
  <c r="BD25"/>
  <c r="BE25" s="1"/>
  <c r="BB21"/>
  <c r="BD21"/>
  <c r="BE21" s="1"/>
  <c r="BC21"/>
  <c r="BI21" s="1"/>
  <c r="BN21" s="1"/>
  <c r="BD33" i="16"/>
  <c r="BE33" s="1"/>
  <c r="BB33"/>
  <c r="BC33"/>
  <c r="BD29"/>
  <c r="BE29" s="1"/>
  <c r="BC29"/>
  <c r="BI29" s="1"/>
  <c r="BN29" s="1"/>
  <c r="BB29"/>
  <c r="CS27" i="17"/>
  <c r="CT31" i="24"/>
  <c r="CL18" i="20"/>
  <c r="CN38" i="19"/>
  <c r="BD37" i="25"/>
  <c r="BE37" s="1"/>
  <c r="BB37"/>
  <c r="BC37"/>
  <c r="BB29"/>
  <c r="BC29"/>
  <c r="BD29"/>
  <c r="BE29" s="1"/>
  <c r="BB21"/>
  <c r="BC21"/>
  <c r="BD21"/>
  <c r="BE21" s="1"/>
  <c r="BC37" i="24"/>
  <c r="BB37"/>
  <c r="BD37"/>
  <c r="BE37" s="1"/>
  <c r="BB35"/>
  <c r="BC35"/>
  <c r="BD35"/>
  <c r="BE35" s="1"/>
  <c r="BB31"/>
  <c r="BD31"/>
  <c r="BE31" s="1"/>
  <c r="BC31"/>
  <c r="BI31" s="1"/>
  <c r="BN31" s="1"/>
  <c r="BD29"/>
  <c r="BE29" s="1"/>
  <c r="BB29"/>
  <c r="BC29"/>
  <c r="BB27"/>
  <c r="BC27"/>
  <c r="BD27"/>
  <c r="BE27" s="1"/>
  <c r="BC33" i="23"/>
  <c r="BB33"/>
  <c r="BD33"/>
  <c r="BE33" s="1"/>
  <c r="BD27"/>
  <c r="BE27" s="1"/>
  <c r="BC27"/>
  <c r="BB27"/>
  <c r="BI27" s="1"/>
  <c r="BN27" s="1"/>
  <c r="BC25"/>
  <c r="BB25"/>
  <c r="BD25"/>
  <c r="BE25" s="1"/>
  <c r="BD23"/>
  <c r="BE23" s="1"/>
  <c r="BC23"/>
  <c r="BB23"/>
  <c r="BD21"/>
  <c r="BE21" s="1"/>
  <c r="BB21"/>
  <c r="BC21"/>
  <c r="BC19"/>
  <c r="BD19"/>
  <c r="BE19" s="1"/>
  <c r="BB19"/>
  <c r="BD37" i="22"/>
  <c r="BE37" s="1"/>
  <c r="BC37"/>
  <c r="BB37"/>
  <c r="BC27"/>
  <c r="BD27"/>
  <c r="BE27" s="1"/>
  <c r="BB27"/>
  <c r="BC25"/>
  <c r="BD25"/>
  <c r="BE25" s="1"/>
  <c r="BB25"/>
  <c r="BC23"/>
  <c r="BD23"/>
  <c r="BE23" s="1"/>
  <c r="BB23"/>
  <c r="BI23" s="1"/>
  <c r="BN23" s="1"/>
  <c r="BD21"/>
  <c r="BE21" s="1"/>
  <c r="BC21"/>
  <c r="BB21"/>
  <c r="BD35" i="21"/>
  <c r="BE35" s="1"/>
  <c r="BC35"/>
  <c r="BB35"/>
  <c r="BC33"/>
  <c r="BB33"/>
  <c r="BD33"/>
  <c r="BE33" s="1"/>
  <c r="BD31"/>
  <c r="BE31" s="1"/>
  <c r="BC31"/>
  <c r="BB31"/>
  <c r="BC29"/>
  <c r="BB29"/>
  <c r="BD29"/>
  <c r="BE29" s="1"/>
  <c r="BD19"/>
  <c r="BE19" s="1"/>
  <c r="BB19"/>
  <c r="BC19"/>
  <c r="BD35" i="20"/>
  <c r="BE35" s="1"/>
  <c r="BC35"/>
  <c r="BB35"/>
  <c r="BC31"/>
  <c r="BB31"/>
  <c r="BD31"/>
  <c r="BE31" s="1"/>
  <c r="BD29"/>
  <c r="BE29" s="1"/>
  <c r="BC29"/>
  <c r="BB29"/>
  <c r="BB25"/>
  <c r="BD25"/>
  <c r="BE25" s="1"/>
  <c r="BC25"/>
  <c r="BD19"/>
  <c r="BE19" s="1"/>
  <c r="BC19"/>
  <c r="BB19"/>
  <c r="BD37" i="19"/>
  <c r="BE37" s="1"/>
  <c r="BC37"/>
  <c r="BB37"/>
  <c r="BD33"/>
  <c r="BE33" s="1"/>
  <c r="BC33"/>
  <c r="BB33"/>
  <c r="BD29"/>
  <c r="BE29" s="1"/>
  <c r="BB29"/>
  <c r="BC29"/>
  <c r="BD25"/>
  <c r="BE25" s="1"/>
  <c r="BC25"/>
  <c r="BB25"/>
  <c r="BI25" s="1"/>
  <c r="BN25" s="1"/>
  <c r="BD21"/>
  <c r="BE21" s="1"/>
  <c r="BB21"/>
  <c r="BC21"/>
  <c r="BD19"/>
  <c r="BE19" s="1"/>
  <c r="BC19"/>
  <c r="BB19"/>
  <c r="BD31" i="18"/>
  <c r="BE31" s="1"/>
  <c r="BC31"/>
  <c r="BB31"/>
  <c r="BC27"/>
  <c r="BD27"/>
  <c r="BE27" s="1"/>
  <c r="BB27"/>
  <c r="BI27" s="1"/>
  <c r="BN27" s="1"/>
  <c r="BB25"/>
  <c r="BC25"/>
  <c r="BD25"/>
  <c r="BE25" s="1"/>
  <c r="BC23"/>
  <c r="BB23"/>
  <c r="BD23"/>
  <c r="BE23" s="1"/>
  <c r="BD19"/>
  <c r="BE19" s="1"/>
  <c r="BB19"/>
  <c r="BI19" s="1"/>
  <c r="BN19" s="1"/>
  <c r="BC19"/>
  <c r="BD35" i="17"/>
  <c r="BE35" s="1"/>
  <c r="BC35"/>
  <c r="BB35"/>
  <c r="BI35" s="1"/>
  <c r="BN35" s="1"/>
  <c r="BC33"/>
  <c r="BB33"/>
  <c r="BD33"/>
  <c r="BE33" s="1"/>
  <c r="BD31"/>
  <c r="BE31" s="1"/>
  <c r="BB31"/>
  <c r="BC31"/>
  <c r="BC29"/>
  <c r="BB29"/>
  <c r="BI29" s="1"/>
  <c r="BN29" s="1"/>
  <c r="BD29"/>
  <c r="BE29" s="1"/>
  <c r="BD27"/>
  <c r="BE27" s="1"/>
  <c r="BC27"/>
  <c r="BB27"/>
  <c r="BI27" s="1"/>
  <c r="BN27" s="1"/>
  <c r="BD23"/>
  <c r="BE23" s="1"/>
  <c r="BC23"/>
  <c r="BB23"/>
  <c r="BD19"/>
  <c r="BE19" s="1"/>
  <c r="BC19"/>
  <c r="BB19"/>
  <c r="BC37" i="16"/>
  <c r="BB37"/>
  <c r="BI37" s="1"/>
  <c r="BN37" s="1"/>
  <c r="BD37"/>
  <c r="BE37" s="1"/>
  <c r="BB35"/>
  <c r="BD35"/>
  <c r="BE35" s="1"/>
  <c r="BC35"/>
  <c r="BC31"/>
  <c r="BB31"/>
  <c r="BD31"/>
  <c r="BE31" s="1"/>
  <c r="BC27"/>
  <c r="BB27"/>
  <c r="BD27"/>
  <c r="BE27" s="1"/>
  <c r="BD25"/>
  <c r="BE25" s="1"/>
  <c r="BB25"/>
  <c r="BI25" s="1"/>
  <c r="BN25" s="1"/>
  <c r="BC25"/>
  <c r="BC23"/>
  <c r="BB23"/>
  <c r="BD23"/>
  <c r="BE23" s="1"/>
  <c r="BD21"/>
  <c r="BE21" s="1"/>
  <c r="BC21"/>
  <c r="BB21"/>
  <c r="BC19"/>
  <c r="BD19"/>
  <c r="BE19" s="1"/>
  <c r="BB19"/>
  <c r="BC37" i="1"/>
  <c r="BB37"/>
  <c r="BD37"/>
  <c r="BE37" s="1"/>
  <c r="BB29"/>
  <c r="BC29"/>
  <c r="BD29"/>
  <c r="BE29" s="1"/>
  <c r="BD23"/>
  <c r="BE23" s="1"/>
  <c r="BC23"/>
  <c r="BB23"/>
  <c r="CV34" i="24"/>
  <c r="CX34" s="1"/>
  <c r="L34" s="1"/>
  <c r="X34" s="1"/>
  <c r="BI31" i="22"/>
  <c r="BN31" s="1"/>
  <c r="BX20" i="18"/>
  <c r="BI31" i="21"/>
  <c r="BN31" s="1"/>
  <c r="BI27"/>
  <c r="BN27" s="1"/>
  <c r="BI37" i="20"/>
  <c r="BN37" s="1"/>
  <c r="CV37" i="24"/>
  <c r="CU37"/>
  <c r="CT37"/>
  <c r="CW37"/>
  <c r="BY30" i="23"/>
  <c r="BX30"/>
  <c r="BY37" i="20"/>
  <c r="BY36"/>
  <c r="BX36"/>
  <c r="BX37"/>
  <c r="BX32"/>
  <c r="BY32"/>
  <c r="CV25" i="25"/>
  <c r="CU27" i="17"/>
  <c r="CW27"/>
  <c r="BD36" i="24"/>
  <c r="BE36" s="1"/>
  <c r="BC36"/>
  <c r="BB36"/>
  <c r="BB24" i="21"/>
  <c r="BI24" s="1"/>
  <c r="BN24" s="1"/>
  <c r="BC24"/>
  <c r="BD24"/>
  <c r="BE24" s="1"/>
  <c r="BC32"/>
  <c r="BD32"/>
  <c r="BE32" s="1"/>
  <c r="BI32" s="1"/>
  <c r="BN32" s="1"/>
  <c r="BB32"/>
  <c r="BB20" i="19"/>
  <c r="BC20"/>
  <c r="BD20"/>
  <c r="BE20" s="1"/>
  <c r="BI20" s="1"/>
  <c r="BN20" s="1"/>
  <c r="BB28"/>
  <c r="BC28"/>
  <c r="BD28"/>
  <c r="BE28" s="1"/>
  <c r="BB36"/>
  <c r="BC36"/>
  <c r="BD36"/>
  <c r="BE36" s="1"/>
  <c r="BC26" i="18"/>
  <c r="BD26"/>
  <c r="BE26" s="1"/>
  <c r="BB26"/>
  <c r="BD32" i="17"/>
  <c r="BE32" s="1"/>
  <c r="BB32"/>
  <c r="BC32"/>
  <c r="BD28" i="16"/>
  <c r="BE28" s="1"/>
  <c r="BB28"/>
  <c r="BC28"/>
  <c r="CH38" i="1"/>
  <c r="CB18" i="16"/>
  <c r="CI38" i="1"/>
  <c r="CI18" i="16" s="1"/>
  <c r="CC18"/>
  <c r="CR24" i="23"/>
  <c r="CQ24"/>
  <c r="CR30"/>
  <c r="CQ30"/>
  <c r="CR34"/>
  <c r="CQ34"/>
  <c r="CG38"/>
  <c r="CA18" i="24"/>
  <c r="CS32"/>
  <c r="CS33"/>
  <c r="BX36"/>
  <c r="BY36"/>
  <c r="BX32" i="18"/>
  <c r="BY32"/>
  <c r="CU35" i="17"/>
  <c r="CW35"/>
  <c r="CJ18" i="24"/>
  <c r="CN38" i="23"/>
  <c r="CN18" i="24" s="1"/>
  <c r="CW23"/>
  <c r="CU23"/>
  <c r="BV18" i="20"/>
  <c r="BW38" i="19"/>
  <c r="CU24" i="18"/>
  <c r="CW24"/>
  <c r="CL38" i="1"/>
  <c r="CL18" i="16" s="1"/>
  <c r="CF18"/>
  <c r="BB38" i="25"/>
  <c r="BD38"/>
  <c r="BE38" s="1"/>
  <c r="BC38"/>
  <c r="BI38" s="1"/>
  <c r="BN38" s="1"/>
  <c r="BD36"/>
  <c r="BE36" s="1"/>
  <c r="BC36"/>
  <c r="BB36"/>
  <c r="BD32"/>
  <c r="BE32" s="1"/>
  <c r="BC32"/>
  <c r="BB32"/>
  <c r="BD28"/>
  <c r="BE28" s="1"/>
  <c r="BC28"/>
  <c r="BB28"/>
  <c r="BD24"/>
  <c r="BE24" s="1"/>
  <c r="BC24"/>
  <c r="BB24"/>
  <c r="BI24" s="1"/>
  <c r="BN24" s="1"/>
  <c r="BD20"/>
  <c r="BE20" s="1"/>
  <c r="BC20"/>
  <c r="BB20"/>
  <c r="BB38" i="24"/>
  <c r="BD38"/>
  <c r="BE38" s="1"/>
  <c r="BC38"/>
  <c r="BD28"/>
  <c r="BE28" s="1"/>
  <c r="BC28"/>
  <c r="BB28"/>
  <c r="BD38" i="23"/>
  <c r="BE38" s="1"/>
  <c r="BB38"/>
  <c r="BC38"/>
  <c r="BI38" s="1"/>
  <c r="BN38" s="1"/>
  <c r="BD30"/>
  <c r="BE30" s="1"/>
  <c r="BB30"/>
  <c r="BC30"/>
  <c r="BC26"/>
  <c r="BD26"/>
  <c r="BE26" s="1"/>
  <c r="BB26"/>
  <c r="BB24"/>
  <c r="BC24"/>
  <c r="BD24"/>
  <c r="BE24" s="1"/>
  <c r="BB24" i="22"/>
  <c r="BD24"/>
  <c r="BE24" s="1"/>
  <c r="BC24"/>
  <c r="BI24" s="1"/>
  <c r="BN24" s="1"/>
  <c r="BD20"/>
  <c r="BE20" s="1"/>
  <c r="BB20"/>
  <c r="BC20"/>
  <c r="BC36" i="21"/>
  <c r="BB36"/>
  <c r="BD36"/>
  <c r="BE36" s="1"/>
  <c r="BC34"/>
  <c r="BD34"/>
  <c r="BE34" s="1"/>
  <c r="BB34"/>
  <c r="BC36" i="20"/>
  <c r="BD36"/>
  <c r="BE36" s="1"/>
  <c r="BB36"/>
  <c r="BI36" s="1"/>
  <c r="BN36" s="1"/>
  <c r="BB26"/>
  <c r="BC26"/>
  <c r="BD26"/>
  <c r="BE26" s="1"/>
  <c r="BC22"/>
  <c r="BI22" s="1"/>
  <c r="BN22" s="1"/>
  <c r="BD22"/>
  <c r="BE22" s="1"/>
  <c r="BB22"/>
  <c r="BC38" i="18"/>
  <c r="BD38"/>
  <c r="BE38" s="1"/>
  <c r="BB38"/>
  <c r="BI38" s="1"/>
  <c r="BN38" s="1"/>
  <c r="BC30"/>
  <c r="BB30"/>
  <c r="BD30"/>
  <c r="BE30" s="1"/>
  <c r="BD38" i="17"/>
  <c r="BE38" s="1"/>
  <c r="BC38"/>
  <c r="BD30"/>
  <c r="BE30" s="1"/>
  <c r="BC30"/>
  <c r="BD22"/>
  <c r="BE22" s="1"/>
  <c r="BC22"/>
  <c r="BC34" i="16"/>
  <c r="BD34"/>
  <c r="BE34" s="1"/>
  <c r="BC26"/>
  <c r="BD26"/>
  <c r="BE26" s="1"/>
  <c r="BC36" i="1"/>
  <c r="BD36"/>
  <c r="BE36" s="1"/>
  <c r="BB36"/>
  <c r="BD28"/>
  <c r="BE28" s="1"/>
  <c r="BB28"/>
  <c r="BC28"/>
  <c r="BI28" s="1"/>
  <c r="BN28" s="1"/>
  <c r="BD22"/>
  <c r="BE22" s="1"/>
  <c r="BC22"/>
  <c r="BB22"/>
  <c r="CW32" i="23"/>
  <c r="CU32"/>
  <c r="CV33"/>
  <c r="CT27" i="17"/>
  <c r="CM37" i="1"/>
  <c r="CO37" s="1"/>
  <c r="BV38" i="22"/>
  <c r="BX22" i="24"/>
  <c r="CS28" i="17"/>
  <c r="CV28" s="1"/>
  <c r="CQ30" i="19"/>
  <c r="CS30" s="1"/>
  <c r="CN34" i="1"/>
  <c r="CP34" s="1"/>
  <c r="CR34" s="1"/>
  <c r="CM26"/>
  <c r="CO26" s="1"/>
  <c r="CM20"/>
  <c r="CO20" s="1"/>
  <c r="CM19"/>
  <c r="CO19" s="1"/>
  <c r="BI34" i="20"/>
  <c r="BN34" s="1"/>
  <c r="BI26"/>
  <c r="BN26" s="1"/>
  <c r="BI24"/>
  <c r="BN24" s="1"/>
  <c r="BI20"/>
  <c r="BN20" s="1"/>
  <c r="BI28" i="17"/>
  <c r="BN28" s="1"/>
  <c r="BI20"/>
  <c r="BN20" s="1"/>
  <c r="CQ27" i="1"/>
  <c r="BD28" i="22"/>
  <c r="BE28" s="1"/>
  <c r="BC28"/>
  <c r="BB28"/>
  <c r="BD32"/>
  <c r="BE32" s="1"/>
  <c r="BB32"/>
  <c r="BC32"/>
  <c r="BD36"/>
  <c r="BE36" s="1"/>
  <c r="BC36"/>
  <c r="BB36"/>
  <c r="BB20" i="21"/>
  <c r="BD20"/>
  <c r="BE20" s="1"/>
  <c r="BC20"/>
  <c r="BB28"/>
  <c r="BD28"/>
  <c r="BE28" s="1"/>
  <c r="BC28"/>
  <c r="BB24" i="19"/>
  <c r="BD24"/>
  <c r="BE24" s="1"/>
  <c r="BC24"/>
  <c r="BB32"/>
  <c r="BD32"/>
  <c r="BE32" s="1"/>
  <c r="BC32"/>
  <c r="BC28" i="18"/>
  <c r="BD28"/>
  <c r="BE28" s="1"/>
  <c r="BB28"/>
  <c r="BC36"/>
  <c r="BD36"/>
  <c r="BE36" s="1"/>
  <c r="BB36"/>
  <c r="BB24" i="17"/>
  <c r="BD24"/>
  <c r="BE24" s="1"/>
  <c r="BC24"/>
  <c r="BD20" i="16"/>
  <c r="BE20" s="1"/>
  <c r="BC20"/>
  <c r="BB20"/>
  <c r="BC36"/>
  <c r="BB36"/>
  <c r="BD36"/>
  <c r="BE36" s="1"/>
  <c r="CR29" i="1"/>
  <c r="CQ29"/>
  <c r="CR21" i="25"/>
  <c r="CQ21"/>
  <c r="BX23"/>
  <c r="BX22"/>
  <c r="BY22"/>
  <c r="BR18" i="21"/>
  <c r="BU38" i="20"/>
  <c r="BU18" i="21" s="1"/>
  <c r="CS38" i="24"/>
  <c r="CQ18" i="25"/>
  <c r="CS19" s="1"/>
  <c r="BX33" i="18"/>
  <c r="BY33"/>
  <c r="CW25" i="21"/>
  <c r="CU25"/>
  <c r="CW36" i="19"/>
  <c r="CU36"/>
  <c r="CT33" i="17"/>
  <c r="CU33"/>
  <c r="CX33" s="1"/>
  <c r="L33" s="1"/>
  <c r="X33" s="1"/>
  <c r="BW38" i="18"/>
  <c r="BV18" i="19"/>
  <c r="CJ38" i="1"/>
  <c r="CD18" i="16"/>
  <c r="BB34" i="25"/>
  <c r="BC34"/>
  <c r="BD34"/>
  <c r="BE34" s="1"/>
  <c r="BB30"/>
  <c r="BD30"/>
  <c r="BE30" s="1"/>
  <c r="BC30"/>
  <c r="BI30" s="1"/>
  <c r="BN30" s="1"/>
  <c r="BB26"/>
  <c r="BI26" s="1"/>
  <c r="BN26" s="1"/>
  <c r="BC26"/>
  <c r="BD26"/>
  <c r="BE26" s="1"/>
  <c r="BD22"/>
  <c r="BE22" s="1"/>
  <c r="BB22"/>
  <c r="BC22"/>
  <c r="BD34" i="24"/>
  <c r="BE34" s="1"/>
  <c r="BC34"/>
  <c r="BB34"/>
  <c r="BI34" s="1"/>
  <c r="BN34" s="1"/>
  <c r="BD32"/>
  <c r="BE32" s="1"/>
  <c r="BC32"/>
  <c r="BB32"/>
  <c r="BD30"/>
  <c r="BE30" s="1"/>
  <c r="BB30"/>
  <c r="BC30"/>
  <c r="BD26"/>
  <c r="BE26" s="1"/>
  <c r="BC26"/>
  <c r="BB26"/>
  <c r="BD24"/>
  <c r="BE24" s="1"/>
  <c r="BC24"/>
  <c r="BB24"/>
  <c r="BD22"/>
  <c r="BE22" s="1"/>
  <c r="BB22"/>
  <c r="BC22"/>
  <c r="BI22" s="1"/>
  <c r="BN22" s="1"/>
  <c r="BD20"/>
  <c r="BE20" s="1"/>
  <c r="BC20"/>
  <c r="BB20"/>
  <c r="BC28" i="23"/>
  <c r="BB28"/>
  <c r="BD28"/>
  <c r="BE28" s="1"/>
  <c r="BB22"/>
  <c r="BD22"/>
  <c r="BE22" s="1"/>
  <c r="BC22"/>
  <c r="BB20"/>
  <c r="BD20"/>
  <c r="BE20" s="1"/>
  <c r="BC20"/>
  <c r="BD38" i="22"/>
  <c r="BE38" s="1"/>
  <c r="BC38"/>
  <c r="BI38" s="1"/>
  <c r="BN38" s="1"/>
  <c r="BB38"/>
  <c r="BB34"/>
  <c r="BD34"/>
  <c r="BE34" s="1"/>
  <c r="BC34"/>
  <c r="BD30"/>
  <c r="BE30" s="1"/>
  <c r="BC30"/>
  <c r="BB30"/>
  <c r="BB26"/>
  <c r="BC26"/>
  <c r="BD26"/>
  <c r="BE26" s="1"/>
  <c r="BD22"/>
  <c r="BE22" s="1"/>
  <c r="BC22"/>
  <c r="BB22"/>
  <c r="BC38" i="21"/>
  <c r="BB38"/>
  <c r="BI38" s="1"/>
  <c r="BN38" s="1"/>
  <c r="BD38"/>
  <c r="BE38" s="1"/>
  <c r="BC32" i="20"/>
  <c r="BD32"/>
  <c r="BE32" s="1"/>
  <c r="BB32"/>
  <c r="BC30"/>
  <c r="BB30"/>
  <c r="BD30"/>
  <c r="BE30" s="1"/>
  <c r="BC28"/>
  <c r="BB28"/>
  <c r="BD28"/>
  <c r="BE28" s="1"/>
  <c r="BD38" i="19"/>
  <c r="BE38" s="1"/>
  <c r="BC38"/>
  <c r="BI38" s="1"/>
  <c r="BN38" s="1"/>
  <c r="BB38"/>
  <c r="BC34" i="18"/>
  <c r="BD34"/>
  <c r="BE34" s="1"/>
  <c r="BB34"/>
  <c r="BI34" s="1"/>
  <c r="BN34" s="1"/>
  <c r="BD34" i="17"/>
  <c r="BE34" s="1"/>
  <c r="BC34"/>
  <c r="BD26"/>
  <c r="BE26" s="1"/>
  <c r="BC26"/>
  <c r="BC30" i="16"/>
  <c r="BD30"/>
  <c r="BE30" s="1"/>
  <c r="BC22"/>
  <c r="BD22"/>
  <c r="BE22" s="1"/>
  <c r="BC32" i="1"/>
  <c r="BB32"/>
  <c r="BD32"/>
  <c r="BE32" s="1"/>
  <c r="CU33" i="23"/>
  <c r="CW33"/>
  <c r="BI22" i="18"/>
  <c r="BN22" s="1"/>
  <c r="CV36" i="20"/>
  <c r="BI26" i="1"/>
  <c r="BN26" s="1"/>
  <c r="CN29"/>
  <c r="CS24" i="24"/>
  <c r="BI34" i="25"/>
  <c r="BN34" s="1"/>
  <c r="BI32" i="24"/>
  <c r="BN32" s="1"/>
  <c r="BI24"/>
  <c r="BN24" s="1"/>
  <c r="BI30" i="21"/>
  <c r="BN30" s="1"/>
  <c r="BI26"/>
  <c r="BN26" s="1"/>
  <c r="BI22"/>
  <c r="BN22" s="1"/>
  <c r="BI38" i="20"/>
  <c r="BN38" s="1"/>
  <c r="BI22" i="19"/>
  <c r="BN22" s="1"/>
  <c r="BI32" i="18"/>
  <c r="BN32" s="1"/>
  <c r="BI34" i="1"/>
  <c r="BN34" s="1"/>
  <c r="BX34" i="18"/>
  <c r="CV30" i="24"/>
  <c r="CU30"/>
  <c r="CF18" i="21"/>
  <c r="CL38" i="20"/>
  <c r="CQ31"/>
  <c r="CR31"/>
  <c r="BX28" i="1"/>
  <c r="BX36" i="25"/>
  <c r="CT36"/>
  <c r="CW27" i="23"/>
  <c r="CU27"/>
  <c r="BY36"/>
  <c r="CT36"/>
  <c r="BX36"/>
  <c r="CW31" i="16"/>
  <c r="CU31"/>
  <c r="CX31" s="1"/>
  <c r="L31" s="1"/>
  <c r="X31" s="1"/>
  <c r="BY38" i="24"/>
  <c r="BY18" i="25" s="1"/>
  <c r="BX38" i="24"/>
  <c r="BX18" i="25" s="1"/>
  <c r="BW18"/>
  <c r="BY19" s="1"/>
  <c r="CT38" i="24"/>
  <c r="CT18" i="25" s="1"/>
  <c r="CV37"/>
  <c r="CT37"/>
  <c r="CT23" i="18"/>
  <c r="BX37" i="25"/>
  <c r="BX24" i="18"/>
  <c r="CF18" i="23"/>
  <c r="CL38" i="22"/>
  <c r="BQ18" i="21"/>
  <c r="BT38" i="20"/>
  <c r="BX37" i="23"/>
  <c r="BY37"/>
  <c r="BY35" i="24"/>
  <c r="BX35"/>
  <c r="BX32" i="23"/>
  <c r="BY32"/>
  <c r="BX33"/>
  <c r="CT32"/>
  <c r="BY33"/>
  <c r="CT33"/>
  <c r="CU26" i="22"/>
  <c r="CW26"/>
  <c r="CW35" i="25"/>
  <c r="CU35"/>
  <c r="CX35" s="1"/>
  <c r="L35" s="1"/>
  <c r="X35" s="1"/>
  <c r="CX37" i="24"/>
  <c r="CS30" i="16"/>
  <c r="CT30" s="1"/>
  <c r="CV37" i="22"/>
  <c r="CV32" i="21"/>
  <c r="CS28" i="23"/>
  <c r="CV28" s="1"/>
  <c r="CT24" i="18"/>
  <c r="CX24" s="1"/>
  <c r="L24" s="1"/>
  <c r="X24" s="1"/>
  <c r="BY28" i="1"/>
  <c r="BY36" i="25"/>
  <c r="CU20" i="17"/>
  <c r="CW29" i="20"/>
  <c r="CW22" i="24"/>
  <c r="CU22"/>
  <c r="CT22"/>
  <c r="BY26" i="22"/>
  <c r="CT26"/>
  <c r="CX26" s="1"/>
  <c r="BX26"/>
  <c r="BX27"/>
  <c r="BY37" i="21"/>
  <c r="BX37"/>
  <c r="BY35" i="1"/>
  <c r="BY36"/>
  <c r="BX24"/>
  <c r="BY24"/>
  <c r="CK18" i="25"/>
  <c r="CN38" i="24"/>
  <c r="BY32" i="22"/>
  <c r="BX33"/>
  <c r="BX32"/>
  <c r="BY33"/>
  <c r="BX29" i="24"/>
  <c r="BY28"/>
  <c r="BX28"/>
  <c r="BX24"/>
  <c r="CV23"/>
  <c r="BY23"/>
  <c r="BY24"/>
  <c r="CT23"/>
  <c r="CV27" i="23"/>
  <c r="BY26"/>
  <c r="BY27"/>
  <c r="CT27"/>
  <c r="BX26"/>
  <c r="BX27"/>
  <c r="BX34"/>
  <c r="BY34"/>
  <c r="BX35"/>
  <c r="BY35"/>
  <c r="BY25"/>
  <c r="BX25"/>
  <c r="CW28" i="22"/>
  <c r="CV28"/>
  <c r="CX28" s="1"/>
  <c r="BY31"/>
  <c r="BX31"/>
  <c r="BY37"/>
  <c r="BX37"/>
  <c r="BX32" i="21"/>
  <c r="BY32"/>
  <c r="BY21" i="17"/>
  <c r="CT21"/>
  <c r="CU31"/>
  <c r="CW31"/>
  <c r="CT31"/>
  <c r="CV31"/>
  <c r="CU30" i="22"/>
  <c r="CT30"/>
  <c r="CW30"/>
  <c r="CU28" i="19"/>
  <c r="CT27" i="22"/>
  <c r="CV27"/>
  <c r="CT21" i="20"/>
  <c r="CW21"/>
  <c r="CX21" s="1"/>
  <c r="L21" s="1"/>
  <c r="X21" s="1"/>
  <c r="CU22" i="17"/>
  <c r="CW22"/>
  <c r="BX21" i="19"/>
  <c r="BY21"/>
  <c r="CW30" i="17"/>
  <c r="CU30"/>
  <c r="BX24" i="19"/>
  <c r="CT24"/>
  <c r="CS18" i="23"/>
  <c r="CW38" i="22"/>
  <c r="CW18" i="23" s="1"/>
  <c r="CW38" i="19"/>
  <c r="CW18" i="20" s="1"/>
  <c r="CU38" i="19"/>
  <c r="CU18" i="20" s="1"/>
  <c r="CS18"/>
  <c r="CW36"/>
  <c r="CU36"/>
  <c r="CT36"/>
  <c r="CV33" i="18"/>
  <c r="CS29" i="22"/>
  <c r="CV29" s="1"/>
  <c r="CT22" i="20"/>
  <c r="CT21" i="21"/>
  <c r="BY20" i="16"/>
  <c r="BY35" i="19"/>
  <c r="BX21" i="21"/>
  <c r="CT24" i="24"/>
  <c r="CT20" i="20"/>
  <c r="BY33" i="21"/>
  <c r="BY34"/>
  <c r="BX33"/>
  <c r="BX34"/>
  <c r="BY21" i="20"/>
  <c r="BX21"/>
  <c r="BX23" i="16"/>
  <c r="BY23"/>
  <c r="BX24"/>
  <c r="BY34" i="1"/>
  <c r="BX25" i="24"/>
  <c r="BY25"/>
  <c r="BX20" i="23"/>
  <c r="BY20"/>
  <c r="CS30"/>
  <c r="CS29"/>
  <c r="CV29" s="1"/>
  <c r="BY20" i="22"/>
  <c r="BX20"/>
  <c r="BY24"/>
  <c r="BX24"/>
  <c r="BX23"/>
  <c r="BY23"/>
  <c r="BY25"/>
  <c r="BX25"/>
  <c r="CU37"/>
  <c r="CW37"/>
  <c r="CT37"/>
  <c r="BY20" i="21"/>
  <c r="BX20"/>
  <c r="BX20" i="19"/>
  <c r="BY20"/>
  <c r="BX36"/>
  <c r="BY36"/>
  <c r="CT36"/>
  <c r="CV22" i="21"/>
  <c r="CS33" i="22"/>
  <c r="CS32"/>
  <c r="CS25" i="19"/>
  <c r="CV25" s="1"/>
  <c r="CS26"/>
  <c r="CV26" s="1"/>
  <c r="CS30" i="18"/>
  <c r="CS29"/>
  <c r="BX22" i="16"/>
  <c r="BY22"/>
  <c r="CT22"/>
  <c r="BX35"/>
  <c r="BX34"/>
  <c r="BY35"/>
  <c r="BY34"/>
  <c r="CU26" i="23"/>
  <c r="CW26"/>
  <c r="CT26"/>
  <c r="CV26"/>
  <c r="CU31" i="21"/>
  <c r="CW31"/>
  <c r="CT31"/>
  <c r="CT20" i="23"/>
  <c r="CW20"/>
  <c r="BY31" i="25"/>
  <c r="BX31"/>
  <c r="CU31" i="22"/>
  <c r="CV31"/>
  <c r="BY28" i="18"/>
  <c r="BX28"/>
  <c r="CW27" i="21"/>
  <c r="CU27"/>
  <c r="CU29" i="17"/>
  <c r="CW29"/>
  <c r="BV18"/>
  <c r="BW38" i="16"/>
  <c r="CV22" i="24"/>
  <c r="CX22" s="1"/>
  <c r="L22" s="1"/>
  <c r="X22" s="1"/>
  <c r="CS28"/>
  <c r="CV28" s="1"/>
  <c r="CX21" i="21"/>
  <c r="L21" s="1"/>
  <c r="X21" s="1"/>
  <c r="CX22" i="20"/>
  <c r="L22" s="1"/>
  <c r="X22" s="1"/>
  <c r="CV30" i="18"/>
  <c r="CX35"/>
  <c r="BY24" i="16"/>
  <c r="BX20" i="20"/>
  <c r="BY29" i="24"/>
  <c r="CV36" i="19"/>
  <c r="CM38" i="18"/>
  <c r="CM18" i="19" s="1"/>
  <c r="BX36" i="1"/>
  <c r="BX26" i="24"/>
  <c r="BX22" i="20"/>
  <c r="BY29" i="18"/>
  <c r="CT32" i="21"/>
  <c r="BX35" i="19"/>
  <c r="BX37"/>
  <c r="CV24" i="24"/>
  <c r="CS35" i="20"/>
  <c r="CV35" s="1"/>
  <c r="CV32" i="18"/>
  <c r="CU32"/>
  <c r="CT32"/>
  <c r="CW32"/>
  <c r="CU27" i="24"/>
  <c r="CV27"/>
  <c r="CW27"/>
  <c r="CT27"/>
  <c r="CW33" i="21"/>
  <c r="CT33"/>
  <c r="CV33"/>
  <c r="CU33"/>
  <c r="CU30" i="16"/>
  <c r="CW30"/>
  <c r="CV30"/>
  <c r="CT37" i="18"/>
  <c r="CW37"/>
  <c r="CU37"/>
  <c r="CV37"/>
  <c r="CW37" i="16"/>
  <c r="CT37"/>
  <c r="CU37"/>
  <c r="CV37"/>
  <c r="CW23"/>
  <c r="CU23"/>
  <c r="CV23"/>
  <c r="CT23"/>
  <c r="BX30" i="1"/>
  <c r="BY19"/>
  <c r="BX20"/>
  <c r="CW25" i="22"/>
  <c r="CV25"/>
  <c r="CU25"/>
  <c r="CT25"/>
  <c r="BY26" i="21"/>
  <c r="BY25"/>
  <c r="CV25"/>
  <c r="BX26"/>
  <c r="BX25"/>
  <c r="CT25"/>
  <c r="BY22" i="19"/>
  <c r="BX23"/>
  <c r="BX22"/>
  <c r="BX28" i="25"/>
  <c r="BY28"/>
  <c r="CW25" i="24"/>
  <c r="CU25"/>
  <c r="CT25"/>
  <c r="CV25"/>
  <c r="BX21" i="23"/>
  <c r="BY21"/>
  <c r="BX22"/>
  <c r="CS32" i="19"/>
  <c r="BT18" i="18"/>
  <c r="BV38" i="17"/>
  <c r="BW38" i="23"/>
  <c r="BV18" i="24"/>
  <c r="CQ18" i="18"/>
  <c r="CS19" s="1"/>
  <c r="CS38" i="17"/>
  <c r="CS24" i="22"/>
  <c r="CS23"/>
  <c r="CW28" i="24"/>
  <c r="CU28"/>
  <c r="BY28" i="23"/>
  <c r="BX29"/>
  <c r="BX28"/>
  <c r="BY29"/>
  <c r="BY28" i="21"/>
  <c r="BX28"/>
  <c r="CV28"/>
  <c r="BX25" i="20"/>
  <c r="CT25"/>
  <c r="BY25"/>
  <c r="CV25"/>
  <c r="BY26"/>
  <c r="BX33"/>
  <c r="CT33"/>
  <c r="BY33"/>
  <c r="CV33"/>
  <c r="CW30"/>
  <c r="CU30"/>
  <c r="CT30"/>
  <c r="CV30"/>
  <c r="CV35" i="24"/>
  <c r="CU38" i="21"/>
  <c r="CU18" i="22" s="1"/>
  <c r="CW38" i="21"/>
  <c r="CW18" i="22" s="1"/>
  <c r="CS18"/>
  <c r="BY26" i="16"/>
  <c r="BX27"/>
  <c r="BX26"/>
  <c r="BX32"/>
  <c r="BX33"/>
  <c r="BY32"/>
  <c r="CU37" i="21"/>
  <c r="CV37" i="19"/>
  <c r="CT37"/>
  <c r="CW37"/>
  <c r="CU37"/>
  <c r="CW23" i="23"/>
  <c r="CV23"/>
  <c r="CT23"/>
  <c r="CU23"/>
  <c r="CV38" i="25"/>
  <c r="CT38"/>
  <c r="CW38"/>
  <c r="CU38"/>
  <c r="CS22" i="23"/>
  <c r="CS21"/>
  <c r="BY20" i="25"/>
  <c r="CT20"/>
  <c r="CT24"/>
  <c r="CW24"/>
  <c r="CU24"/>
  <c r="CV24"/>
  <c r="CU21" i="19"/>
  <c r="CV21"/>
  <c r="CT21"/>
  <c r="CW21"/>
  <c r="CW21" i="18"/>
  <c r="CT21"/>
  <c r="CU21"/>
  <c r="CV21"/>
  <c r="CS27" i="20"/>
  <c r="CS28"/>
  <c r="CW35" i="16"/>
  <c r="CU35"/>
  <c r="CT35"/>
  <c r="CV35"/>
  <c r="CV25" i="18"/>
  <c r="CW25"/>
  <c r="CU25"/>
  <c r="CT25"/>
  <c r="BY28" i="17"/>
  <c r="BX28"/>
  <c r="CT28"/>
  <c r="BY25"/>
  <c r="BX24"/>
  <c r="BY24"/>
  <c r="BX25"/>
  <c r="BY20"/>
  <c r="BX20"/>
  <c r="CT32" i="16"/>
  <c r="CU32"/>
  <c r="CW32"/>
  <c r="CV32"/>
  <c r="CS26" i="17"/>
  <c r="CS25"/>
  <c r="CS24" i="16"/>
  <c r="CV22" i="19"/>
  <c r="CS34" i="21"/>
  <c r="CS31" i="18"/>
  <c r="CS37" i="17"/>
  <c r="CS29" i="24"/>
  <c r="BY27" i="16"/>
  <c r="CV20" i="25"/>
  <c r="BX26" i="20"/>
  <c r="CT22" i="19"/>
  <c r="CX22" i="18"/>
  <c r="L22" s="1"/>
  <c r="X22" s="1"/>
  <c r="BX20" i="25"/>
  <c r="BY23" i="19"/>
  <c r="CV26" i="21"/>
  <c r="CT34" i="20"/>
  <c r="CT28" i="21"/>
  <c r="CX36" i="18"/>
  <c r="CV21" i="17"/>
  <c r="BY29" i="25"/>
  <c r="BX29"/>
  <c r="CT29" i="17"/>
  <c r="CW23" i="25"/>
  <c r="CT23"/>
  <c r="CV23"/>
  <c r="CU23"/>
  <c r="BX34" i="20"/>
  <c r="BX35"/>
  <c r="BY34"/>
  <c r="BY35"/>
  <c r="CS21" i="24"/>
  <c r="CS20"/>
  <c r="CS34" i="16"/>
  <c r="CS33"/>
  <c r="BY23" i="1"/>
  <c r="BX23"/>
  <c r="BX22"/>
  <c r="BY22"/>
  <c r="BX31"/>
  <c r="BY31"/>
  <c r="BX33"/>
  <c r="BX29" i="21"/>
  <c r="BY30"/>
  <c r="BY29"/>
  <c r="BX30"/>
  <c r="BX24" i="20"/>
  <c r="BY23"/>
  <c r="BY24"/>
  <c r="CT23"/>
  <c r="CV24"/>
  <c r="BX23"/>
  <c r="CT24"/>
  <c r="CX24" s="1"/>
  <c r="L24" s="1"/>
  <c r="X24" s="1"/>
  <c r="BX23" i="17"/>
  <c r="BY23"/>
  <c r="BY24" i="23"/>
  <c r="BX24"/>
  <c r="BY23"/>
  <c r="BX23"/>
  <c r="CW36" i="17"/>
  <c r="CV36"/>
  <c r="CU36"/>
  <c r="CT36"/>
  <c r="CT28" i="16"/>
  <c r="CU28"/>
  <c r="CW28"/>
  <c r="CV28"/>
  <c r="CV29" i="21"/>
  <c r="CV29" i="19"/>
  <c r="BU18" i="22"/>
  <c r="BV38" i="21"/>
  <c r="CQ18" i="19"/>
  <c r="CS19" s="1"/>
  <c r="CS38" i="18"/>
  <c r="CS38" i="16"/>
  <c r="CQ18" i="17"/>
  <c r="CS19" s="1"/>
  <c r="CR18" i="24"/>
  <c r="CS19" s="1"/>
  <c r="CS38" i="23"/>
  <c r="CV27" i="21"/>
  <c r="BX27"/>
  <c r="CT27"/>
  <c r="BY27"/>
  <c r="CS35" i="22"/>
  <c r="CS36"/>
  <c r="CV32" i="23"/>
  <c r="BY21" i="22"/>
  <c r="BX22"/>
  <c r="BX21"/>
  <c r="CT21"/>
  <c r="BX35"/>
  <c r="BX36"/>
  <c r="BY36"/>
  <c r="BY35"/>
  <c r="CV24" i="21"/>
  <c r="CX24" s="1"/>
  <c r="L24" s="1"/>
  <c r="X24" s="1"/>
  <c r="CV23"/>
  <c r="CX23" s="1"/>
  <c r="L23" s="1"/>
  <c r="X23" s="1"/>
  <c r="BX31" i="18"/>
  <c r="BY30"/>
  <c r="CT30"/>
  <c r="BY31"/>
  <c r="BX30"/>
  <c r="BX29" i="16"/>
  <c r="BY29"/>
  <c r="BX30"/>
  <c r="BY30"/>
  <c r="CU37" i="23"/>
  <c r="CW37"/>
  <c r="CV37"/>
  <c r="CT37"/>
  <c r="CU36" i="24"/>
  <c r="CV36"/>
  <c r="CT36"/>
  <c r="CW36"/>
  <c r="CW26" i="20"/>
  <c r="CV26"/>
  <c r="CT26"/>
  <c r="CU26"/>
  <c r="CU35" i="21"/>
  <c r="CW35"/>
  <c r="CT35"/>
  <c r="CV35"/>
  <c r="CU36"/>
  <c r="CV36"/>
  <c r="CT36"/>
  <c r="CW36"/>
  <c r="CT34" i="25"/>
  <c r="CU34"/>
  <c r="CV34"/>
  <c r="CW34"/>
  <c r="CS37" i="20"/>
  <c r="CS38"/>
  <c r="CW22" i="22"/>
  <c r="CU22"/>
  <c r="CV22"/>
  <c r="CT22"/>
  <c r="CU23" i="19"/>
  <c r="CT23"/>
  <c r="CW23"/>
  <c r="CV23"/>
  <c r="CW28" i="18"/>
  <c r="CT28"/>
  <c r="CV28"/>
  <c r="CU28"/>
  <c r="CW27" i="16"/>
  <c r="CU27"/>
  <c r="CT27"/>
  <c r="CV27"/>
  <c r="CU25"/>
  <c r="CW25"/>
  <c r="CT25"/>
  <c r="CV25"/>
  <c r="CU36"/>
  <c r="CT36"/>
  <c r="CV36"/>
  <c r="CW36"/>
  <c r="CS28" i="25"/>
  <c r="CS29"/>
  <c r="BY26" i="17"/>
  <c r="BY27"/>
  <c r="BX27"/>
  <c r="BX26"/>
  <c r="CV24"/>
  <c r="CV23"/>
  <c r="CT26" i="16"/>
  <c r="CW26"/>
  <c r="CU26"/>
  <c r="CV26"/>
  <c r="CW21"/>
  <c r="CV21"/>
  <c r="CU21"/>
  <c r="CT21"/>
  <c r="BI34" i="23"/>
  <c r="BN34" s="1"/>
  <c r="CS26" i="24"/>
  <c r="CM38"/>
  <c r="CM18" i="25" s="1"/>
  <c r="CS30" i="21"/>
  <c r="CV21" i="22"/>
  <c r="CV23" i="20"/>
  <c r="CS29" i="16"/>
  <c r="CX30" i="24"/>
  <c r="L30" s="1"/>
  <c r="X30" s="1"/>
  <c r="CV24" i="19"/>
  <c r="CX24" s="1"/>
  <c r="L24" s="1"/>
  <c r="X24" s="1"/>
  <c r="CV23" i="18"/>
  <c r="CX23" s="1"/>
  <c r="BY22" i="23"/>
  <c r="BY22" i="22"/>
  <c r="CX31" i="25"/>
  <c r="L31" s="1"/>
  <c r="X31" s="1"/>
  <c r="CX36"/>
  <c r="L36" s="1"/>
  <c r="X36" s="1"/>
  <c r="CT26" i="21"/>
  <c r="CT24" i="17"/>
  <c r="CX24" s="1"/>
  <c r="CX34"/>
  <c r="CV27"/>
  <c r="CX26" i="18"/>
  <c r="BY29" i="17"/>
  <c r="BX29"/>
  <c r="CW20" i="19" l="1"/>
  <c r="CT20"/>
  <c r="CX20" s="1"/>
  <c r="L20" s="1"/>
  <c r="X20" s="1"/>
  <c r="CV20"/>
  <c r="CX27" i="17"/>
  <c r="L27" s="1"/>
  <c r="X27" s="1"/>
  <c r="BY32" i="1"/>
  <c r="CT35" i="24"/>
  <c r="BX29" i="1"/>
  <c r="BY30"/>
  <c r="CX32" i="21"/>
  <c r="L32" s="1"/>
  <c r="X32" s="1"/>
  <c r="CW22"/>
  <c r="CX36" i="20"/>
  <c r="L36" s="1"/>
  <c r="X36" s="1"/>
  <c r="BI32" i="17"/>
  <c r="BN32" s="1"/>
  <c r="CX31" i="24"/>
  <c r="L31" s="1"/>
  <c r="X31" s="1"/>
  <c r="CS34" i="19"/>
  <c r="CS35"/>
  <c r="CT29" i="21"/>
  <c r="CX26"/>
  <c r="L26" s="1"/>
  <c r="X26" s="1"/>
  <c r="CW29"/>
  <c r="BY33" i="1"/>
  <c r="CW35" i="24"/>
  <c r="CX22" i="16"/>
  <c r="CX22" i="17"/>
  <c r="L22" s="1"/>
  <c r="X22" s="1"/>
  <c r="CU25" i="25"/>
  <c r="CW23" i="17"/>
  <c r="CX27" i="25"/>
  <c r="CT34" i="18"/>
  <c r="CX26" i="25"/>
  <c r="L26" s="1"/>
  <c r="X26" s="1"/>
  <c r="CT29" i="23"/>
  <c r="CU22" i="21"/>
  <c r="CX22" s="1"/>
  <c r="L22" s="1"/>
  <c r="X22" s="1"/>
  <c r="CX33" i="18"/>
  <c r="BI20" i="24"/>
  <c r="BN20" s="1"/>
  <c r="BI26"/>
  <c r="BN26" s="1"/>
  <c r="BI30"/>
  <c r="BN30" s="1"/>
  <c r="CR28" i="1"/>
  <c r="CS22" i="25"/>
  <c r="BI24" i="19"/>
  <c r="BN24" s="1"/>
  <c r="BI36" i="1"/>
  <c r="BN36" s="1"/>
  <c r="BI34" i="21"/>
  <c r="BN34" s="1"/>
  <c r="BI20" i="22"/>
  <c r="BN20" s="1"/>
  <c r="BI28" i="24"/>
  <c r="BN28" s="1"/>
  <c r="BI32" i="25"/>
  <c r="BN32" s="1"/>
  <c r="BI28" i="16"/>
  <c r="BN28" s="1"/>
  <c r="BI36" i="24"/>
  <c r="BN36" s="1"/>
  <c r="CT25" i="25"/>
  <c r="CT23" i="17"/>
  <c r="CX23" s="1"/>
  <c r="CX27" i="18"/>
  <c r="L27" s="1"/>
  <c r="X27" s="1"/>
  <c r="CX30" i="17"/>
  <c r="L30" s="1"/>
  <c r="X30" s="1"/>
  <c r="CW19" i="23"/>
  <c r="CW30" i="19"/>
  <c r="CT30"/>
  <c r="CU30"/>
  <c r="CV30"/>
  <c r="CX33" i="23"/>
  <c r="L33" s="1"/>
  <c r="X33" s="1"/>
  <c r="BI22" i="25"/>
  <c r="BN22" s="1"/>
  <c r="CQ37" i="1"/>
  <c r="CT27" i="19"/>
  <c r="BI33" i="21"/>
  <c r="BN33" s="1"/>
  <c r="BI33" i="23"/>
  <c r="BN33" s="1"/>
  <c r="BI33" i="22"/>
  <c r="BN33" s="1"/>
  <c r="CW34" i="18"/>
  <c r="CU34"/>
  <c r="CX34" s="1"/>
  <c r="CW25" i="20"/>
  <c r="CU25"/>
  <c r="CX25" s="1"/>
  <c r="L25" s="1"/>
  <c r="X25" s="1"/>
  <c r="CV28" i="19"/>
  <c r="CT28"/>
  <c r="CU29"/>
  <c r="CT28" i="23"/>
  <c r="CX21" i="17"/>
  <c r="L21" s="1"/>
  <c r="X21" s="1"/>
  <c r="CX22" i="19"/>
  <c r="L22" s="1"/>
  <c r="X22" s="1"/>
  <c r="CT20" i="22"/>
  <c r="CT29" i="20"/>
  <c r="CU27" i="19"/>
  <c r="BI19" i="16"/>
  <c r="BN19" s="1"/>
  <c r="BI31"/>
  <c r="BN31" s="1"/>
  <c r="BI19" i="17"/>
  <c r="BN19" s="1"/>
  <c r="BI33"/>
  <c r="BN33" s="1"/>
  <c r="BI19" i="19"/>
  <c r="BN19" s="1"/>
  <c r="BI21"/>
  <c r="BN21" s="1"/>
  <c r="BI33" i="16"/>
  <c r="BN33" s="1"/>
  <c r="BI29" i="18"/>
  <c r="BN29" s="1"/>
  <c r="BI23" i="19"/>
  <c r="BN23" s="1"/>
  <c r="BI21" i="20"/>
  <c r="BN21" s="1"/>
  <c r="CV27" i="19"/>
  <c r="CW37" i="21"/>
  <c r="CS31" i="19"/>
  <c r="CV29" i="20"/>
  <c r="CT29" i="19"/>
  <c r="CX29" i="17"/>
  <c r="L29" s="1"/>
  <c r="X29" s="1"/>
  <c r="CX28" i="21"/>
  <c r="CV37"/>
  <c r="CV34" i="20"/>
  <c r="CX32" i="23"/>
  <c r="L32" s="1"/>
  <c r="X32" s="1"/>
  <c r="CX27" i="21"/>
  <c r="L27" s="1"/>
  <c r="X27" s="1"/>
  <c r="CW28" i="19"/>
  <c r="BI30" i="20"/>
  <c r="BN30" s="1"/>
  <c r="BI24" i="17"/>
  <c r="BN24" s="1"/>
  <c r="BI29" i="21"/>
  <c r="BN29" s="1"/>
  <c r="BI35"/>
  <c r="BN35" s="1"/>
  <c r="BI25" i="23"/>
  <c r="BN25" s="1"/>
  <c r="BI35" i="25"/>
  <c r="BN35" s="1"/>
  <c r="CW34" i="20"/>
  <c r="CR32" i="1"/>
  <c r="CU27" i="22"/>
  <c r="CW27"/>
  <c r="BY20" i="1"/>
  <c r="BY21"/>
  <c r="CX20" i="21"/>
  <c r="BI20" i="1"/>
  <c r="BN20" s="1"/>
  <c r="CQ32"/>
  <c r="BY27"/>
  <c r="CR26"/>
  <c r="CR37"/>
  <c r="BX26"/>
  <c r="CQ36"/>
  <c r="CQ19"/>
  <c r="CR19" s="1"/>
  <c r="CU20" i="16"/>
  <c r="CT20"/>
  <c r="CW20"/>
  <c r="CR24" i="1"/>
  <c r="BX25"/>
  <c r="BY25"/>
  <c r="BY26"/>
  <c r="CQ26"/>
  <c r="CS26" s="1"/>
  <c r="CR36"/>
  <c r="BS18" i="16"/>
  <c r="BV38" i="1"/>
  <c r="CQ23"/>
  <c r="CW20" i="17"/>
  <c r="CT20"/>
  <c r="CX20" i="18"/>
  <c r="L20" s="1"/>
  <c r="X20" s="1"/>
  <c r="CX20" i="20"/>
  <c r="L20" s="1"/>
  <c r="X20" s="1"/>
  <c r="CW19" i="22"/>
  <c r="CU19"/>
  <c r="CW19" i="21"/>
  <c r="CU19"/>
  <c r="CW19" i="20"/>
  <c r="CU19"/>
  <c r="CW20" i="22"/>
  <c r="CU20"/>
  <c r="BI19" i="1"/>
  <c r="BN19" s="1"/>
  <c r="L30" i="25"/>
  <c r="X30" s="1"/>
  <c r="BI34" i="22"/>
  <c r="BN34" s="1"/>
  <c r="L34" s="1"/>
  <c r="X34" s="1"/>
  <c r="BI19" i="20"/>
  <c r="BN19" s="1"/>
  <c r="BI19" i="21"/>
  <c r="BN19" s="1"/>
  <c r="BI21" i="22"/>
  <c r="BN21" s="1"/>
  <c r="BI25"/>
  <c r="BN25" s="1"/>
  <c r="BI37"/>
  <c r="BN37" s="1"/>
  <c r="BI37" i="25"/>
  <c r="BN37" s="1"/>
  <c r="BI20" i="16"/>
  <c r="BN20" s="1"/>
  <c r="BI26"/>
  <c r="BN26" s="1"/>
  <c r="BI22" i="17"/>
  <c r="BN22" s="1"/>
  <c r="BI30"/>
  <c r="BN30" s="1"/>
  <c r="BI38"/>
  <c r="BN38" s="1"/>
  <c r="BI38" i="24"/>
  <c r="BN38" s="1"/>
  <c r="BI20" i="25"/>
  <c r="BN20" s="1"/>
  <c r="BI28"/>
  <c r="BN28" s="1"/>
  <c r="BI36"/>
  <c r="BN36" s="1"/>
  <c r="CX25"/>
  <c r="BI21" i="24"/>
  <c r="BN21" s="1"/>
  <c r="BI25"/>
  <c r="BN25" s="1"/>
  <c r="BI19" i="25"/>
  <c r="BN19" s="1"/>
  <c r="CS31" i="1"/>
  <c r="CV31" s="1"/>
  <c r="BI29" i="25"/>
  <c r="BN29" s="1"/>
  <c r="BI25"/>
  <c r="BN25" s="1"/>
  <c r="CX37"/>
  <c r="L37" s="1"/>
  <c r="X37" s="1"/>
  <c r="BI27" i="24"/>
  <c r="BN27" s="1"/>
  <c r="BI35"/>
  <c r="BN35" s="1"/>
  <c r="BI37"/>
  <c r="BN37" s="1"/>
  <c r="L37" s="1"/>
  <c r="X37" s="1"/>
  <c r="CT28"/>
  <c r="CX28" s="1"/>
  <c r="L28" s="1"/>
  <c r="X28" s="1"/>
  <c r="BI24" i="23"/>
  <c r="BN24" s="1"/>
  <c r="CX37"/>
  <c r="L37" s="1"/>
  <c r="X37" s="1"/>
  <c r="BI22" i="22"/>
  <c r="BN22" s="1"/>
  <c r="BI30"/>
  <c r="BN30" s="1"/>
  <c r="BI27"/>
  <c r="BN27" s="1"/>
  <c r="L27" s="1"/>
  <c r="X27" s="1"/>
  <c r="BI29"/>
  <c r="BN29" s="1"/>
  <c r="CX22"/>
  <c r="L22" s="1"/>
  <c r="X22" s="1"/>
  <c r="BI36" i="21"/>
  <c r="BN36" s="1"/>
  <c r="BI29" i="20"/>
  <c r="BN29" s="1"/>
  <c r="BI31"/>
  <c r="BN31" s="1"/>
  <c r="BI35"/>
  <c r="BN35" s="1"/>
  <c r="BI32"/>
  <c r="BN32" s="1"/>
  <c r="CT19" i="25"/>
  <c r="BI29" i="19"/>
  <c r="BN29" s="1"/>
  <c r="BI33"/>
  <c r="BN33" s="1"/>
  <c r="L33" s="1"/>
  <c r="X33" s="1"/>
  <c r="L32" i="17"/>
  <c r="X32" s="1"/>
  <c r="BI26"/>
  <c r="BN26" s="1"/>
  <c r="L24"/>
  <c r="X24" s="1"/>
  <c r="BI34"/>
  <c r="BN34" s="1"/>
  <c r="L34" s="1"/>
  <c r="X34" s="1"/>
  <c r="BI21" i="16"/>
  <c r="BN21" s="1"/>
  <c r="CX21"/>
  <c r="BI37" i="1"/>
  <c r="BN37" s="1"/>
  <c r="CR22"/>
  <c r="CS22" s="1"/>
  <c r="CW22" s="1"/>
  <c r="CQ34"/>
  <c r="CS35" s="1"/>
  <c r="CU35" s="1"/>
  <c r="CR20"/>
  <c r="CQ20"/>
  <c r="BI32"/>
  <c r="BN32" s="1"/>
  <c r="BI22"/>
  <c r="BN22" s="1"/>
  <c r="CN18" i="20"/>
  <c r="CV38" i="19"/>
  <c r="CV18" i="20" s="1"/>
  <c r="BI22" i="16"/>
  <c r="BN22" s="1"/>
  <c r="BI30"/>
  <c r="BN30" s="1"/>
  <c r="BI28" i="20"/>
  <c r="BN28" s="1"/>
  <c r="BI20" i="23"/>
  <c r="BN20" s="1"/>
  <c r="CS28" i="1"/>
  <c r="CW28" s="1"/>
  <c r="BI36" i="16"/>
  <c r="BN36" s="1"/>
  <c r="BI36" i="18"/>
  <c r="BN36" s="1"/>
  <c r="BI28" i="21"/>
  <c r="BN28" s="1"/>
  <c r="BI36" i="22"/>
  <c r="BN36" s="1"/>
  <c r="BI32"/>
  <c r="BN32" s="1"/>
  <c r="BI28"/>
  <c r="BN28" s="1"/>
  <c r="BI26" i="23"/>
  <c r="BN26" s="1"/>
  <c r="BI30"/>
  <c r="BN30" s="1"/>
  <c r="CS24"/>
  <c r="BI23" i="1"/>
  <c r="BN23" s="1"/>
  <c r="BI23" i="16"/>
  <c r="BN23" s="1"/>
  <c r="BI27"/>
  <c r="BN27" s="1"/>
  <c r="BI23" i="17"/>
  <c r="BN23" s="1"/>
  <c r="L23" s="1"/>
  <c r="X23" s="1"/>
  <c r="BI31"/>
  <c r="BN31" s="1"/>
  <c r="BI23" i="18"/>
  <c r="BN23" s="1"/>
  <c r="L23" s="1"/>
  <c r="X23" s="1"/>
  <c r="BI25"/>
  <c r="BN25" s="1"/>
  <c r="BI31"/>
  <c r="BN31" s="1"/>
  <c r="BI37" i="19"/>
  <c r="BN37" s="1"/>
  <c r="BI25" i="20"/>
  <c r="BN25" s="1"/>
  <c r="BI19" i="23"/>
  <c r="BN19" s="1"/>
  <c r="BI21"/>
  <c r="BN21" s="1"/>
  <c r="BI23"/>
  <c r="BN23" s="1"/>
  <c r="BI29" i="24"/>
  <c r="BN29" s="1"/>
  <c r="BI25" i="17"/>
  <c r="BN25" s="1"/>
  <c r="BI21" i="18"/>
  <c r="BN21" s="1"/>
  <c r="BI33"/>
  <c r="BN33" s="1"/>
  <c r="L33" s="1"/>
  <c r="X33" s="1"/>
  <c r="BI35"/>
  <c r="BN35" s="1"/>
  <c r="L35" s="1"/>
  <c r="X35" s="1"/>
  <c r="BI37"/>
  <c r="BN37" s="1"/>
  <c r="BI23" i="20"/>
  <c r="BN23" s="1"/>
  <c r="BI19" i="22"/>
  <c r="BN19" s="1"/>
  <c r="BI29" i="23"/>
  <c r="BN29" s="1"/>
  <c r="BI31"/>
  <c r="BN31" s="1"/>
  <c r="BI19" i="24"/>
  <c r="BN19" s="1"/>
  <c r="BI33"/>
  <c r="BN33" s="1"/>
  <c r="BI23" i="25"/>
  <c r="BN23" s="1"/>
  <c r="BI22" i="23"/>
  <c r="BN22" s="1"/>
  <c r="BI20" i="21"/>
  <c r="BN20" s="1"/>
  <c r="L20" s="1"/>
  <c r="X20" s="1"/>
  <c r="BI29" i="1"/>
  <c r="BN29" s="1"/>
  <c r="BI35" i="16"/>
  <c r="BN35" s="1"/>
  <c r="BI21" i="25"/>
  <c r="BN21" s="1"/>
  <c r="BI33" i="20"/>
  <c r="BN33" s="1"/>
  <c r="BI27" i="25"/>
  <c r="BN27" s="1"/>
  <c r="L27" s="1"/>
  <c r="X27" s="1"/>
  <c r="BI33"/>
  <c r="BN33" s="1"/>
  <c r="L33" s="1"/>
  <c r="X33" s="1"/>
  <c r="CW19"/>
  <c r="CU19"/>
  <c r="BW38" i="22"/>
  <c r="BV18" i="23"/>
  <c r="BW18" i="20"/>
  <c r="CT38" i="19"/>
  <c r="BX38"/>
  <c r="BX18" i="20" s="1"/>
  <c r="BY38" i="19"/>
  <c r="BY18" i="20" s="1"/>
  <c r="CW33" i="24"/>
  <c r="CU33"/>
  <c r="CV33"/>
  <c r="CT33"/>
  <c r="CS34" i="23"/>
  <c r="CS35"/>
  <c r="L36" i="18"/>
  <c r="X36" s="1"/>
  <c r="L28" i="21"/>
  <c r="X28" s="1"/>
  <c r="CX31" i="22"/>
  <c r="L31" s="1"/>
  <c r="X31" s="1"/>
  <c r="CX20" i="23"/>
  <c r="L20" s="1"/>
  <c r="X20" s="1"/>
  <c r="CX31" i="17"/>
  <c r="BI26" i="22"/>
  <c r="BN26" s="1"/>
  <c r="L26" s="1"/>
  <c r="X26" s="1"/>
  <c r="BI32" i="19"/>
  <c r="BN32" s="1"/>
  <c r="BI34" i="16"/>
  <c r="BN34" s="1"/>
  <c r="BI30" i="18"/>
  <c r="BN30" s="1"/>
  <c r="CS31" i="23"/>
  <c r="CS25"/>
  <c r="BI26" i="18"/>
  <c r="BN26" s="1"/>
  <c r="BI28" i="19"/>
  <c r="BN28" s="1"/>
  <c r="L28" s="1"/>
  <c r="X28" s="1"/>
  <c r="CW24" i="24"/>
  <c r="CU24"/>
  <c r="CJ18" i="16"/>
  <c r="CN38" i="1"/>
  <c r="BY38" i="18"/>
  <c r="BY18" i="19" s="1"/>
  <c r="BW18"/>
  <c r="BY19" s="1"/>
  <c r="BX38" i="18"/>
  <c r="BX18" i="19" s="1"/>
  <c r="CU38" i="24"/>
  <c r="CU18" i="25" s="1"/>
  <c r="CS18"/>
  <c r="CW38" i="24"/>
  <c r="CW18" i="25" s="1"/>
  <c r="CS29" i="1"/>
  <c r="CS30"/>
  <c r="CU28" i="17"/>
  <c r="CW28"/>
  <c r="CU32" i="24"/>
  <c r="CW32"/>
  <c r="CV32"/>
  <c r="CT32"/>
  <c r="CG18"/>
  <c r="CM38" i="23"/>
  <c r="CM18" i="24" s="1"/>
  <c r="CU24" i="23"/>
  <c r="CW24"/>
  <c r="CH18" i="16"/>
  <c r="CM38" i="1"/>
  <c r="L26" i="18"/>
  <c r="X26" s="1"/>
  <c r="L28" i="22"/>
  <c r="X28" s="1"/>
  <c r="L34" i="18"/>
  <c r="X34" s="1"/>
  <c r="L22" i="16"/>
  <c r="X22" s="1"/>
  <c r="BI28" i="23"/>
  <c r="BN28" s="1"/>
  <c r="CS21" i="25"/>
  <c r="BI28" i="18"/>
  <c r="BN28" s="1"/>
  <c r="CS27" i="1"/>
  <c r="BI36" i="19"/>
  <c r="BN36" s="1"/>
  <c r="BT18" i="21"/>
  <c r="BV38" i="20"/>
  <c r="CL18" i="23"/>
  <c r="CN38" i="22"/>
  <c r="CS31" i="20"/>
  <c r="CS32"/>
  <c r="CX29" i="19"/>
  <c r="L29" s="1"/>
  <c r="X29" s="1"/>
  <c r="CX36" i="17"/>
  <c r="L36" s="1"/>
  <c r="X36" s="1"/>
  <c r="CX21" i="19"/>
  <c r="L21" s="1"/>
  <c r="X21" s="1"/>
  <c r="CX30" i="20"/>
  <c r="L30" s="1"/>
  <c r="X30" s="1"/>
  <c r="CX25" i="24"/>
  <c r="L25" s="1"/>
  <c r="X25" s="1"/>
  <c r="CX25" i="21"/>
  <c r="L25" s="1"/>
  <c r="X25" s="1"/>
  <c r="CX25" i="22"/>
  <c r="L25" s="1"/>
  <c r="X25" s="1"/>
  <c r="CX32" i="18"/>
  <c r="L32" s="1"/>
  <c r="X32" s="1"/>
  <c r="CX31" i="21"/>
  <c r="L31" s="1"/>
  <c r="X31" s="1"/>
  <c r="CX30" i="22"/>
  <c r="L30" s="1"/>
  <c r="X30" s="1"/>
  <c r="CW28" i="23"/>
  <c r="CU28"/>
  <c r="CL18" i="21"/>
  <c r="CN38" i="20"/>
  <c r="CN18" i="21" s="1"/>
  <c r="BW18" i="17"/>
  <c r="BY19" s="1"/>
  <c r="BY38" i="16"/>
  <c r="BY18" i="17" s="1"/>
  <c r="BX38" i="16"/>
  <c r="BX18" i="17" s="1"/>
  <c r="CV29" i="18"/>
  <c r="CW29"/>
  <c r="CU29"/>
  <c r="CT29"/>
  <c r="CT26" i="19"/>
  <c r="CW26"/>
  <c r="CU26"/>
  <c r="CW32" i="22"/>
  <c r="CV32"/>
  <c r="CU32"/>
  <c r="CT32"/>
  <c r="CU30" i="23"/>
  <c r="CV30"/>
  <c r="CW30"/>
  <c r="CT30"/>
  <c r="CN18" i="25"/>
  <c r="CV19" s="1"/>
  <c r="CV38" i="24"/>
  <c r="CX27" i="23"/>
  <c r="L27" s="1"/>
  <c r="X27" s="1"/>
  <c r="CX23" i="24"/>
  <c r="L23" s="1"/>
  <c r="X23" s="1"/>
  <c r="CU35" i="20"/>
  <c r="CW35"/>
  <c r="CW30" i="18"/>
  <c r="CU30"/>
  <c r="CT25" i="19"/>
  <c r="CW25"/>
  <c r="CU25"/>
  <c r="CU33" i="22"/>
  <c r="CW33"/>
  <c r="CT33"/>
  <c r="CV33"/>
  <c r="CU29" i="23"/>
  <c r="CW29"/>
  <c r="CW29" i="22"/>
  <c r="CU29"/>
  <c r="CT29"/>
  <c r="CX35" i="16"/>
  <c r="L35" s="1"/>
  <c r="X35" s="1"/>
  <c r="CX26" i="23"/>
  <c r="L26" s="1"/>
  <c r="X26" s="1"/>
  <c r="CX36" i="19"/>
  <c r="L36" s="1"/>
  <c r="X36" s="1"/>
  <c r="CX37" i="22"/>
  <c r="L37" s="1"/>
  <c r="X37" s="1"/>
  <c r="CT35" i="20"/>
  <c r="CU22" i="25"/>
  <c r="CT22"/>
  <c r="CW22"/>
  <c r="CV22"/>
  <c r="CT29"/>
  <c r="CW29"/>
  <c r="CU29"/>
  <c r="CV29"/>
  <c r="CS18" i="21"/>
  <c r="CW38" i="20"/>
  <c r="CW18" i="21" s="1"/>
  <c r="CU38" i="20"/>
  <c r="CU18" i="21" s="1"/>
  <c r="CU35" i="22"/>
  <c r="CW35"/>
  <c r="CV35"/>
  <c r="CT35"/>
  <c r="CT35" i="1"/>
  <c r="CU38" i="23"/>
  <c r="CU18" i="24" s="1"/>
  <c r="CS18"/>
  <c r="CW38" i="23"/>
  <c r="CW18" i="24" s="1"/>
  <c r="CT38" i="23"/>
  <c r="CV38"/>
  <c r="CV18" i="24" s="1"/>
  <c r="CU19" i="17"/>
  <c r="CW19"/>
  <c r="CU38" i="18"/>
  <c r="CU18" i="19" s="1"/>
  <c r="CW38" i="18"/>
  <c r="CW18" i="19" s="1"/>
  <c r="CV38" i="18"/>
  <c r="CV18" i="19" s="1"/>
  <c r="CS18"/>
  <c r="CT38" i="18"/>
  <c r="BV18" i="22"/>
  <c r="BW38" i="21"/>
  <c r="CU33" i="16"/>
  <c r="CV33"/>
  <c r="CW33"/>
  <c r="CT33"/>
  <c r="CU20" i="24"/>
  <c r="CW20"/>
  <c r="CV20"/>
  <c r="CT20"/>
  <c r="CW31" i="18"/>
  <c r="CT31"/>
  <c r="CV31"/>
  <c r="CU31"/>
  <c r="CT25" i="17"/>
  <c r="CV25"/>
  <c r="CU25"/>
  <c r="CW25"/>
  <c r="CW27" i="20"/>
  <c r="CT27"/>
  <c r="CU27"/>
  <c r="CV27"/>
  <c r="CV21" i="23"/>
  <c r="CU21"/>
  <c r="CT21"/>
  <c r="CW21"/>
  <c r="CW23" i="22"/>
  <c r="CU23"/>
  <c r="CT23"/>
  <c r="CV23"/>
  <c r="CS18" i="18"/>
  <c r="CW38" i="17"/>
  <c r="CW18" i="18" s="1"/>
  <c r="CU38" i="17"/>
  <c r="CU18" i="18" s="1"/>
  <c r="BW38" i="17"/>
  <c r="BV18" i="18"/>
  <c r="CT32" i="19"/>
  <c r="CW32"/>
  <c r="CV32"/>
  <c r="CU32"/>
  <c r="CX36" i="16"/>
  <c r="L36" s="1"/>
  <c r="X36" s="1"/>
  <c r="CX28" i="18"/>
  <c r="L28" s="1"/>
  <c r="X28" s="1"/>
  <c r="CX23" i="19"/>
  <c r="L23" s="1"/>
  <c r="X23" s="1"/>
  <c r="CX23" i="25"/>
  <c r="L23" s="1"/>
  <c r="X23" s="1"/>
  <c r="CX34" i="20"/>
  <c r="L34" s="1"/>
  <c r="X34" s="1"/>
  <c r="CX24" i="25"/>
  <c r="L24" s="1"/>
  <c r="X24" s="1"/>
  <c r="CX38"/>
  <c r="L38" s="1"/>
  <c r="X38" s="1"/>
  <c r="CX37" i="19"/>
  <c r="L37" s="1"/>
  <c r="X37" s="1"/>
  <c r="CX30"/>
  <c r="L30" s="1"/>
  <c r="X30" s="1"/>
  <c r="CX37" i="18"/>
  <c r="L37" s="1"/>
  <c r="X37" s="1"/>
  <c r="CX30" i="16"/>
  <c r="L30" s="1"/>
  <c r="X30" s="1"/>
  <c r="CV30" i="21"/>
  <c r="CU30"/>
  <c r="CW30"/>
  <c r="CT30"/>
  <c r="CW26" i="24"/>
  <c r="CT26"/>
  <c r="CV26"/>
  <c r="CU26"/>
  <c r="CW29" i="16"/>
  <c r="CU29"/>
  <c r="CT29"/>
  <c r="CV29"/>
  <c r="CU28" i="25"/>
  <c r="CV28"/>
  <c r="CW28"/>
  <c r="CT28"/>
  <c r="CU37" i="20"/>
  <c r="CW37"/>
  <c r="CV37"/>
  <c r="CT37"/>
  <c r="CT36" i="22"/>
  <c r="CU36"/>
  <c r="CW36"/>
  <c r="CV36"/>
  <c r="CW19" i="24"/>
  <c r="CU19"/>
  <c r="CU38" i="16"/>
  <c r="CU18" i="17" s="1"/>
  <c r="CS18"/>
  <c r="CW38" i="16"/>
  <c r="CW18" i="17" s="1"/>
  <c r="CV38" i="16"/>
  <c r="CV18" i="17" s="1"/>
  <c r="CT38" i="16"/>
  <c r="CU19" i="19"/>
  <c r="CW19"/>
  <c r="CW34" i="16"/>
  <c r="CT34"/>
  <c r="CU34"/>
  <c r="CV34"/>
  <c r="CW21" i="24"/>
  <c r="CT21"/>
  <c r="CU21"/>
  <c r="CV21"/>
  <c r="CU29"/>
  <c r="CW29"/>
  <c r="CV29"/>
  <c r="CT29"/>
  <c r="CT37" i="17"/>
  <c r="CU37"/>
  <c r="CW37"/>
  <c r="CV37"/>
  <c r="CT34" i="21"/>
  <c r="CW34"/>
  <c r="CV34"/>
  <c r="CU34"/>
  <c r="CW24" i="16"/>
  <c r="CT24"/>
  <c r="CU24"/>
  <c r="CV24"/>
  <c r="CT26" i="17"/>
  <c r="CU26"/>
  <c r="CV26"/>
  <c r="CW26"/>
  <c r="CW28" i="20"/>
  <c r="CV28"/>
  <c r="CT28"/>
  <c r="CU28"/>
  <c r="CT22" i="23"/>
  <c r="CW22"/>
  <c r="CV22"/>
  <c r="CU22"/>
  <c r="CV24" i="22"/>
  <c r="CW24"/>
  <c r="CT24"/>
  <c r="CU24"/>
  <c r="CW19" i="18"/>
  <c r="CU19"/>
  <c r="BW18" i="24"/>
  <c r="BY19" s="1"/>
  <c r="BX38" i="23"/>
  <c r="BX18" i="24" s="1"/>
  <c r="BY38" i="23"/>
  <c r="BY18" i="24" s="1"/>
  <c r="CT31" i="19"/>
  <c r="CU31"/>
  <c r="CV31"/>
  <c r="CW31"/>
  <c r="CX26" i="16"/>
  <c r="L26" s="1"/>
  <c r="X26" s="1"/>
  <c r="CX25"/>
  <c r="L25" s="1"/>
  <c r="X25" s="1"/>
  <c r="CX27"/>
  <c r="L27" s="1"/>
  <c r="X27" s="1"/>
  <c r="CX34" i="25"/>
  <c r="L34" s="1"/>
  <c r="X34" s="1"/>
  <c r="CX36" i="21"/>
  <c r="L36" s="1"/>
  <c r="X36" s="1"/>
  <c r="CX35"/>
  <c r="L35" s="1"/>
  <c r="X35" s="1"/>
  <c r="CX26" i="20"/>
  <c r="L26" s="1"/>
  <c r="X26" s="1"/>
  <c r="CX36" i="24"/>
  <c r="L36" s="1"/>
  <c r="X36" s="1"/>
  <c r="CX21" i="22"/>
  <c r="L21" s="1"/>
  <c r="X21" s="1"/>
  <c r="CX29" i="21"/>
  <c r="L29" s="1"/>
  <c r="X29" s="1"/>
  <c r="CX28" i="16"/>
  <c r="L28" s="1"/>
  <c r="X28" s="1"/>
  <c r="CX23" i="20"/>
  <c r="L23" s="1"/>
  <c r="X23" s="1"/>
  <c r="CX32" i="16"/>
  <c r="L32" s="1"/>
  <c r="X32" s="1"/>
  <c r="CX25" i="18"/>
  <c r="L25" s="1"/>
  <c r="X25" s="1"/>
  <c r="CX21"/>
  <c r="L21" s="1"/>
  <c r="X21" s="1"/>
  <c r="CX20" i="25"/>
  <c r="CX23" i="23"/>
  <c r="L23" s="1"/>
  <c r="X23" s="1"/>
  <c r="CX35" i="24"/>
  <c r="L35" s="1"/>
  <c r="X35" s="1"/>
  <c r="CX33" i="20"/>
  <c r="L33" s="1"/>
  <c r="X33" s="1"/>
  <c r="CX23" i="16"/>
  <c r="L23" s="1"/>
  <c r="X23" s="1"/>
  <c r="CX37"/>
  <c r="L37" s="1"/>
  <c r="X37" s="1"/>
  <c r="CX33" i="21"/>
  <c r="L33" s="1"/>
  <c r="X33" s="1"/>
  <c r="CX27" i="24"/>
  <c r="L27" s="1"/>
  <c r="X27" s="1"/>
  <c r="CT35" i="19" l="1"/>
  <c r="CU35"/>
  <c r="CW35"/>
  <c r="CV35"/>
  <c r="CU34"/>
  <c r="CW34"/>
  <c r="CT34"/>
  <c r="CV34"/>
  <c r="CS36" i="1"/>
  <c r="CT36" s="1"/>
  <c r="CX37" i="21"/>
  <c r="L37" s="1"/>
  <c r="X37" s="1"/>
  <c r="CX29" i="20"/>
  <c r="L29" s="1"/>
  <c r="X29" s="1"/>
  <c r="CX28" i="17"/>
  <c r="L28" s="1"/>
  <c r="X28" s="1"/>
  <c r="CX24" i="24"/>
  <c r="L24" s="1"/>
  <c r="X24" s="1"/>
  <c r="CX20" i="17"/>
  <c r="L20" s="1"/>
  <c r="X20" s="1"/>
  <c r="CV26" i="1"/>
  <c r="CU26"/>
  <c r="CS37"/>
  <c r="CU37" s="1"/>
  <c r="CS32"/>
  <c r="CV32" s="1"/>
  <c r="CS24"/>
  <c r="CU24" s="1"/>
  <c r="CX28" i="19"/>
  <c r="CX27" i="22"/>
  <c r="CX27" i="19"/>
  <c r="L27" s="1"/>
  <c r="X27" s="1"/>
  <c r="CS19" i="1"/>
  <c r="CX19" s="1"/>
  <c r="T19" s="1"/>
  <c r="L19" s="1"/>
  <c r="X19" s="1"/>
  <c r="CU22"/>
  <c r="CX20" i="22"/>
  <c r="L20" s="1"/>
  <c r="X20" s="1"/>
  <c r="CS33" i="1"/>
  <c r="CT26"/>
  <c r="CS25"/>
  <c r="CV25" s="1"/>
  <c r="CW31"/>
  <c r="CW26"/>
  <c r="CW35"/>
  <c r="CU31"/>
  <c r="CX20" i="16"/>
  <c r="L20" s="1"/>
  <c r="X20" s="1"/>
  <c r="CV35" i="1"/>
  <c r="CX35" s="1"/>
  <c r="CV37"/>
  <c r="CT37"/>
  <c r="CW36"/>
  <c r="CV36"/>
  <c r="CU36"/>
  <c r="BV18" i="16"/>
  <c r="BW38" i="1"/>
  <c r="CU32"/>
  <c r="CT19" i="19"/>
  <c r="L25" i="25"/>
  <c r="X25" s="1"/>
  <c r="CT19" i="17"/>
  <c r="CU28" i="1"/>
  <c r="CS23"/>
  <c r="CV23" s="1"/>
  <c r="CT31"/>
  <c r="CV19" i="17"/>
  <c r="CX29" i="23"/>
  <c r="L29" s="1"/>
  <c r="X29" s="1"/>
  <c r="CX32" i="24"/>
  <c r="L32" s="1"/>
  <c r="X32" s="1"/>
  <c r="CX35" i="20"/>
  <c r="L35" s="1"/>
  <c r="X35" s="1"/>
  <c r="L21" i="16"/>
  <c r="X21" s="1"/>
  <c r="L31" i="17"/>
  <c r="X31" s="1"/>
  <c r="CT22" i="1"/>
  <c r="CV22"/>
  <c r="CS34"/>
  <c r="CM18" i="16"/>
  <c r="CO38" i="1"/>
  <c r="CN18" i="16"/>
  <c r="CP38" i="1"/>
  <c r="CP18" i="16" s="1"/>
  <c r="CS21" i="1"/>
  <c r="CS20"/>
  <c r="CV19" i="19"/>
  <c r="CX19" i="25"/>
  <c r="L19" s="1"/>
  <c r="X19" s="1"/>
  <c r="CT28" i="1"/>
  <c r="CV28"/>
  <c r="CX20" i="24"/>
  <c r="L20" s="1"/>
  <c r="X20" s="1"/>
  <c r="CX33" i="16"/>
  <c r="L33" s="1"/>
  <c r="X33" s="1"/>
  <c r="CX28" i="23"/>
  <c r="L28" s="1"/>
  <c r="X28" s="1"/>
  <c r="CV24"/>
  <c r="CT24"/>
  <c r="CV24" i="1"/>
  <c r="CT24"/>
  <c r="CU29"/>
  <c r="CW29"/>
  <c r="CT29"/>
  <c r="CV29"/>
  <c r="CW31" i="23"/>
  <c r="CU31"/>
  <c r="CT31"/>
  <c r="CV31"/>
  <c r="CW34"/>
  <c r="CU34"/>
  <c r="CV34"/>
  <c r="CT34"/>
  <c r="BY19" i="20"/>
  <c r="CV19"/>
  <c r="CT19"/>
  <c r="BW18" i="23"/>
  <c r="CT38" i="22"/>
  <c r="CT18" i="23" s="1"/>
  <c r="BY38" i="22"/>
  <c r="BY18" i="23" s="1"/>
  <c r="BX38" i="22"/>
  <c r="BX18" i="23" s="1"/>
  <c r="CX29" i="18"/>
  <c r="L29" s="1"/>
  <c r="X29" s="1"/>
  <c r="CU27" i="1"/>
  <c r="CT27"/>
  <c r="CW27"/>
  <c r="CV27"/>
  <c r="CU21" i="25"/>
  <c r="CV21"/>
  <c r="CT21"/>
  <c r="CW21"/>
  <c r="CW30" i="1"/>
  <c r="CU30"/>
  <c r="CT30"/>
  <c r="CV30"/>
  <c r="CW25" i="23"/>
  <c r="CV25"/>
  <c r="CU25"/>
  <c r="CT25"/>
  <c r="CU35"/>
  <c r="CV35"/>
  <c r="CW35"/>
  <c r="CT35"/>
  <c r="CX38" i="19"/>
  <c r="CT18" i="20"/>
  <c r="CX33" i="24"/>
  <c r="L33" s="1"/>
  <c r="X33" s="1"/>
  <c r="CT31" i="20"/>
  <c r="CU31"/>
  <c r="CW31"/>
  <c r="CV31"/>
  <c r="CW32"/>
  <c r="CT32"/>
  <c r="CU32"/>
  <c r="CV32"/>
  <c r="CN18" i="23"/>
  <c r="CV38" i="22"/>
  <c r="BV18" i="21"/>
  <c r="BW38" i="20"/>
  <c r="CX29" i="22"/>
  <c r="L29" s="1"/>
  <c r="X29" s="1"/>
  <c r="CX33"/>
  <c r="L33" s="1"/>
  <c r="X33" s="1"/>
  <c r="CX30" i="18"/>
  <c r="L30" s="1"/>
  <c r="X30" s="1"/>
  <c r="CV18" i="25"/>
  <c r="CX38" i="24"/>
  <c r="CX29"/>
  <c r="L29" s="1"/>
  <c r="X29" s="1"/>
  <c r="CX30" i="21"/>
  <c r="L30" s="1"/>
  <c r="X30" s="1"/>
  <c r="CX25" i="19"/>
  <c r="L25" s="1"/>
  <c r="X25" s="1"/>
  <c r="CX30" i="23"/>
  <c r="L30" s="1"/>
  <c r="X30" s="1"/>
  <c r="CX32" i="22"/>
  <c r="L32" s="1"/>
  <c r="X32" s="1"/>
  <c r="CX26" i="19"/>
  <c r="L26" s="1"/>
  <c r="X26" s="1"/>
  <c r="CX38" i="16"/>
  <c r="CT18" i="17"/>
  <c r="BX38"/>
  <c r="BX18" i="18" s="1"/>
  <c r="BY38" i="17"/>
  <c r="BY18" i="18" s="1"/>
  <c r="BW18"/>
  <c r="BY38" i="21"/>
  <c r="BY18" i="22" s="1"/>
  <c r="BW18"/>
  <c r="BX38" i="21"/>
  <c r="BX18" i="22" s="1"/>
  <c r="CT38" i="21"/>
  <c r="CV38"/>
  <c r="CV18" i="22" s="1"/>
  <c r="CX31" i="19"/>
  <c r="L31" s="1"/>
  <c r="X31" s="1"/>
  <c r="CX24" i="16"/>
  <c r="L24" s="1"/>
  <c r="X24" s="1"/>
  <c r="CX21" i="24"/>
  <c r="L21" s="1"/>
  <c r="X21" s="1"/>
  <c r="CX34" i="16"/>
  <c r="L34" s="1"/>
  <c r="X34" s="1"/>
  <c r="CX36" i="22"/>
  <c r="L36" s="1"/>
  <c r="X36" s="1"/>
  <c r="CX26" i="24"/>
  <c r="L26" s="1"/>
  <c r="X26" s="1"/>
  <c r="CX32" i="19"/>
  <c r="L32" s="1"/>
  <c r="X32" s="1"/>
  <c r="CT38" i="17"/>
  <c r="CX27" i="20"/>
  <c r="L27" s="1"/>
  <c r="X27" s="1"/>
  <c r="CX31" i="18"/>
  <c r="L31" s="1"/>
  <c r="X31" s="1"/>
  <c r="CX22" i="25"/>
  <c r="L22" s="1"/>
  <c r="X22" s="1"/>
  <c r="L20"/>
  <c r="X20" s="1"/>
  <c r="CX38" i="18"/>
  <c r="CT18" i="19"/>
  <c r="CX38" i="23"/>
  <c r="CT18" i="24"/>
  <c r="CX24" i="22"/>
  <c r="L24" s="1"/>
  <c r="X24" s="1"/>
  <c r="CX22" i="23"/>
  <c r="L22" s="1"/>
  <c r="X22" s="1"/>
  <c r="CX28" i="20"/>
  <c r="L28" s="1"/>
  <c r="X28" s="1"/>
  <c r="CX26" i="17"/>
  <c r="L26" s="1"/>
  <c r="X26" s="1"/>
  <c r="CX34" i="21"/>
  <c r="L34" s="1"/>
  <c r="X34" s="1"/>
  <c r="CX37" i="17"/>
  <c r="L37" s="1"/>
  <c r="X37" s="1"/>
  <c r="CV19" i="24"/>
  <c r="CT19"/>
  <c r="CX37" i="20"/>
  <c r="L37" s="1"/>
  <c r="X37" s="1"/>
  <c r="CX28" i="25"/>
  <c r="L28" s="1"/>
  <c r="X28" s="1"/>
  <c r="CX29" i="16"/>
  <c r="L29" s="1"/>
  <c r="X29" s="1"/>
  <c r="CV38" i="17"/>
  <c r="CV18" i="18" s="1"/>
  <c r="CX23" i="22"/>
  <c r="L23" s="1"/>
  <c r="X23" s="1"/>
  <c r="CX21" i="23"/>
  <c r="CX25" i="17"/>
  <c r="L25" s="1"/>
  <c r="X25" s="1"/>
  <c r="CX35" i="22"/>
  <c r="L35" s="1"/>
  <c r="X35" s="1"/>
  <c r="CX29" i="25"/>
  <c r="L29" s="1"/>
  <c r="X29" s="1"/>
  <c r="CX34" i="19" l="1"/>
  <c r="L34" s="1"/>
  <c r="X34" s="1"/>
  <c r="CW25" i="1"/>
  <c r="CX35" i="19"/>
  <c r="L35" s="1"/>
  <c r="X35" s="1"/>
  <c r="CW24" i="1"/>
  <c r="CU25"/>
  <c r="CT25"/>
  <c r="CX26"/>
  <c r="T26" s="1"/>
  <c r="L26" s="1"/>
  <c r="X26" s="1"/>
  <c r="CT32"/>
  <c r="CW32"/>
  <c r="CW37"/>
  <c r="CX37" s="1"/>
  <c r="CX19" i="17"/>
  <c r="L19" s="1"/>
  <c r="X19" s="1"/>
  <c r="CV33" i="1"/>
  <c r="CW33"/>
  <c r="CT33"/>
  <c r="CU33"/>
  <c r="CX31"/>
  <c r="L31"/>
  <c r="X31" s="1"/>
  <c r="L35"/>
  <c r="X35" s="1"/>
  <c r="L32"/>
  <c r="X32" s="1"/>
  <c r="CX25"/>
  <c r="T25" s="1"/>
  <c r="L33"/>
  <c r="X33" s="1"/>
  <c r="CX36"/>
  <c r="BW18" i="16"/>
  <c r="BY19" s="1"/>
  <c r="BY38" i="1"/>
  <c r="BY18" i="16" s="1"/>
  <c r="BX38" i="1"/>
  <c r="BX18" i="16" s="1"/>
  <c r="CX19" i="19"/>
  <c r="L19" s="1"/>
  <c r="X19" s="1"/>
  <c r="CV19" i="23"/>
  <c r="CU23" i="1"/>
  <c r="CW23"/>
  <c r="CT23"/>
  <c r="CX24" i="23"/>
  <c r="L24" s="1"/>
  <c r="X24" s="1"/>
  <c r="CX22" i="1"/>
  <c r="T22" s="1"/>
  <c r="CO18" i="16"/>
  <c r="CQ38" i="1"/>
  <c r="CR38"/>
  <c r="CR18" i="16" s="1"/>
  <c r="CW34" i="1"/>
  <c r="CT34"/>
  <c r="CU34"/>
  <c r="CV34"/>
  <c r="CV21"/>
  <c r="CW21"/>
  <c r="CT21"/>
  <c r="CU21"/>
  <c r="CV20"/>
  <c r="CT20"/>
  <c r="CU20"/>
  <c r="CW20"/>
  <c r="CX19" i="24"/>
  <c r="L19" s="1"/>
  <c r="X19" s="1"/>
  <c r="CX28" i="1"/>
  <c r="CX31" i="20"/>
  <c r="L31" s="1"/>
  <c r="X31" s="1"/>
  <c r="CX30" i="1"/>
  <c r="CX21" i="25"/>
  <c r="L21" s="1"/>
  <c r="X21" s="1"/>
  <c r="X39" s="1"/>
  <c r="CX19" i="20"/>
  <c r="L19" s="1"/>
  <c r="X19" s="1"/>
  <c r="CX31" i="23"/>
  <c r="L31" s="1"/>
  <c r="X31" s="1"/>
  <c r="CX29" i="1"/>
  <c r="CX24"/>
  <c r="T24" s="1"/>
  <c r="CX18" i="20"/>
  <c r="L38" i="19"/>
  <c r="X38" s="1"/>
  <c r="CT19" i="23"/>
  <c r="CX19" s="1"/>
  <c r="L19" s="1"/>
  <c r="X19" s="1"/>
  <c r="BY19"/>
  <c r="CX35"/>
  <c r="L35" s="1"/>
  <c r="X35" s="1"/>
  <c r="CX25"/>
  <c r="L25" s="1"/>
  <c r="X25" s="1"/>
  <c r="CX27" i="1"/>
  <c r="T27" s="1"/>
  <c r="CX34" i="23"/>
  <c r="L34" s="1"/>
  <c r="X34" s="1"/>
  <c r="CX18" i="25"/>
  <c r="L38" i="24"/>
  <c r="X38" s="1"/>
  <c r="CT38" i="20"/>
  <c r="CV38"/>
  <c r="CV18" i="21" s="1"/>
  <c r="BX38" i="20"/>
  <c r="BX18" i="21" s="1"/>
  <c r="BY38" i="20"/>
  <c r="BY18" i="21" s="1"/>
  <c r="BW18"/>
  <c r="CV18" i="23"/>
  <c r="CX38" i="22"/>
  <c r="CX32" i="20"/>
  <c r="L32" s="1"/>
  <c r="X32" s="1"/>
  <c r="L38" i="23"/>
  <c r="X38" s="1"/>
  <c r="CX18" i="24"/>
  <c r="CX18" i="19"/>
  <c r="L38" i="18"/>
  <c r="X38" s="1"/>
  <c r="CX38" i="17"/>
  <c r="CT18" i="18"/>
  <c r="L21" i="23"/>
  <c r="X21" s="1"/>
  <c r="CX38" i="21"/>
  <c r="CT18" i="22"/>
  <c r="BY19"/>
  <c r="CV19"/>
  <c r="CT19"/>
  <c r="BY19" i="18"/>
  <c r="CT19"/>
  <c r="CV19"/>
  <c r="CX18" i="17"/>
  <c r="CX32" i="1" l="1"/>
  <c r="CX33"/>
  <c r="L28"/>
  <c r="X28" s="1"/>
  <c r="L30"/>
  <c r="X30" s="1"/>
  <c r="L37"/>
  <c r="X37" s="1"/>
  <c r="L29"/>
  <c r="X29" s="1"/>
  <c r="L36"/>
  <c r="X36" s="1"/>
  <c r="L27"/>
  <c r="X27" s="1"/>
  <c r="L24"/>
  <c r="X24" s="1"/>
  <c r="L25"/>
  <c r="X25" s="1"/>
  <c r="L22"/>
  <c r="X22" s="1"/>
  <c r="X39" i="24"/>
  <c r="T39" i="19"/>
  <c r="T39" i="23"/>
  <c r="T39" i="24"/>
  <c r="CX23" i="1"/>
  <c r="T23" s="1"/>
  <c r="CX34"/>
  <c r="CQ18" i="16"/>
  <c r="CS19" s="1"/>
  <c r="CS38" i="1"/>
  <c r="CX21"/>
  <c r="T21" s="1"/>
  <c r="CX20"/>
  <c r="T20" s="1"/>
  <c r="T39" i="25"/>
  <c r="W42" s="1"/>
  <c r="A48" s="1"/>
  <c r="CX19" i="18"/>
  <c r="T39" s="1"/>
  <c r="CX19" i="22"/>
  <c r="L19" s="1"/>
  <c r="X19" s="1"/>
  <c r="X39" i="19"/>
  <c r="X39" i="23"/>
  <c r="CX18"/>
  <c r="L38" i="22"/>
  <c r="X38" s="1"/>
  <c r="BY19" i="21"/>
  <c r="CT19"/>
  <c r="CV19"/>
  <c r="CX38" i="20"/>
  <c r="CT18" i="21"/>
  <c r="L38" i="16"/>
  <c r="X38" s="1"/>
  <c r="L38" i="21"/>
  <c r="X38" s="1"/>
  <c r="CX18" i="22"/>
  <c r="CX18" i="18"/>
  <c r="L23" i="1" l="1"/>
  <c r="X23" s="1"/>
  <c r="L34"/>
  <c r="X34" s="1"/>
  <c r="L21"/>
  <c r="X21" s="1"/>
  <c r="L20"/>
  <c r="X20" s="1"/>
  <c r="CX19" i="21"/>
  <c r="L19" s="1"/>
  <c r="X19" s="1"/>
  <c r="X39" s="1"/>
  <c r="W42" i="19"/>
  <c r="A48" s="1"/>
  <c r="W42" i="23"/>
  <c r="A48" s="1"/>
  <c r="T39" i="22"/>
  <c r="L19" i="18"/>
  <c r="X19" s="1"/>
  <c r="X39" s="1"/>
  <c r="W42" s="1"/>
  <c r="A48" s="1"/>
  <c r="W42" i="24"/>
  <c r="A48" s="1"/>
  <c r="CW19" i="16"/>
  <c r="CU19"/>
  <c r="CT19"/>
  <c r="CV19"/>
  <c r="CW38" i="1"/>
  <c r="CW18" i="16" s="1"/>
  <c r="CS18"/>
  <c r="CT38" i="1"/>
  <c r="CU38"/>
  <c r="CU18" i="16" s="1"/>
  <c r="CV38" i="1"/>
  <c r="CV18" i="16" s="1"/>
  <c r="X39" i="22"/>
  <c r="CX18" i="21"/>
  <c r="L38" i="17"/>
  <c r="X38" s="1"/>
  <c r="X39" s="1"/>
  <c r="T39"/>
  <c r="T39" i="21" l="1"/>
  <c r="W42" s="1"/>
  <c r="A48" s="1"/>
  <c r="W42" i="22"/>
  <c r="A48" s="1"/>
  <c r="CX19" i="16"/>
  <c r="CT18"/>
  <c r="CX38" i="1"/>
  <c r="L38" i="20"/>
  <c r="X38" s="1"/>
  <c r="X39" s="1"/>
  <c r="T39"/>
  <c r="W42" i="17"/>
  <c r="A48" s="1"/>
  <c r="T39" i="16" l="1"/>
  <c r="CX18"/>
  <c r="W42" i="20"/>
  <c r="A48" s="1"/>
  <c r="L19" i="16" l="1"/>
  <c r="X19" s="1"/>
  <c r="X39" s="1"/>
  <c r="W42" s="1"/>
  <c r="A48" s="1"/>
  <c r="T39" i="1"/>
  <c r="L38"/>
  <c r="X38" s="1"/>
  <c r="X39" s="1"/>
  <c r="W42" l="1"/>
  <c r="A48" s="1"/>
</calcChain>
</file>

<file path=xl/sharedStrings.xml><?xml version="1.0" encoding="utf-8"?>
<sst xmlns="http://schemas.openxmlformats.org/spreadsheetml/2006/main" count="1158" uniqueCount="251">
  <si>
    <t>MEHRAN UNIVERSITY OF ENGINEERING AND TECHNOLOGY, JAMSHORO</t>
  </si>
  <si>
    <t>Award List of Theory</t>
  </si>
  <si>
    <t>Semester</t>
  </si>
  <si>
    <t>Year</t>
  </si>
  <si>
    <t>Batch</t>
  </si>
  <si>
    <t>Subject</t>
  </si>
  <si>
    <t>Date of Conduct</t>
  </si>
  <si>
    <t>S#</t>
  </si>
  <si>
    <t>ID NUMBER</t>
  </si>
  <si>
    <t>Out of</t>
  </si>
  <si>
    <t>Signature of the Concerned Director/Chairman of Institute / Department</t>
  </si>
  <si>
    <t>Note:</t>
  </si>
  <si>
    <t>Name of Internal Examiner</t>
  </si>
  <si>
    <t>Chemical Engineering</t>
  </si>
  <si>
    <t>First</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</si>
  <si>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</si>
  <si>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</si>
  <si>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</si>
  <si>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</si>
  <si>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</si>
  <si>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</si>
  <si>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</si>
  <si>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</si>
  <si>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</si>
  <si>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</si>
  <si>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</si>
  <si>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</si>
  <si>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</si>
  <si>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</si>
  <si>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</si>
  <si>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</si>
  <si>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</si>
  <si>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</si>
  <si>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</si>
  <si>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</si>
  <si>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</si>
  <si>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</si>
  <si>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</si>
  <si>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</si>
  <si>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</si>
  <si>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</si>
  <si>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</si>
  <si>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</si>
  <si>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</si>
  <si>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</si>
  <si>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</si>
  <si>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</si>
  <si>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</si>
  <si>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</si>
  <si>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</si>
  <si>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</si>
  <si>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</si>
  <si>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</si>
  <si>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</si>
  <si>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</si>
  <si>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</si>
  <si>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</si>
  <si>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</si>
  <si>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</si>
  <si>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</si>
  <si>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</si>
  <si>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</si>
  <si>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</si>
  <si>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</si>
  <si>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</si>
  <si>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</si>
  <si>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</si>
  <si>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</si>
  <si>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</si>
  <si>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</si>
  <si>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</si>
  <si>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</si>
  <si>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</si>
  <si>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</si>
  <si>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</si>
  <si>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</si>
  <si>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</si>
  <si>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</si>
  <si>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</si>
  <si>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</si>
  <si>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</si>
  <si>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</si>
  <si>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</si>
  <si>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</si>
  <si>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</si>
  <si>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</si>
  <si>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</si>
  <si>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</si>
  <si>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</si>
  <si>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</si>
  <si>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Supplementary Exam</t>
  </si>
  <si>
    <t>Special Regular</t>
  </si>
  <si>
    <t>Special Supplementary</t>
  </si>
  <si>
    <t>Signature of the Director/Chairman of Teacher's Institute / Department</t>
  </si>
  <si>
    <t>Error Notification Area</t>
  </si>
  <si>
    <t>Metallurgy and Materials Engineering</t>
  </si>
  <si>
    <t>B.CRP</t>
  </si>
  <si>
    <t>Departments</t>
  </si>
  <si>
    <t>Subjects</t>
  </si>
  <si>
    <t>B.ARCH</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</si>
  <si>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</si>
  <si>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</si>
  <si>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</si>
  <si>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</si>
  <si>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</si>
  <si>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</si>
  <si>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</si>
  <si>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</si>
  <si>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</si>
  <si>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INCORRECT</t>
    </r>
    <r>
      <rPr>
        <sz val="10"/>
        <color indexed="8"/>
        <rFont val="Times New Roman"/>
        <family val="1"/>
      </rPr>
      <t xml:space="preserve"> will be shown if improper format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t>
    </r>
  </si>
  <si>
    <t>Final Examination Marks in Figures</t>
  </si>
  <si>
    <t>Final Examination Marks in Words</t>
  </si>
  <si>
    <t>FINAL EXAM MARKS ERRORS</t>
  </si>
  <si>
    <t>ERROR NOTIFICATION AREA</t>
  </si>
  <si>
    <r>
      <t xml:space="preserve">1. Please Start from Sheet1 and use Sheet2 (if needed) in same Workbook. After Completing, make sure </t>
    </r>
    <r>
      <rPr>
        <b/>
        <sz val="9"/>
        <color indexed="8"/>
        <rFont val="Times New Roman"/>
        <family val="1"/>
      </rPr>
      <t xml:space="preserve">there will no Error shown with Red Fonts </t>
    </r>
    <r>
      <rPr>
        <sz val="9"/>
        <color indexed="8"/>
        <rFont val="Times New Roman"/>
        <family val="1"/>
      </rPr>
      <t xml:space="preserve">and </t>
    </r>
    <r>
      <rPr>
        <b/>
        <sz val="9"/>
        <color indexed="8"/>
        <rFont val="Times New Roman"/>
        <family val="1"/>
      </rPr>
      <t>do not write any symbol (--)/Cross( X) in remaing Cells at Last.</t>
    </r>
  </si>
  <si>
    <r>
      <t xml:space="preserve">3. S# (E.g. 1  2 and so on) ID # Format 14CE55 if Double no.14-13CE55, for Khairpur Campus ID # Format K14CE55 Double no.K14-13CE55.  in case of  Absent Write </t>
    </r>
    <r>
      <rPr>
        <b/>
        <sz val="9"/>
        <color indexed="8"/>
        <rFont val="Times New Roman"/>
        <family val="1"/>
      </rPr>
      <t>ABS</t>
    </r>
  </si>
  <si>
    <t>ABS</t>
  </si>
  <si>
    <r>
      <t xml:space="preserve">3. S# (E.g. 1  2 and so on) ID # Format </t>
    </r>
    <r>
      <rPr>
        <b/>
        <sz val="8"/>
        <color indexed="8"/>
        <rFont val="Times New Roman"/>
        <family val="1"/>
      </rPr>
      <t xml:space="preserve">14CE55 </t>
    </r>
    <r>
      <rPr>
        <sz val="8"/>
        <color indexed="8"/>
        <rFont val="Times New Roman"/>
        <family val="1"/>
      </rPr>
      <t>if Double no.</t>
    </r>
    <r>
      <rPr>
        <b/>
        <sz val="8"/>
        <color indexed="8"/>
        <rFont val="Times New Roman"/>
        <family val="1"/>
      </rPr>
      <t>14-13CE55</t>
    </r>
    <r>
      <rPr>
        <sz val="8"/>
        <color indexed="8"/>
        <rFont val="Times New Roman"/>
        <family val="1"/>
      </rPr>
      <t xml:space="preserve">, for Khairpur Campus ID # Format K14CE55 Double no.K14-13CE55.  in case of  Absent Write </t>
    </r>
    <r>
      <rPr>
        <b/>
        <sz val="8"/>
        <color indexed="8"/>
        <rFont val="Times New Roman"/>
        <family val="1"/>
      </rPr>
      <t>ABS, Please Download Fresh Copy of Award List.</t>
    </r>
  </si>
  <si>
    <t>---</t>
  </si>
  <si>
    <r>
      <rPr>
        <b/>
        <sz val="12"/>
        <color indexed="8"/>
        <rFont val="Times New Roman"/>
        <family val="1"/>
      </rPr>
      <t>NOTE:</t>
    </r>
    <r>
      <rPr>
        <b/>
        <sz val="9"/>
        <color indexed="8"/>
        <rFont val="Times New Roman"/>
        <family val="1"/>
      </rPr>
      <t xml:space="preserve"> </t>
    </r>
    <r>
      <rPr>
        <sz val="9"/>
        <color indexed="8"/>
        <rFont val="Times New Roman"/>
        <family val="1"/>
      </rPr>
      <t xml:space="preserve">The Error </t>
    </r>
    <r>
      <rPr>
        <sz val="12"/>
        <color indexed="10"/>
        <rFont val="Times New Roman"/>
        <family val="1"/>
      </rPr>
      <t>"Given Marks or Format is incorrect"</t>
    </r>
    <r>
      <rPr>
        <sz val="12"/>
        <color indexed="8"/>
        <rFont val="Times New Roman"/>
        <family val="1"/>
      </rPr>
      <t xml:space="preserve"> </t>
    </r>
    <r>
      <rPr>
        <sz val="9"/>
        <color indexed="8"/>
        <rFont val="Times New Roman"/>
        <family val="1"/>
      </rPr>
      <t>will be shown in the result of: i) S# Incorrect    ii) Cell left blank  iii) Marks given out of range iv) Row cells are not filled completely v) incorrect Keywords like Absent instead of ABS vi) Use of any other symbol like (----) or letter (A  b). Ther Error ROLL #</t>
    </r>
    <r>
      <rPr>
        <sz val="9"/>
        <color indexed="10"/>
        <rFont val="Times New Roman"/>
        <family val="1"/>
      </rPr>
      <t xml:space="preserve"> </t>
    </r>
    <r>
      <rPr>
        <b/>
        <sz val="10"/>
        <color indexed="10"/>
        <rFont val="Times New Roman"/>
        <family val="1"/>
      </rPr>
      <t>FORMAT OR SEQUENCE I</t>
    </r>
    <r>
      <rPr>
        <b/>
        <sz val="10"/>
        <color indexed="10"/>
        <rFont val="Times New Roman"/>
        <family val="1"/>
      </rPr>
      <t>NCORRECT</t>
    </r>
    <r>
      <rPr>
        <b/>
        <sz val="10"/>
        <color indexed="8"/>
        <rFont val="Times New Roman"/>
        <family val="1"/>
      </rPr>
      <t xml:space="preserve"> </t>
    </r>
    <r>
      <rPr>
        <sz val="9"/>
        <color indexed="8"/>
        <rFont val="Times New Roman"/>
        <family val="1"/>
      </rPr>
      <t xml:space="preserve">will be shown if improper format and sequence of ID # is entered in the Cell. </t>
    </r>
    <r>
      <rPr>
        <b/>
        <sz val="10"/>
        <color indexed="8"/>
        <rFont val="Times New Roman"/>
        <family val="1"/>
      </rPr>
      <t>IF BLANK ROWS LEFT AT LAST THEN PLEASE USE FILTER BY SELECTING SMALL CIRCLE BELOW OF S# AND UNCHECK (BLANKS) AND PRESS OK. ONLY THIS PROFORMA WILL BE ACCEPTED FOR SUBMISSION OF RESULTS.</t>
    </r>
  </si>
  <si>
    <t>13CE01</t>
  </si>
  <si>
    <t>ROLL # ENTRY FORMAT AND SEQUENCE SAMPLE</t>
  </si>
  <si>
    <t>13CE02</t>
  </si>
  <si>
    <t>13-12CE01</t>
  </si>
  <si>
    <t>13-12CE02</t>
  </si>
  <si>
    <t>13-11CE01</t>
  </si>
  <si>
    <t>13-11CE02</t>
  </si>
  <si>
    <t>13-10CE01</t>
  </si>
  <si>
    <t>FOR SZAB CAMPUS</t>
  </si>
  <si>
    <t>K13CE01</t>
  </si>
  <si>
    <t>K13CE02</t>
  </si>
  <si>
    <t>K13-12CE01</t>
  </si>
  <si>
    <t>K13-12CE02</t>
  </si>
  <si>
    <t>K13-11CE01</t>
  </si>
  <si>
    <t>K13-11CE02</t>
  </si>
  <si>
    <t>K13-10CE01</t>
  </si>
  <si>
    <t>Please Do Not Use Copy or Cut Paste Option, it will distrub the Entire Sheet</t>
  </si>
  <si>
    <r>
      <t xml:space="preserve">1. Please Start from Sheet1 and use Sheet2 (if needed) in same Workbook. After Completing, make sure </t>
    </r>
    <r>
      <rPr>
        <b/>
        <sz val="9"/>
        <color indexed="8"/>
        <rFont val="Times New Roman"/>
        <family val="1"/>
      </rPr>
      <t xml:space="preserve">there will no Error shown with Red Fonts </t>
    </r>
    <r>
      <rPr>
        <sz val="9"/>
        <color indexed="8"/>
        <rFont val="Times New Roman"/>
        <family val="1"/>
      </rPr>
      <t xml:space="preserve">and </t>
    </r>
    <r>
      <rPr>
        <b/>
        <sz val="9"/>
        <color indexed="8"/>
        <rFont val="Times New Roman"/>
        <family val="1"/>
      </rPr>
      <t>do not write any symbol (--)/Cross( X) in remaing Cells.</t>
    </r>
  </si>
  <si>
    <t>2. Select (Deptt, Program, Semester, Batch, Exams, Subject from Drop Down List. Write Exams Helding Month(E.g. Nov/Dec, 2014), Date of Conduct (E.g. 25/04/2014), Name of Internal and select Subject Final Examination Marks in Final Examinations Marks in Figures Column. Figures to words will be converted automatically.</t>
  </si>
  <si>
    <t>BatchNo</t>
  </si>
  <si>
    <t>SeatRollNo</t>
  </si>
  <si>
    <t>Subject Title</t>
  </si>
  <si>
    <t>Final Exam Marks</t>
  </si>
  <si>
    <r>
      <t xml:space="preserve">2. Select (Deptt, Program, Semester, Batch, Exams, Subject from Drop Down List. Write Exams Helding Month(E.g. Nov/Dec, 2014), Date of Conduct (E.g. 25/04/2014), Name of Internal and select Subject Final Examination Marks in Final Examinations Marks in Figures Column. Figures to words will be converted automatically. </t>
    </r>
    <r>
      <rPr>
        <b/>
        <sz val="9"/>
        <color theme="1"/>
        <rFont val="Times New Roman"/>
        <family val="1"/>
      </rPr>
      <t>PLZ</t>
    </r>
    <r>
      <rPr>
        <sz val="9"/>
        <color theme="1"/>
        <rFont val="Times New Roman"/>
        <family val="1"/>
      </rPr>
      <t xml:space="preserve"> </t>
    </r>
    <r>
      <rPr>
        <b/>
        <sz val="9"/>
        <color theme="1"/>
        <rFont val="Times New Roman"/>
        <family val="1"/>
      </rPr>
      <t>MAKE SEPARATE FILE FOR EACH SECTION</t>
    </r>
  </si>
  <si>
    <t>Note: (1) Use Times New Roman Font. 2) Abbreviations are not allowed. 3) Twelve (12) Font Size is allowed. For Further help download sample filled award list from internet ( http://www.muet.edu.pk )</t>
  </si>
  <si>
    <t>Note: (1) Use Times New Roman Font. 2) Abbreviations are not allowed. 3) Twelve (12) Font Size is allowed. For Further help download sample filled award list from internet ( http://www.muet.edu.pk ).</t>
  </si>
  <si>
    <t>Credit Hours</t>
  </si>
  <si>
    <t>NOTE: THE MARKS SHOULD NOT BE AWARDED IN FRACTION</t>
  </si>
  <si>
    <t>Communication Design</t>
  </si>
  <si>
    <t>Textile Design</t>
  </si>
  <si>
    <t>Fine Arts</t>
  </si>
  <si>
    <t>CE17CD</t>
  </si>
  <si>
    <t>CE17TD</t>
  </si>
  <si>
    <t>CE17FA</t>
  </si>
  <si>
    <t>CE17AR</t>
  </si>
  <si>
    <t>Architecture Planning &amp; Development</t>
  </si>
  <si>
    <t>Architecture Studio - I</t>
  </si>
  <si>
    <t>Surveying and Leveling</t>
  </si>
  <si>
    <t>Materials and Construction - I</t>
  </si>
  <si>
    <t>Architecture Studio - II</t>
  </si>
  <si>
    <t>For Any Query and Question Contact to Aijaz Ali Brohi, Senior Software Engineer at 7909</t>
  </si>
  <si>
    <t xml:space="preserve">Mr. Kashif Shahzad </t>
  </si>
  <si>
    <t>Architecture &amp; Planning</t>
  </si>
  <si>
    <t>FCE17CD</t>
  </si>
  <si>
    <t>FCE17TD</t>
  </si>
  <si>
    <t>FCE17FA</t>
  </si>
  <si>
    <t>FCE17AR</t>
  </si>
  <si>
    <t>CE18CD</t>
  </si>
  <si>
    <t>CE18TD</t>
  </si>
  <si>
    <t>CE18FA</t>
  </si>
  <si>
    <t>CE18AR</t>
  </si>
  <si>
    <t>Introduction to Visual Arts</t>
  </si>
  <si>
    <t>Functional English</t>
  </si>
  <si>
    <t>Islamic Studies / Ethics</t>
  </si>
  <si>
    <t>Communication Skills</t>
  </si>
  <si>
    <t>Pakistan Studies</t>
  </si>
  <si>
    <t>History of Civilization</t>
  </si>
  <si>
    <t>Design Theory – I</t>
  </si>
  <si>
    <t>Communication Theory – I</t>
  </si>
  <si>
    <t xml:space="preserve">English for Art &amp; Design </t>
  </si>
  <si>
    <t xml:space="preserve">Design Theory – I </t>
  </si>
  <si>
    <t>English for Art and Design</t>
  </si>
  <si>
    <t>History of Arts – I</t>
  </si>
  <si>
    <t>English for Art &amp; Design</t>
  </si>
  <si>
    <t>Design Theory – II</t>
  </si>
  <si>
    <t>Communication Theory – II</t>
  </si>
  <si>
    <t>History of Textile-I</t>
  </si>
  <si>
    <t>History of Arts –II</t>
  </si>
  <si>
    <t>Art in Pakistan</t>
  </si>
  <si>
    <t>History of Architecture-I</t>
  </si>
  <si>
    <t>History of  Architecture-II</t>
  </si>
  <si>
    <t>Materials and Construction - II</t>
  </si>
  <si>
    <t>Building Services and Systems-I</t>
  </si>
  <si>
    <t>Basic Theory of Structures</t>
  </si>
  <si>
    <t>Architecture Studio-III</t>
  </si>
  <si>
    <t>Structure for Architects – I</t>
  </si>
  <si>
    <t>Landscape Architecture</t>
  </si>
  <si>
    <t>Building Services &amp; Systems-II</t>
  </si>
  <si>
    <t>Energy and Environment and Buildings</t>
  </si>
  <si>
    <t>Architecture Studio - IV</t>
  </si>
  <si>
    <t>Structure for Architects-II</t>
  </si>
  <si>
    <t>Architecture in Pakistan</t>
  </si>
  <si>
    <t>Sustainable Design</t>
  </si>
  <si>
    <t>Introduction to Planning</t>
  </si>
  <si>
    <t>Architecture Studio-V</t>
  </si>
  <si>
    <t>Theory of Architecture</t>
  </si>
  <si>
    <t>Planning Techniques</t>
  </si>
  <si>
    <t>Elective – I</t>
  </si>
  <si>
    <t>Architecture Studio-VI</t>
  </si>
  <si>
    <t>Urban Planning and Design</t>
  </si>
  <si>
    <t>Interior Design</t>
  </si>
  <si>
    <t>Conservation Techniques</t>
  </si>
  <si>
    <t>Research  Methods</t>
  </si>
  <si>
    <t>Nineth</t>
  </si>
  <si>
    <t>Environmental Design Studio</t>
  </si>
  <si>
    <t>Professional Practice</t>
  </si>
  <si>
    <t>Specifications and Quantity 
Surveying - I</t>
  </si>
  <si>
    <t>tenth</t>
  </si>
  <si>
    <t>Project Management</t>
  </si>
  <si>
    <t>Media Skills-I</t>
  </si>
  <si>
    <t>Copy Writing-I</t>
  </si>
  <si>
    <t>Design Theory-III</t>
  </si>
  <si>
    <t xml:space="preserve"> Media Skills-II</t>
  </si>
  <si>
    <t>Copy Writing-II</t>
  </si>
  <si>
    <t>History of Design</t>
  </si>
  <si>
    <t xml:space="preserve">Research Methodology </t>
  </si>
  <si>
    <t>Color Studies</t>
  </si>
  <si>
    <t>Craft Documentation and Design</t>
  </si>
  <si>
    <t>History of Art-III</t>
  </si>
  <si>
    <t>Art Aesthetics</t>
  </si>
  <si>
    <t>Fine Arts Seminar –I</t>
  </si>
  <si>
    <t>Islamic Art &amp; Architecture</t>
  </si>
  <si>
    <t>Fine Arts Seminar –II</t>
  </si>
  <si>
    <t>Specifications and Quantity Surveying - II</t>
  </si>
  <si>
    <t>Specifications and Quantity Surveying - I</t>
  </si>
  <si>
    <t>CE19CD</t>
  </si>
  <si>
    <t>CE20CD</t>
  </si>
  <si>
    <t>CE21CD</t>
  </si>
  <si>
    <t>CE22CD</t>
  </si>
  <si>
    <t>CE19TD</t>
  </si>
  <si>
    <t>CE20TD</t>
  </si>
  <si>
    <t>CE21TD</t>
  </si>
  <si>
    <t>CE22TD</t>
  </si>
  <si>
    <t>CE19FA</t>
  </si>
  <si>
    <t>CE20FA</t>
  </si>
  <si>
    <t>CE21FA</t>
  </si>
  <si>
    <t>CE22FA</t>
  </si>
  <si>
    <t>CE19AR</t>
  </si>
  <si>
    <t>CE20AR</t>
  </si>
  <si>
    <t>CE21AR</t>
  </si>
  <si>
    <t>CE22AR</t>
  </si>
</sst>
</file>

<file path=xl/styles.xml><?xml version="1.0" encoding="utf-8"?>
<styleSheet xmlns="http://schemas.openxmlformats.org/spreadsheetml/2006/main">
  <fonts count="52">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b/>
      <sz val="9"/>
      <color indexed="8"/>
      <name val="Times New Roman"/>
      <family val="1"/>
    </font>
    <font>
      <sz val="9"/>
      <color indexed="8"/>
      <name val="Times New Roman"/>
      <family val="1"/>
    </font>
    <font>
      <sz val="7"/>
      <color indexed="8"/>
      <name val="Times New Roman"/>
      <family val="1"/>
    </font>
    <font>
      <sz val="12"/>
      <color indexed="8"/>
      <name val="Times New Roman"/>
      <family val="1"/>
    </font>
    <font>
      <sz val="12"/>
      <color indexed="10"/>
      <name val="Times New Roman"/>
      <family val="1"/>
    </font>
    <font>
      <b/>
      <sz val="10"/>
      <color indexed="8"/>
      <name val="Times New Roman"/>
      <family val="1"/>
    </font>
    <font>
      <sz val="9"/>
      <color indexed="10"/>
      <name val="Times New Roman"/>
      <family val="1"/>
    </font>
    <font>
      <b/>
      <sz val="10"/>
      <color indexed="10"/>
      <name val="Times New Roman"/>
      <family val="1"/>
    </font>
    <font>
      <sz val="12"/>
      <color theme="1"/>
      <name val="Times New Roman"/>
      <family val="1"/>
    </font>
    <font>
      <b/>
      <sz val="12"/>
      <color theme="1"/>
      <name val="Times New Roman"/>
      <family val="1"/>
    </font>
    <font>
      <sz val="10"/>
      <color theme="1"/>
      <name val="Times New Roman"/>
      <family val="1"/>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4"/>
      <color theme="1"/>
      <name val="Times New Roman"/>
      <family val="1"/>
    </font>
    <font>
      <b/>
      <sz val="10"/>
      <color theme="1"/>
      <name val="Times New Roman"/>
      <family val="1"/>
    </font>
    <font>
      <sz val="7"/>
      <color theme="1"/>
      <name val="Times New Roman"/>
      <family val="1"/>
    </font>
    <font>
      <b/>
      <sz val="11"/>
      <color theme="0"/>
      <name val="Times New Roman"/>
      <family val="1"/>
    </font>
    <font>
      <sz val="11"/>
      <color theme="0"/>
      <name val="Times New Roman"/>
      <family val="1"/>
    </font>
    <font>
      <b/>
      <sz val="12"/>
      <color theme="0"/>
      <name val="Times New Roman"/>
      <family val="1"/>
    </font>
    <font>
      <sz val="11"/>
      <name val="Calibri"/>
      <family val="2"/>
      <scheme val="minor"/>
    </font>
    <font>
      <sz val="9"/>
      <color theme="1"/>
      <name val="Times New Roman"/>
      <family val="1"/>
    </font>
    <font>
      <sz val="8"/>
      <color theme="1"/>
      <name val="Times New Roman"/>
      <family val="1"/>
    </font>
    <font>
      <b/>
      <sz val="11"/>
      <color rgb="FFC00000"/>
      <name val="Times New Roman"/>
      <family val="1"/>
    </font>
    <font>
      <b/>
      <sz val="16"/>
      <color theme="1"/>
      <name val="Times New Roman"/>
      <family val="1"/>
    </font>
    <font>
      <b/>
      <sz val="9"/>
      <color theme="1"/>
      <name val="Times New Roman"/>
      <family val="1"/>
    </font>
    <font>
      <b/>
      <sz val="18"/>
      <color theme="1"/>
      <name val="Times New Roman"/>
      <family val="1"/>
    </font>
    <font>
      <sz val="12"/>
      <color theme="3"/>
      <name val="Times New Roman"/>
      <family val="1"/>
    </font>
    <font>
      <b/>
      <sz val="11"/>
      <color rgb="FFFF0000"/>
      <name val="Calibri"/>
      <family val="2"/>
    </font>
    <font>
      <sz val="11"/>
      <color rgb="FFFF0000"/>
      <name val="Calibri"/>
      <family val="2"/>
    </font>
    <font>
      <sz val="36"/>
      <color rgb="FFFF0000"/>
      <name val="Calibri"/>
      <family val="2"/>
    </font>
    <font>
      <sz val="11"/>
      <color theme="1"/>
      <name val="Calibri"/>
      <family val="2"/>
    </font>
    <font>
      <b/>
      <sz val="12"/>
      <color rgb="FF000000"/>
      <name val="Times New Roman"/>
      <family val="1"/>
    </font>
    <font>
      <b/>
      <sz val="28"/>
      <color rgb="FFFF0000"/>
      <name val="Calibri"/>
      <family val="2"/>
    </font>
    <font>
      <b/>
      <sz val="18"/>
      <color rgb="FFFF0000"/>
      <name val="Calibri"/>
      <family val="2"/>
    </font>
    <font>
      <b/>
      <sz val="7.5"/>
      <color theme="1"/>
      <name val="Times New Roman"/>
      <family val="1"/>
    </font>
    <font>
      <sz val="11"/>
      <color rgb="FF000000"/>
      <name val="Calibri"/>
      <family val="2"/>
      <scheme val="minor"/>
    </font>
    <font>
      <sz val="11"/>
      <color theme="1"/>
      <name val="Times New Roman"/>
      <family val="1"/>
    </font>
    <font>
      <sz val="11"/>
      <name val="Times New Roman"/>
      <family val="1"/>
    </font>
    <font>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rgb="FFC5D9F1"/>
        <bgColor rgb="FF000000"/>
      </patternFill>
    </fill>
    <fill>
      <patternFill patternType="solid">
        <fgColor rgb="FFEEECE1"/>
        <bgColor rgb="FF000000"/>
      </patternFill>
    </fill>
    <fill>
      <patternFill patternType="solid">
        <fgColor rgb="FFDDD9C3"/>
        <bgColor rgb="FF000000"/>
      </patternFill>
    </fill>
    <fill>
      <patternFill patternType="solid">
        <fgColor rgb="FFFFFF00"/>
        <bgColor rgb="FF000000"/>
      </patternFill>
    </fill>
    <fill>
      <patternFill patternType="solid">
        <fgColor rgb="FFB1A0C7"/>
        <bgColor indexed="64"/>
      </patternFill>
    </fill>
  </fills>
  <borders count="50">
    <border>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7030A0"/>
      </left>
      <right/>
      <top style="thin">
        <color indexed="64"/>
      </top>
      <bottom style="thin">
        <color indexed="64"/>
      </bottom>
      <diagonal/>
    </border>
    <border>
      <left/>
      <right/>
      <top/>
      <bottom style="thin">
        <color rgb="FFC00000"/>
      </bottom>
      <diagonal/>
    </border>
    <border>
      <left style="medium">
        <color rgb="FF7030A0"/>
      </left>
      <right style="medium">
        <color rgb="FF7030A0"/>
      </right>
      <top/>
      <bottom style="medium">
        <color rgb="FF7030A0"/>
      </bottom>
      <diagonal/>
    </border>
    <border>
      <left/>
      <right style="medium">
        <color rgb="FF7030A0"/>
      </right>
      <top/>
      <bottom style="medium">
        <color rgb="FF7030A0"/>
      </bottom>
      <diagonal/>
    </border>
    <border>
      <left/>
      <right/>
      <top style="thin">
        <color indexed="64"/>
      </top>
      <bottom style="thin">
        <color rgb="FFC00000"/>
      </bottom>
      <diagonal/>
    </border>
    <border>
      <left/>
      <right/>
      <top style="thin">
        <color rgb="FFC00000"/>
      </top>
      <bottom style="thin">
        <color rgb="FFC00000"/>
      </bottom>
      <diagonal/>
    </border>
  </borders>
  <cellStyleXfs count="1">
    <xf numFmtId="0" fontId="0" fillId="0" borderId="0"/>
  </cellStyleXfs>
  <cellXfs count="294">
    <xf numFmtId="0" fontId="0" fillId="0" borderId="0" xfId="0"/>
    <xf numFmtId="0" fontId="16" fillId="0" borderId="0" xfId="0" applyFont="1" applyAlignment="1">
      <alignment horizontal="center" vertical="center" shrinkToFit="1"/>
    </xf>
    <xf numFmtId="0" fontId="16" fillId="0" borderId="0" xfId="0" applyFont="1" applyAlignment="1">
      <alignment shrinkToFit="1"/>
    </xf>
    <xf numFmtId="0" fontId="16" fillId="0" borderId="0" xfId="0" applyFont="1" applyAlignment="1">
      <alignment horizontal="center" vertical="center" shrinkToFit="1"/>
    </xf>
    <xf numFmtId="0" fontId="17" fillId="0" borderId="0" xfId="0" applyFont="1"/>
    <xf numFmtId="0" fontId="17" fillId="0" borderId="0" xfId="0" applyFont="1" applyAlignment="1">
      <alignment horizontal="left"/>
    </xf>
    <xf numFmtId="0" fontId="18" fillId="0" borderId="0" xfId="0" applyFont="1" applyAlignment="1">
      <alignment shrinkToFit="1"/>
    </xf>
    <xf numFmtId="0" fontId="16" fillId="0" borderId="0" xfId="0" applyFont="1" applyAlignment="1">
      <alignment horizontal="center" shrinkToFit="1"/>
    </xf>
    <xf numFmtId="0" fontId="17" fillId="0" borderId="0" xfId="0" applyFont="1" applyProtection="1">
      <protection hidden="1"/>
    </xf>
    <xf numFmtId="0" fontId="16" fillId="0" borderId="0" xfId="0" applyFont="1" applyProtection="1">
      <protection hidden="1"/>
    </xf>
    <xf numFmtId="0" fontId="17" fillId="0" borderId="0" xfId="0" applyFont="1" applyBorder="1" applyAlignment="1">
      <alignment horizontal="center" vertical="center" shrinkToFit="1"/>
    </xf>
    <xf numFmtId="0" fontId="16" fillId="0" borderId="0" xfId="0" applyFont="1" applyAlignment="1">
      <alignment horizontal="center" vertical="center" shrinkToFit="1"/>
    </xf>
    <xf numFmtId="0" fontId="19" fillId="0" borderId="0" xfId="0" applyFont="1" applyBorder="1" applyAlignment="1" applyProtection="1">
      <alignment horizontal="center" vertical="center" shrinkToFit="1"/>
      <protection hidden="1"/>
    </xf>
    <xf numFmtId="0" fontId="20" fillId="0" borderId="0" xfId="0" applyFont="1" applyBorder="1" applyAlignment="1">
      <alignment horizontal="center" vertical="center" shrinkToFit="1"/>
    </xf>
    <xf numFmtId="0" fontId="20" fillId="0" borderId="0" xfId="0" applyFont="1" applyBorder="1" applyAlignment="1">
      <alignment horizontal="left" vertical="center" shrinkToFit="1"/>
    </xf>
    <xf numFmtId="0" fontId="21" fillId="0" borderId="44" xfId="0" applyFont="1" applyBorder="1" applyAlignment="1" applyProtection="1">
      <alignment vertical="center" shrinkToFit="1"/>
      <protection locked="0"/>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vertical="center" shrinkToFit="1"/>
    </xf>
    <xf numFmtId="0" fontId="16" fillId="0" borderId="3" xfId="0" applyFont="1" applyBorder="1" applyAlignment="1">
      <alignment horizontal="center" vertical="center" shrinkToFit="1"/>
    </xf>
    <xf numFmtId="0" fontId="24" fillId="2" borderId="4" xfId="0" applyFont="1" applyFill="1" applyBorder="1" applyAlignment="1">
      <alignment horizontal="center" shrinkToFit="1"/>
    </xf>
    <xf numFmtId="0" fontId="25" fillId="2" borderId="5" xfId="0" applyFont="1" applyFill="1" applyBorder="1" applyAlignment="1">
      <alignment horizontal="center" vertical="center" shrinkToFit="1"/>
    </xf>
    <xf numFmtId="0" fontId="26" fillId="0" borderId="0" xfId="0" applyFont="1" applyBorder="1" applyAlignment="1">
      <alignment horizontal="center" vertical="center" shrinkToFit="1"/>
    </xf>
    <xf numFmtId="0" fontId="17" fillId="0" borderId="1" xfId="0" applyFont="1" applyBorder="1" applyAlignment="1">
      <alignment vertical="center" shrinkToFit="1"/>
    </xf>
    <xf numFmtId="0" fontId="17" fillId="0" borderId="6" xfId="0" applyFont="1" applyBorder="1" applyAlignment="1">
      <alignment vertical="top" wrapText="1" shrinkToFit="1"/>
    </xf>
    <xf numFmtId="0" fontId="17" fillId="0" borderId="0" xfId="0" applyFont="1" applyBorder="1" applyAlignment="1">
      <alignment vertical="top" wrapText="1" shrinkToFit="1"/>
    </xf>
    <xf numFmtId="0" fontId="17" fillId="0" borderId="1" xfId="0" applyFont="1" applyBorder="1" applyAlignment="1">
      <alignment vertical="top" wrapText="1" shrinkToFit="1"/>
    </xf>
    <xf numFmtId="0" fontId="16" fillId="0" borderId="0" xfId="0" applyFont="1" applyAlignment="1">
      <alignment horizontal="center" vertical="center" shrinkToFit="1"/>
    </xf>
    <xf numFmtId="0" fontId="16" fillId="0" borderId="0" xfId="0" applyFont="1" applyAlignment="1">
      <alignment horizontal="center" shrinkToFit="1"/>
    </xf>
    <xf numFmtId="0" fontId="26"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shrinkToFit="1"/>
    </xf>
    <xf numFmtId="0" fontId="26" fillId="0" borderId="0"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0" xfId="0" applyFont="1" applyBorder="1" applyAlignment="1">
      <alignment horizontal="left" vertical="center" shrinkToFit="1"/>
    </xf>
    <xf numFmtId="0" fontId="1" fillId="0" borderId="1" xfId="0" applyFont="1" applyBorder="1" applyAlignment="1" applyProtection="1">
      <alignment horizontal="center" vertical="center" shrinkToFit="1"/>
    </xf>
    <xf numFmtId="0" fontId="1" fillId="0" borderId="7" xfId="0" applyFont="1" applyBorder="1" applyAlignment="1" applyProtection="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center" vertical="center" shrinkToFit="1"/>
    </xf>
    <xf numFmtId="0" fontId="27" fillId="0" borderId="8" xfId="0" applyFont="1" applyBorder="1" applyAlignment="1">
      <alignment vertical="top" shrinkToFit="1"/>
    </xf>
    <xf numFmtId="0" fontId="28" fillId="0" borderId="9" xfId="0" applyFont="1" applyBorder="1" applyAlignment="1">
      <alignment horizontal="left" vertical="center" shrinkToFit="1"/>
    </xf>
    <xf numFmtId="0" fontId="10" fillId="0" borderId="9" xfId="0" applyFont="1" applyBorder="1" applyAlignment="1">
      <alignment horizontal="left" vertical="center" shrinkToFit="1"/>
    </xf>
    <xf numFmtId="0" fontId="0" fillId="0" borderId="0" xfId="0"/>
    <xf numFmtId="0" fontId="1" fillId="0" borderId="45" xfId="0" applyFont="1" applyBorder="1" applyAlignment="1" applyProtection="1">
      <alignment horizontal="center" vertical="center" shrinkToFit="1"/>
      <protection locked="0"/>
    </xf>
    <xf numFmtId="0" fontId="1" fillId="0" borderId="7" xfId="0" applyFont="1" applyBorder="1" applyAlignment="1">
      <alignment horizontal="center" vertical="center" shrinkToFit="1"/>
    </xf>
    <xf numFmtId="0" fontId="1" fillId="0" borderId="10" xfId="0"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6" fillId="0" borderId="0" xfId="0" applyFont="1" applyAlignment="1">
      <alignment horizontal="center" vertical="center" shrinkToFit="1"/>
    </xf>
    <xf numFmtId="0" fontId="17" fillId="0" borderId="8" xfId="0" applyFont="1" applyBorder="1" applyAlignment="1">
      <alignment horizontal="center" vertical="center" shrinkToFit="1"/>
    </xf>
    <xf numFmtId="0" fontId="1" fillId="0" borderId="9" xfId="0" applyFont="1" applyBorder="1" applyAlignment="1" applyProtection="1">
      <alignment horizontal="center" vertical="center" shrinkToFit="1"/>
      <protection locked="0"/>
    </xf>
    <xf numFmtId="0" fontId="16" fillId="0" borderId="11" xfId="0" applyFont="1" applyBorder="1" applyAlignment="1">
      <alignment horizontal="center" vertical="center" shrinkToFit="1"/>
    </xf>
    <xf numFmtId="0" fontId="29" fillId="0" borderId="6" xfId="0" quotePrefix="1" applyFont="1" applyBorder="1" applyAlignment="1">
      <alignment vertical="center" wrapText="1" shrinkToFit="1"/>
    </xf>
    <xf numFmtId="0" fontId="30" fillId="0" borderId="6" xfId="0" quotePrefix="1" applyFont="1" applyBorder="1" applyAlignment="1">
      <alignment vertical="center" wrapText="1" shrinkToFit="1"/>
    </xf>
    <xf numFmtId="0" fontId="29" fillId="0" borderId="0" xfId="0" quotePrefix="1" applyFont="1" applyBorder="1" applyAlignment="1">
      <alignment vertical="center" wrapText="1" shrinkToFit="1"/>
    </xf>
    <xf numFmtId="0" fontId="30" fillId="0" borderId="1" xfId="0" quotePrefix="1" applyFont="1" applyBorder="1" applyAlignment="1">
      <alignment vertical="center" wrapText="1" shrinkToFit="1"/>
    </xf>
    <xf numFmtId="0" fontId="16" fillId="0" borderId="0" xfId="0" applyFont="1" applyAlignment="1">
      <alignment horizontal="center" vertical="center" shrinkToFit="1"/>
    </xf>
    <xf numFmtId="0" fontId="16" fillId="2" borderId="0" xfId="0" applyNumberFormat="1" applyFont="1" applyFill="1" applyAlignment="1">
      <alignment horizontal="center" vertical="center" shrinkToFit="1"/>
    </xf>
    <xf numFmtId="0" fontId="16" fillId="3" borderId="0" xfId="0" applyFont="1" applyFill="1" applyAlignment="1">
      <alignment horizontal="center" vertical="center" shrinkToFit="1"/>
    </xf>
    <xf numFmtId="0" fontId="16" fillId="2" borderId="0" xfId="0" applyFont="1" applyFill="1" applyAlignment="1">
      <alignment horizontal="center" vertical="center" shrinkToFit="1"/>
    </xf>
    <xf numFmtId="0" fontId="16" fillId="4" borderId="0" xfId="0" applyFont="1" applyFill="1" applyAlignment="1">
      <alignment horizontal="center" vertical="center" shrinkToFit="1"/>
    </xf>
    <xf numFmtId="0" fontId="16" fillId="5" borderId="0" xfId="0" applyFont="1" applyFill="1" applyAlignment="1">
      <alignment horizontal="center" vertical="center" shrinkToFit="1"/>
    </xf>
    <xf numFmtId="0" fontId="16" fillId="0" borderId="0" xfId="0" applyFont="1" applyAlignment="1">
      <alignment horizontal="center" vertical="center" shrinkToFit="1"/>
    </xf>
    <xf numFmtId="0" fontId="17" fillId="0" borderId="4" xfId="0" applyFont="1" applyBorder="1" applyAlignment="1">
      <alignment horizontal="center" vertical="center" shrinkToFit="1"/>
    </xf>
    <xf numFmtId="0" fontId="19" fillId="2" borderId="4" xfId="0" applyFont="1" applyFill="1" applyBorder="1" applyAlignment="1">
      <alignment horizontal="center" shrinkToFit="1"/>
    </xf>
    <xf numFmtId="0" fontId="16" fillId="0" borderId="12" xfId="0" applyFont="1" applyBorder="1" applyAlignment="1">
      <alignment shrinkToFit="1"/>
    </xf>
    <xf numFmtId="0" fontId="24" fillId="0" borderId="13" xfId="0" applyFont="1" applyBorder="1" applyAlignment="1">
      <alignment horizontal="center" vertical="center" shrinkToFit="1"/>
    </xf>
    <xf numFmtId="0" fontId="16" fillId="0" borderId="0" xfId="0" applyFont="1" applyAlignment="1">
      <alignment horizontal="center" vertical="center" shrinkToFit="1"/>
    </xf>
    <xf numFmtId="0" fontId="0" fillId="2" borderId="0" xfId="0" applyFill="1"/>
    <xf numFmtId="0" fontId="0" fillId="0" borderId="0" xfId="0" applyAlignment="1">
      <alignment horizontal="center"/>
    </xf>
    <xf numFmtId="0" fontId="0" fillId="2" borderId="0" xfId="0" applyFill="1" applyAlignment="1">
      <alignment horizontal="center"/>
    </xf>
    <xf numFmtId="0" fontId="0" fillId="6" borderId="0" xfId="0" applyFill="1" applyAlignment="1">
      <alignment horizontal="center"/>
    </xf>
    <xf numFmtId="49" fontId="0" fillId="0" borderId="0" xfId="0" applyNumberFormat="1"/>
    <xf numFmtId="0" fontId="33" fillId="0" borderId="0" xfId="0" applyFont="1" applyBorder="1" applyAlignment="1">
      <alignment horizontal="justify" vertical="top" wrapText="1" shrinkToFit="1"/>
    </xf>
    <xf numFmtId="0" fontId="39" fillId="0" borderId="0" xfId="0" applyFont="1" applyBorder="1" applyAlignment="1">
      <alignment horizontal="center" vertical="center" shrinkToFit="1"/>
    </xf>
    <xf numFmtId="0" fontId="34" fillId="0" borderId="0" xfId="0" applyFont="1" applyBorder="1" applyAlignment="1">
      <alignment horizontal="justify" vertical="top" wrapText="1" shrinkToFit="1"/>
    </xf>
    <xf numFmtId="0" fontId="16" fillId="0" borderId="0" xfId="0" applyFont="1" applyBorder="1" applyAlignment="1">
      <alignment horizontal="center" shrinkToFit="1"/>
    </xf>
    <xf numFmtId="0" fontId="16" fillId="0" borderId="0" xfId="0" applyFont="1" applyAlignment="1">
      <alignment horizontal="center" shrinkToFit="1"/>
    </xf>
    <xf numFmtId="0" fontId="17" fillId="0" borderId="0" xfId="0" applyFont="1" applyBorder="1" applyAlignment="1">
      <alignment horizontal="center" vertical="center" shrinkToFit="1"/>
    </xf>
    <xf numFmtId="0" fontId="19" fillId="2" borderId="0" xfId="0" applyFont="1" applyFill="1" applyBorder="1" applyAlignment="1">
      <alignment horizontal="center" vertical="center" shrinkToFit="1"/>
    </xf>
    <xf numFmtId="0" fontId="18" fillId="0" borderId="0" xfId="0" applyFont="1" applyBorder="1" applyAlignment="1">
      <alignment horizontal="justify" vertical="top" wrapText="1" shrinkToFit="1"/>
    </xf>
    <xf numFmtId="0" fontId="24" fillId="2" borderId="0" xfId="0" applyFont="1" applyFill="1" applyBorder="1" applyAlignment="1">
      <alignment horizontal="center" shrinkToFit="1"/>
    </xf>
    <xf numFmtId="0" fontId="25" fillId="2" borderId="0" xfId="0" applyFont="1" applyFill="1" applyBorder="1" applyAlignment="1">
      <alignment horizontal="center" vertical="center" shrinkToFit="1"/>
    </xf>
    <xf numFmtId="0" fontId="16" fillId="0" borderId="0" xfId="0" applyFont="1" applyBorder="1" applyAlignment="1">
      <alignment shrinkToFit="1"/>
    </xf>
    <xf numFmtId="0" fontId="33" fillId="0" borderId="0" xfId="0" applyFont="1" applyBorder="1" applyAlignment="1">
      <alignment horizontal="justify" vertical="top" wrapText="1" shrinkToFit="1"/>
    </xf>
    <xf numFmtId="0" fontId="39" fillId="0" borderId="0" xfId="0" applyFont="1" applyBorder="1" applyAlignment="1">
      <alignment horizontal="center" vertical="center" shrinkToFit="1"/>
    </xf>
    <xf numFmtId="0" fontId="34" fillId="0" borderId="0" xfId="0" applyFont="1" applyBorder="1" applyAlignment="1">
      <alignment horizontal="justify" vertical="top" wrapText="1" shrinkToFit="1"/>
    </xf>
    <xf numFmtId="0" fontId="16" fillId="0" borderId="0" xfId="0" applyFont="1" applyBorder="1" applyAlignment="1">
      <alignment horizontal="center" shrinkToFit="1"/>
    </xf>
    <xf numFmtId="0" fontId="16" fillId="0" borderId="0" xfId="0" applyFont="1" applyAlignment="1">
      <alignment horizontal="center" shrinkToFit="1"/>
    </xf>
    <xf numFmtId="0" fontId="17" fillId="0" borderId="0" xfId="0" applyFont="1" applyBorder="1" applyAlignment="1">
      <alignment horizontal="center" vertical="center" shrinkToFit="1"/>
    </xf>
    <xf numFmtId="0" fontId="19" fillId="2" borderId="0" xfId="0" applyFont="1" applyFill="1" applyBorder="1" applyAlignment="1">
      <alignment horizontal="center" vertical="center" shrinkToFit="1"/>
    </xf>
    <xf numFmtId="0" fontId="18" fillId="0" borderId="0" xfId="0" applyFont="1" applyBorder="1" applyAlignment="1">
      <alignment horizontal="justify" vertical="top" wrapText="1" shrinkToFit="1"/>
    </xf>
    <xf numFmtId="0" fontId="40" fillId="0" borderId="0" xfId="0" applyFont="1" applyBorder="1" applyAlignment="1">
      <alignment horizontal="center"/>
    </xf>
    <xf numFmtId="0" fontId="43" fillId="0" borderId="0" xfId="0" applyFont="1" applyBorder="1"/>
    <xf numFmtId="0" fontId="44" fillId="0" borderId="0" xfId="0" applyFont="1" applyBorder="1" applyProtection="1">
      <protection hidden="1"/>
    </xf>
    <xf numFmtId="0" fontId="41" fillId="0" borderId="0" xfId="0" applyFont="1" applyBorder="1" applyAlignment="1">
      <alignment horizontal="center"/>
    </xf>
    <xf numFmtId="0" fontId="43" fillId="0" borderId="0" xfId="0" applyFont="1" applyBorder="1" applyAlignment="1">
      <alignment horizontal="left"/>
    </xf>
    <xf numFmtId="0" fontId="43" fillId="7" borderId="0" xfId="0" applyFont="1" applyFill="1" applyBorder="1"/>
    <xf numFmtId="0" fontId="43" fillId="8" borderId="0" xfId="0" applyFont="1" applyFill="1" applyBorder="1"/>
    <xf numFmtId="0" fontId="43" fillId="9" borderId="0" xfId="0" applyFont="1" applyFill="1" applyBorder="1"/>
    <xf numFmtId="0" fontId="41" fillId="0" borderId="0" xfId="0" applyFont="1" applyBorder="1"/>
    <xf numFmtId="0" fontId="46" fillId="10" borderId="0" xfId="0" applyFont="1" applyFill="1" applyBorder="1" applyAlignment="1">
      <alignment horizontal="center"/>
    </xf>
    <xf numFmtId="0" fontId="41" fillId="0" borderId="0" xfId="0" applyFont="1" applyBorder="1" applyAlignment="1">
      <alignment horizontal="left"/>
    </xf>
    <xf numFmtId="0" fontId="41" fillId="0" borderId="0" xfId="0" applyFont="1" applyBorder="1" applyAlignment="1">
      <alignment horizontal="center"/>
    </xf>
    <xf numFmtId="0" fontId="47" fillId="0" borderId="10" xfId="0" applyFont="1" applyBorder="1" applyAlignment="1">
      <alignment vertical="center" wrapText="1"/>
    </xf>
    <xf numFmtId="0" fontId="48" fillId="11" borderId="0" xfId="0" applyFont="1" applyFill="1" applyAlignment="1">
      <alignment vertical="center"/>
    </xf>
    <xf numFmtId="0" fontId="49" fillId="0" borderId="40" xfId="0" applyFont="1" applyBorder="1" applyAlignment="1">
      <alignment vertical="center" wrapText="1"/>
    </xf>
    <xf numFmtId="0" fontId="18" fillId="0" borderId="40" xfId="0" applyFont="1" applyBorder="1" applyAlignment="1">
      <alignment vertical="center" wrapText="1"/>
    </xf>
    <xf numFmtId="0" fontId="50" fillId="0" borderId="4" xfId="0" applyFont="1" applyBorder="1" applyAlignment="1">
      <alignment vertical="center" wrapText="1"/>
    </xf>
    <xf numFmtId="0" fontId="50" fillId="0" borderId="40" xfId="0" applyFont="1" applyBorder="1" applyAlignment="1">
      <alignment vertical="center" wrapText="1"/>
    </xf>
    <xf numFmtId="0" fontId="6" fillId="0" borderId="4" xfId="0" applyFont="1" applyBorder="1" applyAlignment="1">
      <alignment vertical="center" wrapText="1"/>
    </xf>
    <xf numFmtId="0" fontId="6" fillId="0" borderId="40" xfId="0" applyFont="1" applyBorder="1" applyAlignment="1">
      <alignment vertical="center" wrapText="1"/>
    </xf>
    <xf numFmtId="0" fontId="18" fillId="0" borderId="0" xfId="0" applyFont="1"/>
    <xf numFmtId="0" fontId="16" fillId="0" borderId="0" xfId="0" applyFont="1"/>
    <xf numFmtId="0" fontId="51" fillId="0" borderId="23" xfId="0" applyFont="1" applyBorder="1" applyAlignment="1">
      <alignment vertical="center" wrapText="1"/>
    </xf>
    <xf numFmtId="0" fontId="51" fillId="0" borderId="22" xfId="0" applyFont="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6" fillId="0" borderId="22" xfId="0" applyFont="1" applyBorder="1" applyAlignment="1">
      <alignment vertical="center" wrapText="1"/>
    </xf>
    <xf numFmtId="0" fontId="43" fillId="0" borderId="0" xfId="0" applyFont="1" applyBorder="1" applyAlignment="1">
      <alignment wrapText="1"/>
    </xf>
    <xf numFmtId="0" fontId="50" fillId="0" borderId="23" xfId="0" applyFont="1" applyBorder="1" applyAlignment="1">
      <alignment vertical="center" wrapText="1"/>
    </xf>
    <xf numFmtId="0" fontId="50" fillId="0" borderId="22" xfId="0" applyFont="1" applyBorder="1" applyAlignment="1">
      <alignment vertical="center" wrapText="1"/>
    </xf>
    <xf numFmtId="0" fontId="51" fillId="0" borderId="25" xfId="0" applyFont="1" applyBorder="1" applyAlignment="1">
      <alignment vertical="center" wrapText="1"/>
    </xf>
    <xf numFmtId="0" fontId="1" fillId="0" borderId="37"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5" fillId="2" borderId="4" xfId="0" applyFont="1" applyFill="1" applyBorder="1" applyAlignment="1">
      <alignment horizontal="center" vertical="center" shrinkToFit="1"/>
    </xf>
    <xf numFmtId="0" fontId="20" fillId="0" borderId="46" xfId="0" applyFont="1" applyBorder="1" applyAlignment="1">
      <alignment horizontal="left" vertical="center" shrinkToFit="1"/>
    </xf>
    <xf numFmtId="0" fontId="24" fillId="2" borderId="24" xfId="0" applyFont="1" applyFill="1" applyBorder="1" applyAlignment="1">
      <alignment horizontal="center" shrinkToFit="1"/>
    </xf>
    <xf numFmtId="0" fontId="24" fillId="2" borderId="25" xfId="0" applyFont="1" applyFill="1" applyBorder="1" applyAlignment="1">
      <alignment horizontal="center" shrinkToFit="1"/>
    </xf>
    <xf numFmtId="0" fontId="24" fillId="2" borderId="30" xfId="0" applyFont="1" applyFill="1" applyBorder="1" applyAlignment="1">
      <alignment horizontal="center" shrinkToFit="1"/>
    </xf>
    <xf numFmtId="0" fontId="20" fillId="0" borderId="47" xfId="0" applyFont="1" applyBorder="1" applyAlignment="1">
      <alignment horizontal="left" vertical="center" shrinkToFit="1"/>
    </xf>
    <xf numFmtId="0" fontId="33" fillId="0" borderId="18" xfId="0" applyFont="1" applyBorder="1" applyAlignment="1">
      <alignment horizontal="justify" vertical="top" wrapText="1" shrinkToFit="1"/>
    </xf>
    <xf numFmtId="0" fontId="33" fillId="0" borderId="12" xfId="0" applyFont="1" applyBorder="1" applyAlignment="1">
      <alignment horizontal="justify" vertical="top" wrapText="1" shrinkToFit="1"/>
    </xf>
    <xf numFmtId="0" fontId="33" fillId="0" borderId="31" xfId="0" applyFont="1" applyBorder="1" applyAlignment="1">
      <alignment horizontal="justify" vertical="top" wrapText="1" shrinkToFit="1"/>
    </xf>
    <xf numFmtId="0" fontId="33" fillId="0" borderId="27" xfId="0" applyFont="1" applyBorder="1" applyAlignment="1">
      <alignment horizontal="justify" vertical="top" wrapText="1" shrinkToFit="1"/>
    </xf>
    <xf numFmtId="0" fontId="33" fillId="0" borderId="0" xfId="0" applyFont="1" applyBorder="1" applyAlignment="1">
      <alignment horizontal="justify" vertical="top" wrapText="1" shrinkToFit="1"/>
    </xf>
    <xf numFmtId="0" fontId="33" fillId="0" borderId="28" xfId="0" applyFont="1" applyBorder="1" applyAlignment="1">
      <alignment horizontal="justify" vertical="top" wrapText="1" shrinkToFi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30" xfId="0" applyFont="1" applyFill="1" applyBorder="1" applyAlignment="1">
      <alignment horizontal="center" vertical="center" shrinkToFit="1"/>
    </xf>
    <xf numFmtId="0" fontId="39" fillId="0" borderId="12" xfId="0" applyFont="1" applyBorder="1" applyAlignment="1">
      <alignment horizontal="center" vertical="center" shrinkToFit="1"/>
    </xf>
    <xf numFmtId="0" fontId="39" fillId="0" borderId="0" xfId="0" applyFont="1" applyBorder="1" applyAlignment="1">
      <alignment horizontal="center" vertical="center" shrinkToFit="1"/>
    </xf>
    <xf numFmtId="0" fontId="16" fillId="0" borderId="21" xfId="0" applyFont="1" applyBorder="1" applyAlignment="1">
      <alignment horizontal="center" shrinkToFit="1"/>
    </xf>
    <xf numFmtId="0" fontId="16" fillId="0" borderId="22" xfId="0" applyFont="1" applyBorder="1" applyAlignment="1">
      <alignment horizontal="center" shrinkToFit="1"/>
    </xf>
    <xf numFmtId="0" fontId="0" fillId="0" borderId="0" xfId="0" applyAlignment="1">
      <alignment horizontal="left"/>
    </xf>
    <xf numFmtId="0" fontId="1" fillId="0" borderId="45" xfId="0" applyFont="1" applyBorder="1" applyAlignment="1" applyProtection="1">
      <alignment horizontal="left" vertical="center" shrinkToFit="1"/>
      <protection locked="0"/>
    </xf>
    <xf numFmtId="0" fontId="31" fillId="0" borderId="16"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7"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5"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35" fillId="0" borderId="6" xfId="0" applyFont="1" applyBorder="1" applyAlignment="1">
      <alignment horizontal="left" vertical="center" wrapText="1" shrinkToFit="1"/>
    </xf>
    <xf numFmtId="0" fontId="35" fillId="0" borderId="1" xfId="0" applyFont="1" applyBorder="1" applyAlignment="1">
      <alignment horizontal="left" vertical="center" wrapText="1" shrinkToFit="1"/>
    </xf>
    <xf numFmtId="0" fontId="34" fillId="0" borderId="0" xfId="0" applyFont="1" applyBorder="1" applyAlignment="1">
      <alignment horizontal="justify" vertical="top" wrapText="1" shrinkToFit="1"/>
    </xf>
    <xf numFmtId="0" fontId="34" fillId="0" borderId="28" xfId="0" applyFont="1" applyBorder="1" applyAlignment="1">
      <alignment horizontal="justify" vertical="top" wrapText="1" shrinkToFit="1"/>
    </xf>
    <xf numFmtId="0" fontId="34" fillId="0" borderId="21" xfId="0" applyFont="1" applyBorder="1" applyAlignment="1">
      <alignment horizontal="justify" vertical="top" wrapText="1" shrinkToFit="1"/>
    </xf>
    <xf numFmtId="0" fontId="34" fillId="0" borderId="22" xfId="0" applyFont="1" applyBorder="1" applyAlignment="1">
      <alignment horizontal="justify" vertical="top" wrapText="1" shrinkToFit="1"/>
    </xf>
    <xf numFmtId="0" fontId="34" fillId="0" borderId="23" xfId="0" applyFont="1" applyBorder="1" applyAlignment="1">
      <alignment horizontal="justify" vertical="top" wrapText="1" shrinkToFit="1"/>
    </xf>
    <xf numFmtId="0" fontId="17" fillId="0" borderId="29"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shrinkToFit="1"/>
    </xf>
    <xf numFmtId="0" fontId="24" fillId="6" borderId="27" xfId="0" applyFont="1" applyFill="1" applyBorder="1" applyAlignment="1">
      <alignment horizontal="left" vertical="center" shrinkToFit="1"/>
    </xf>
    <xf numFmtId="0" fontId="24" fillId="6" borderId="0" xfId="0" applyFont="1" applyFill="1" applyBorder="1" applyAlignment="1">
      <alignment horizontal="left" vertical="center" shrinkToFit="1"/>
    </xf>
    <xf numFmtId="0" fontId="24" fillId="6" borderId="28" xfId="0" applyFont="1" applyFill="1" applyBorder="1" applyAlignment="1">
      <alignment horizontal="left" vertical="center" shrinkToFit="1"/>
    </xf>
    <xf numFmtId="0" fontId="17" fillId="0" borderId="6"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17" xfId="0" applyFont="1" applyBorder="1" applyAlignment="1">
      <alignment horizontal="center" vertical="center" wrapText="1" shrinkToFit="1"/>
    </xf>
    <xf numFmtId="0" fontId="1" fillId="0" borderId="1" xfId="0" applyFont="1" applyBorder="1" applyAlignment="1" applyProtection="1">
      <alignment horizontal="center" vertical="center" shrinkToFit="1"/>
      <protection locked="0"/>
    </xf>
    <xf numFmtId="0" fontId="1" fillId="0" borderId="48" xfId="0" applyFont="1" applyBorder="1" applyAlignment="1" applyProtection="1">
      <alignment horizontal="center" vertical="center" shrinkToFit="1"/>
      <protection locked="0"/>
    </xf>
    <xf numFmtId="0" fontId="32" fillId="0" borderId="48" xfId="0" applyFont="1" applyBorder="1" applyAlignment="1" applyProtection="1">
      <alignment vertical="center"/>
      <protection locked="0"/>
    </xf>
    <xf numFmtId="0" fontId="1" fillId="0" borderId="38" xfId="0" applyFont="1" applyBorder="1" applyAlignment="1" applyProtection="1">
      <alignment horizontal="left" vertical="center" indent="2" shrinkToFit="1"/>
    </xf>
    <xf numFmtId="0" fontId="1" fillId="0" borderId="7" xfId="0" applyFont="1" applyBorder="1" applyAlignment="1" applyProtection="1">
      <alignment horizontal="left" vertical="center" indent="2" shrinkToFit="1"/>
    </xf>
    <xf numFmtId="0" fontId="1" fillId="0" borderId="39" xfId="0" applyFont="1" applyBorder="1" applyAlignment="1" applyProtection="1">
      <alignment horizontal="left" vertical="center" indent="2" shrinkToFit="1"/>
    </xf>
    <xf numFmtId="0" fontId="18" fillId="0" borderId="1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37"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7" fillId="0" borderId="6" xfId="0" applyFont="1" applyBorder="1" applyAlignment="1">
      <alignment horizontal="center" vertical="top" wrapText="1" shrinkToFit="1"/>
    </xf>
    <xf numFmtId="0" fontId="17" fillId="0" borderId="0" xfId="0" applyFont="1" applyBorder="1" applyAlignment="1">
      <alignment horizontal="center" vertical="top" wrapText="1" shrinkToFit="1"/>
    </xf>
    <xf numFmtId="0" fontId="17" fillId="0" borderId="1" xfId="0" applyFont="1" applyBorder="1" applyAlignment="1">
      <alignment horizontal="center" vertical="top" wrapText="1" shrinkToFit="1"/>
    </xf>
    <xf numFmtId="0" fontId="16" fillId="0" borderId="6" xfId="0" applyFont="1" applyBorder="1" applyAlignment="1">
      <alignment horizontal="center" shrinkToFit="1"/>
    </xf>
    <xf numFmtId="0" fontId="16" fillId="0" borderId="0" xfId="0" applyFont="1" applyBorder="1" applyAlignment="1">
      <alignment horizontal="center" shrinkToFit="1"/>
    </xf>
    <xf numFmtId="0" fontId="16" fillId="0" borderId="0" xfId="0" applyFont="1" applyAlignment="1">
      <alignment horizontal="center" shrinkToFit="1"/>
    </xf>
    <xf numFmtId="0" fontId="16" fillId="0" borderId="1" xfId="0" applyFont="1" applyBorder="1" applyAlignment="1">
      <alignment horizontal="center" shrinkToFit="1"/>
    </xf>
    <xf numFmtId="0" fontId="17" fillId="0" borderId="1" xfId="0" applyFont="1" applyBorder="1" applyAlignment="1">
      <alignment horizontal="center" vertical="center" shrinkToFit="1"/>
    </xf>
    <xf numFmtId="0" fontId="24" fillId="0" borderId="18"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31" xfId="0" applyFont="1" applyBorder="1" applyAlignment="1">
      <alignment horizontal="center" vertical="center" wrapText="1" shrinkToFit="1"/>
    </xf>
    <xf numFmtId="0" fontId="24" fillId="0" borderId="21"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23" xfId="0" applyFont="1" applyBorder="1" applyAlignment="1">
      <alignment horizontal="center" vertical="center" wrapText="1"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30" xfId="0" applyFont="1" applyBorder="1" applyAlignment="1">
      <alignment horizontal="center" vertical="center" shrinkToFit="1"/>
    </xf>
    <xf numFmtId="0" fontId="24" fillId="6" borderId="18" xfId="0" applyFont="1" applyFill="1" applyBorder="1" applyAlignment="1">
      <alignment horizontal="left" vertical="center" shrinkToFit="1"/>
    </xf>
    <xf numFmtId="0" fontId="24" fillId="6" borderId="12" xfId="0" applyFont="1" applyFill="1" applyBorder="1" applyAlignment="1">
      <alignment horizontal="left" vertical="center" shrinkToFit="1"/>
    </xf>
    <xf numFmtId="0" fontId="24" fillId="6" borderId="31" xfId="0" applyFont="1" applyFill="1" applyBorder="1" applyAlignment="1">
      <alignment horizontal="left" vertical="center" shrinkToFit="1"/>
    </xf>
    <xf numFmtId="0" fontId="20" fillId="2" borderId="4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2" borderId="22" xfId="0" applyFont="1" applyFill="1" applyBorder="1" applyAlignment="1">
      <alignment horizontal="center" vertical="center" shrinkToFit="1"/>
    </xf>
    <xf numFmtId="0" fontId="25" fillId="2" borderId="23" xfId="0" applyFont="1" applyFill="1" applyBorder="1" applyAlignment="1">
      <alignment horizontal="center" vertical="center" shrinkToFit="1"/>
    </xf>
    <xf numFmtId="0" fontId="17" fillId="0" borderId="24" xfId="0" applyFont="1" applyBorder="1" applyAlignment="1">
      <alignment horizontal="center" vertical="center" shrinkToFit="1"/>
    </xf>
    <xf numFmtId="0" fontId="17" fillId="0" borderId="26" xfId="0" applyFont="1" applyBorder="1" applyAlignment="1">
      <alignment horizontal="center" vertical="center" shrinkToFit="1"/>
    </xf>
    <xf numFmtId="0" fontId="19" fillId="0" borderId="32" xfId="0" applyFont="1" applyBorder="1" applyAlignment="1" applyProtection="1">
      <alignment horizontal="center" vertical="center" shrinkToFit="1"/>
      <protection hidden="1"/>
    </xf>
    <xf numFmtId="0" fontId="19" fillId="0" borderId="33" xfId="0" applyFont="1" applyBorder="1" applyAlignment="1" applyProtection="1">
      <alignment horizontal="center" vertical="center" shrinkToFit="1"/>
      <protection hidden="1"/>
    </xf>
    <xf numFmtId="0" fontId="19" fillId="0" borderId="34" xfId="0" applyFont="1" applyBorder="1" applyAlignment="1" applyProtection="1">
      <alignment horizontal="center" vertical="center" shrinkToFit="1"/>
      <protection hidden="1"/>
    </xf>
    <xf numFmtId="0" fontId="19" fillId="0" borderId="35" xfId="0" applyFont="1" applyBorder="1" applyAlignment="1" applyProtection="1">
      <alignment horizontal="center" vertical="center" shrinkToFit="1"/>
      <protection hidden="1"/>
    </xf>
    <xf numFmtId="0" fontId="19" fillId="0" borderId="8" xfId="0" applyFont="1" applyBorder="1" applyAlignment="1" applyProtection="1">
      <alignment horizontal="center" vertical="center" shrinkToFit="1"/>
      <protection hidden="1"/>
    </xf>
    <xf numFmtId="0" fontId="19" fillId="0" borderId="36" xfId="0" applyFont="1" applyBorder="1" applyAlignment="1" applyProtection="1">
      <alignment horizontal="center" vertical="center" shrinkToFit="1"/>
      <protection hidden="1"/>
    </xf>
    <xf numFmtId="0" fontId="24" fillId="6" borderId="21" xfId="0" applyFont="1" applyFill="1" applyBorder="1" applyAlignment="1">
      <alignment horizontal="left" vertical="center" shrinkToFit="1"/>
    </xf>
    <xf numFmtId="0" fontId="24" fillId="6" borderId="22" xfId="0" applyFont="1" applyFill="1" applyBorder="1" applyAlignment="1">
      <alignment horizontal="left" vertical="center" shrinkToFit="1"/>
    </xf>
    <xf numFmtId="0" fontId="24" fillId="6" borderId="23" xfId="0" applyFont="1" applyFill="1" applyBorder="1" applyAlignment="1">
      <alignment horizontal="left" vertical="center" shrinkToFit="1"/>
    </xf>
    <xf numFmtId="0" fontId="1" fillId="0" borderId="1" xfId="0" applyFont="1" applyBorder="1" applyAlignment="1" applyProtection="1">
      <alignment horizontal="left" vertical="center" shrinkToFit="1"/>
    </xf>
    <xf numFmtId="0" fontId="16" fillId="0" borderId="0" xfId="0" applyFont="1" applyBorder="1" applyAlignment="1">
      <alignment horizontal="center" vertical="center" shrinkToFit="1"/>
    </xf>
    <xf numFmtId="0" fontId="17" fillId="0" borderId="0" xfId="0" applyFont="1" applyBorder="1" applyAlignment="1">
      <alignment horizontal="left" vertical="center" shrinkToFit="1"/>
    </xf>
    <xf numFmtId="0" fontId="0" fillId="0" borderId="0" xfId="0" applyBorder="1"/>
    <xf numFmtId="0" fontId="26" fillId="0" borderId="0" xfId="0" applyFont="1" applyBorder="1" applyAlignment="1">
      <alignment horizontal="center" vertical="center" shrinkToFit="1"/>
    </xf>
    <xf numFmtId="0" fontId="36" fillId="0" borderId="0"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0" xfId="0" applyFont="1" applyBorder="1" applyAlignment="1">
      <alignment horizontal="center" vertical="center" shrinkToFit="1"/>
    </xf>
    <xf numFmtId="49" fontId="1" fillId="0" borderId="49" xfId="0" applyNumberFormat="1" applyFont="1" applyBorder="1" applyAlignment="1" applyProtection="1">
      <alignment horizontal="center" vertical="center" shrinkToFit="1"/>
      <protection locked="0"/>
    </xf>
    <xf numFmtId="49" fontId="1" fillId="0" borderId="48" xfId="0" applyNumberFormat="1" applyFont="1" applyBorder="1" applyAlignment="1" applyProtection="1">
      <alignment horizontal="left" vertical="center" shrinkToFit="1"/>
      <protection locked="0"/>
    </xf>
    <xf numFmtId="0" fontId="1" fillId="0" borderId="48" xfId="0" applyFont="1" applyBorder="1" applyAlignment="1" applyProtection="1">
      <alignment horizontal="right" vertical="center" shrinkToFit="1"/>
      <protection locked="0"/>
    </xf>
    <xf numFmtId="0" fontId="17" fillId="0" borderId="14"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31" fillId="0" borderId="1" xfId="0" applyFont="1" applyBorder="1" applyAlignment="1">
      <alignment horizontal="center" vertical="center" shrinkToFit="1"/>
    </xf>
    <xf numFmtId="0" fontId="1" fillId="0" borderId="37" xfId="0" applyFont="1" applyBorder="1" applyAlignment="1">
      <alignment horizontal="right" vertical="center" shrinkToFit="1"/>
    </xf>
    <xf numFmtId="0" fontId="1" fillId="0" borderId="1" xfId="0" applyFont="1" applyBorder="1" applyAlignment="1">
      <alignment horizontal="right" vertical="center" shrinkToFit="1"/>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9" fillId="2" borderId="4" xfId="0" applyFont="1" applyFill="1" applyBorder="1" applyAlignment="1">
      <alignment horizontal="center" shrinkToFit="1"/>
    </xf>
    <xf numFmtId="0" fontId="16" fillId="0" borderId="0" xfId="0" applyFont="1" applyAlignment="1">
      <alignment horizontal="center" vertical="center" shrinkToFit="1"/>
    </xf>
    <xf numFmtId="0" fontId="19" fillId="2" borderId="14"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27"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17" fillId="0" borderId="37" xfId="0" applyFont="1" applyBorder="1" applyAlignment="1">
      <alignment horizontal="right" vertical="center" shrinkToFit="1"/>
    </xf>
    <xf numFmtId="0" fontId="17" fillId="0" borderId="1" xfId="0" applyFont="1" applyBorder="1" applyAlignment="1">
      <alignment horizontal="right" vertical="center" shrinkToFit="1"/>
    </xf>
    <xf numFmtId="0" fontId="1" fillId="0" borderId="37" xfId="0" applyFont="1" applyBorder="1" applyAlignment="1" applyProtection="1">
      <alignment horizontal="left" vertical="center" indent="2" shrinkToFit="1"/>
    </xf>
    <xf numFmtId="0" fontId="1" fillId="0" borderId="1" xfId="0" applyFont="1" applyBorder="1" applyAlignment="1" applyProtection="1">
      <alignment horizontal="left" vertical="center" indent="2" shrinkToFit="1"/>
    </xf>
    <xf numFmtId="0" fontId="1" fillId="0" borderId="2" xfId="0" applyFont="1" applyBorder="1" applyAlignment="1" applyProtection="1">
      <alignment horizontal="left" vertical="center" indent="2" shrinkToFit="1"/>
    </xf>
    <xf numFmtId="0" fontId="1" fillId="0" borderId="0" xfId="0" applyFont="1" applyBorder="1" applyAlignment="1" applyProtection="1">
      <alignment horizontal="right" vertical="center" shrinkToFit="1"/>
    </xf>
    <xf numFmtId="49" fontId="1" fillId="0" borderId="7" xfId="0" applyNumberFormat="1" applyFont="1" applyBorder="1" applyAlignment="1" applyProtection="1">
      <alignment horizontal="left" vertical="center" shrinkToFit="1"/>
    </xf>
    <xf numFmtId="0" fontId="18" fillId="0" borderId="0" xfId="0" applyFont="1" applyBorder="1" applyAlignment="1">
      <alignment horizontal="justify" vertical="top" wrapText="1" shrinkToFit="1"/>
    </xf>
    <xf numFmtId="0" fontId="18" fillId="0" borderId="28" xfId="0" applyFont="1" applyBorder="1" applyAlignment="1">
      <alignment horizontal="justify" vertical="top" wrapText="1" shrinkToFit="1"/>
    </xf>
    <xf numFmtId="0" fontId="18" fillId="0" borderId="27" xfId="0" applyFont="1" applyBorder="1" applyAlignment="1">
      <alignment horizontal="justify" vertical="top" wrapText="1" shrinkToFit="1"/>
    </xf>
    <xf numFmtId="0" fontId="18" fillId="0" borderId="21" xfId="0" applyFont="1" applyBorder="1" applyAlignment="1">
      <alignment horizontal="justify" vertical="top" wrapText="1" shrinkToFit="1"/>
    </xf>
    <xf numFmtId="0" fontId="18" fillId="0" borderId="22" xfId="0" applyFont="1" applyBorder="1" applyAlignment="1">
      <alignment horizontal="justify" vertical="top" wrapText="1" shrinkToFit="1"/>
    </xf>
    <xf numFmtId="0" fontId="18" fillId="0" borderId="23" xfId="0" applyFont="1" applyBorder="1" applyAlignment="1">
      <alignment horizontal="justify" vertical="top" wrapText="1" shrinkToFit="1"/>
    </xf>
    <xf numFmtId="0" fontId="1" fillId="0" borderId="7" xfId="0" applyFont="1" applyBorder="1" applyAlignment="1" applyProtection="1">
      <alignment horizontal="center" vertical="center" shrinkToFit="1"/>
    </xf>
    <xf numFmtId="0" fontId="32" fillId="0" borderId="7" xfId="0" applyFont="1" applyBorder="1" applyAlignment="1" applyProtection="1">
      <alignment vertical="center"/>
    </xf>
    <xf numFmtId="0" fontId="1" fillId="0" borderId="1" xfId="0" applyFont="1" applyBorder="1" applyAlignment="1">
      <alignment horizontal="center" vertical="center" shrinkToFit="1"/>
    </xf>
    <xf numFmtId="0" fontId="18" fillId="0" borderId="12" xfId="0" applyFont="1" applyBorder="1" applyAlignment="1">
      <alignment horizontal="justify" vertical="top" wrapText="1" shrinkToFit="1"/>
    </xf>
    <xf numFmtId="0" fontId="18" fillId="0" borderId="31" xfId="0" applyFont="1" applyBorder="1" applyAlignment="1">
      <alignment horizontal="justify" vertical="top" wrapText="1" shrinkToFit="1"/>
    </xf>
    <xf numFmtId="0" fontId="31" fillId="0" borderId="14"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15" xfId="0" applyFont="1" applyBorder="1" applyAlignment="1">
      <alignment horizontal="center" vertical="center" shrinkToFit="1"/>
    </xf>
    <xf numFmtId="0" fontId="17" fillId="0" borderId="7" xfId="0" applyFont="1" applyBorder="1" applyAlignment="1" applyProtection="1">
      <alignment horizontal="center" vertical="center" shrinkToFit="1"/>
    </xf>
    <xf numFmtId="0" fontId="17" fillId="0" borderId="7" xfId="0" applyFont="1" applyBorder="1" applyAlignment="1">
      <alignment horizontal="center" vertical="center" shrinkToFit="1"/>
    </xf>
    <xf numFmtId="0" fontId="20" fillId="2" borderId="41" xfId="0" applyFont="1" applyFill="1" applyBorder="1" applyAlignment="1">
      <alignment horizontal="center" vertical="center" shrinkToFit="1"/>
    </xf>
    <xf numFmtId="0" fontId="20" fillId="2" borderId="42" xfId="0" applyFont="1" applyFill="1" applyBorder="1" applyAlignment="1">
      <alignment horizontal="center" vertical="center" shrinkToFit="1"/>
    </xf>
    <xf numFmtId="0" fontId="20" fillId="2" borderId="43" xfId="0" applyFont="1" applyFill="1" applyBorder="1" applyAlignment="1">
      <alignment horizontal="center" vertical="center" shrinkToFit="1"/>
    </xf>
    <xf numFmtId="0" fontId="16" fillId="0" borderId="27" xfId="0" applyFont="1" applyBorder="1" applyAlignment="1">
      <alignment horizontal="center" shrinkToFit="1"/>
    </xf>
    <xf numFmtId="0" fontId="18" fillId="0" borderId="18" xfId="0" applyFont="1" applyBorder="1" applyAlignment="1">
      <alignment horizontal="justify" vertical="top" wrapText="1" shrinkToFit="1"/>
    </xf>
    <xf numFmtId="0" fontId="24" fillId="0" borderId="18"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27"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3" xfId="0" applyFont="1" applyBorder="1" applyAlignment="1">
      <alignment horizontal="center" vertical="center" shrinkToFit="1"/>
    </xf>
    <xf numFmtId="0" fontId="45" fillId="0" borderId="0" xfId="0" applyFont="1" applyBorder="1" applyAlignment="1">
      <alignment horizontal="center" vertical="center"/>
    </xf>
    <xf numFmtId="0" fontId="41" fillId="0" borderId="0" xfId="0" applyFont="1" applyBorder="1" applyAlignment="1">
      <alignment horizontal="center"/>
    </xf>
    <xf numFmtId="0" fontId="42" fillId="0" borderId="0" xfId="0" applyFont="1" applyBorder="1" applyAlignment="1">
      <alignment horizont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oleObject" Target="../embeddings/oleObject6.bin"/><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oleObject" Target="../embeddings/oleObject9.bin"/><Relationship Id="rId4" Type="http://schemas.openxmlformats.org/officeDocument/2006/relationships/oleObject" Target="../embeddings/oleObject8.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0.bin"/><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openxmlformats.org/officeDocument/2006/relationships/oleObject" Target="../embeddings/oleObject12.bin"/><Relationship Id="rId4" Type="http://schemas.openxmlformats.org/officeDocument/2006/relationships/oleObject" Target="../embeddings/oleObject11.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3.bin"/><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openxmlformats.org/officeDocument/2006/relationships/oleObject" Target="../embeddings/oleObject15.bin"/><Relationship Id="rId4" Type="http://schemas.openxmlformats.org/officeDocument/2006/relationships/oleObject" Target="../embeddings/oleObject14.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6.bin"/><Relationship Id="rId2" Type="http://schemas.openxmlformats.org/officeDocument/2006/relationships/vmlDrawing" Target="../drawings/vmlDrawing6.vml"/><Relationship Id="rId1" Type="http://schemas.openxmlformats.org/officeDocument/2006/relationships/printerSettings" Target="../printerSettings/printerSettings6.bin"/><Relationship Id="rId5" Type="http://schemas.openxmlformats.org/officeDocument/2006/relationships/oleObject" Target="../embeddings/oleObject18.bin"/><Relationship Id="rId4" Type="http://schemas.openxmlformats.org/officeDocument/2006/relationships/oleObject" Target="../embeddings/oleObject17.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9.bin"/><Relationship Id="rId2" Type="http://schemas.openxmlformats.org/officeDocument/2006/relationships/vmlDrawing" Target="../drawings/vmlDrawing7.vml"/><Relationship Id="rId1" Type="http://schemas.openxmlformats.org/officeDocument/2006/relationships/printerSettings" Target="../printerSettings/printerSettings7.bin"/><Relationship Id="rId5" Type="http://schemas.openxmlformats.org/officeDocument/2006/relationships/oleObject" Target="../embeddings/oleObject21.bin"/><Relationship Id="rId4" Type="http://schemas.openxmlformats.org/officeDocument/2006/relationships/oleObject" Target="../embeddings/oleObject20.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22.bin"/><Relationship Id="rId2" Type="http://schemas.openxmlformats.org/officeDocument/2006/relationships/vmlDrawing" Target="../drawings/vmlDrawing8.vml"/><Relationship Id="rId1" Type="http://schemas.openxmlformats.org/officeDocument/2006/relationships/printerSettings" Target="../printerSettings/printerSettings8.bin"/><Relationship Id="rId5" Type="http://schemas.openxmlformats.org/officeDocument/2006/relationships/oleObject" Target="../embeddings/oleObject24.bin"/><Relationship Id="rId4" Type="http://schemas.openxmlformats.org/officeDocument/2006/relationships/oleObject" Target="../embeddings/oleObject23.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25.bin"/><Relationship Id="rId2" Type="http://schemas.openxmlformats.org/officeDocument/2006/relationships/vmlDrawing" Target="../drawings/vmlDrawing9.vml"/><Relationship Id="rId1" Type="http://schemas.openxmlformats.org/officeDocument/2006/relationships/printerSettings" Target="../printerSettings/printerSettings9.bin"/><Relationship Id="rId5" Type="http://schemas.openxmlformats.org/officeDocument/2006/relationships/oleObject" Target="../embeddings/oleObject27.bin"/><Relationship Id="rId4" Type="http://schemas.openxmlformats.org/officeDocument/2006/relationships/oleObject" Target="../embeddings/oleObject26.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28.bin"/><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oleObject" Target="../embeddings/oleObject30.bin"/><Relationship Id="rId4" Type="http://schemas.openxmlformats.org/officeDocument/2006/relationships/oleObject" Target="../embeddings/oleObject29.bin"/></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31.bin"/><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oleObject" Target="../embeddings/oleObject33.bin"/><Relationship Id="rId4" Type="http://schemas.openxmlformats.org/officeDocument/2006/relationships/oleObject" Target="../embeddings/oleObject3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dimension ref="A1:CY68"/>
  <sheetViews>
    <sheetView tabSelected="1" workbookViewId="0">
      <selection activeCell="B8" sqref="B8"/>
    </sheetView>
  </sheetViews>
  <sheetFormatPr defaultRowHeight="15.75"/>
  <cols>
    <col min="1" max="1" width="9.85546875" style="2" customWidth="1"/>
    <col min="2" max="2" width="8.7109375" style="7" customWidth="1"/>
    <col min="3" max="3" width="5.7109375" style="7"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67" s="1" customFormat="1" ht="15.75" customHeight="1" thickBot="1">
      <c r="A1" s="226"/>
      <c r="B1" s="252" t="s">
        <v>147</v>
      </c>
      <c r="C1" s="230"/>
      <c r="D1" s="230"/>
      <c r="E1" s="230"/>
      <c r="F1" s="230"/>
      <c r="G1" s="230"/>
      <c r="H1" s="230"/>
      <c r="I1" s="230"/>
      <c r="J1" s="230"/>
      <c r="K1" s="230"/>
      <c r="L1" s="230"/>
      <c r="M1" s="230"/>
      <c r="N1" s="230"/>
      <c r="O1" s="230"/>
      <c r="P1" s="230"/>
      <c r="Q1" s="230"/>
      <c r="R1" s="230"/>
      <c r="S1" s="245"/>
      <c r="T1" s="198" t="s">
        <v>136</v>
      </c>
      <c r="U1" s="199"/>
      <c r="V1" s="199"/>
      <c r="W1" s="199"/>
      <c r="X1" s="200"/>
      <c r="Y1" s="204" t="s">
        <v>104</v>
      </c>
      <c r="Z1" s="205"/>
      <c r="AA1" s="205"/>
      <c r="AB1" s="206"/>
      <c r="AC1" s="13"/>
      <c r="AD1" s="13"/>
      <c r="AE1" s="13"/>
      <c r="AF1" s="11"/>
      <c r="AG1" s="11"/>
      <c r="AH1" s="11"/>
      <c r="AI1" s="11"/>
    </row>
    <row r="2" spans="1:67" s="1" customFormat="1" ht="17.25" customHeight="1" thickBot="1">
      <c r="A2" s="226"/>
      <c r="B2" s="253" t="s">
        <v>0</v>
      </c>
      <c r="C2" s="253"/>
      <c r="D2" s="253"/>
      <c r="E2" s="253"/>
      <c r="F2" s="253"/>
      <c r="G2" s="253"/>
      <c r="H2" s="253"/>
      <c r="I2" s="253"/>
      <c r="J2" s="253"/>
      <c r="K2" s="253"/>
      <c r="L2" s="253"/>
      <c r="M2" s="253"/>
      <c r="N2" s="253"/>
      <c r="O2" s="253"/>
      <c r="P2" s="253"/>
      <c r="Q2" s="230"/>
      <c r="R2" s="230"/>
      <c r="S2" s="245"/>
      <c r="T2" s="201"/>
      <c r="U2" s="202"/>
      <c r="V2" s="202"/>
      <c r="W2" s="202"/>
      <c r="X2" s="203"/>
      <c r="Y2" s="136" t="s">
        <v>137</v>
      </c>
      <c r="Z2" s="137"/>
      <c r="AA2" s="137"/>
      <c r="AB2" s="138"/>
      <c r="AC2" s="88"/>
      <c r="AD2" s="77"/>
      <c r="AE2" s="77"/>
      <c r="AF2" s="11"/>
      <c r="AG2" s="11"/>
      <c r="AH2" s="11"/>
      <c r="AI2" s="11"/>
    </row>
    <row r="3" spans="1:67" s="1" customFormat="1" ht="15.75" customHeight="1">
      <c r="A3" s="226"/>
      <c r="B3" s="253"/>
      <c r="C3" s="253"/>
      <c r="D3" s="253"/>
      <c r="E3" s="253"/>
      <c r="F3" s="253"/>
      <c r="G3" s="253"/>
      <c r="H3" s="253"/>
      <c r="I3" s="253"/>
      <c r="J3" s="253"/>
      <c r="K3" s="253"/>
      <c r="L3" s="253"/>
      <c r="M3" s="253"/>
      <c r="N3" s="253"/>
      <c r="O3" s="253"/>
      <c r="P3" s="253"/>
      <c r="Q3" s="230"/>
      <c r="R3" s="230"/>
      <c r="S3" s="245"/>
      <c r="T3" s="216" t="s">
        <v>94</v>
      </c>
      <c r="U3" s="217"/>
      <c r="V3" s="217"/>
      <c r="W3" s="217"/>
      <c r="X3" s="218"/>
      <c r="Y3" s="140"/>
      <c r="Z3" s="140"/>
      <c r="AA3" s="140"/>
      <c r="AB3" s="141"/>
      <c r="AC3" s="88"/>
      <c r="AD3" s="77"/>
      <c r="AE3" s="77"/>
      <c r="AF3" s="11"/>
      <c r="AG3" s="11"/>
      <c r="AH3" s="11"/>
      <c r="AI3" s="11"/>
    </row>
    <row r="4" spans="1:67" s="1" customFormat="1" ht="18" customHeight="1" thickBot="1">
      <c r="A4" s="226"/>
      <c r="B4" s="226"/>
      <c r="C4" s="226"/>
      <c r="D4" s="229" t="s">
        <v>1</v>
      </c>
      <c r="E4" s="229"/>
      <c r="F4" s="229"/>
      <c r="G4" s="229"/>
      <c r="H4" s="229"/>
      <c r="I4" s="229"/>
      <c r="J4" s="229"/>
      <c r="K4" s="229"/>
      <c r="L4" s="229"/>
      <c r="M4" s="24"/>
      <c r="N4" s="229"/>
      <c r="O4" s="229"/>
      <c r="P4" s="229"/>
      <c r="Q4" s="229"/>
      <c r="R4" s="229"/>
      <c r="S4" s="245"/>
      <c r="T4" s="219"/>
      <c r="U4" s="220"/>
      <c r="V4" s="220"/>
      <c r="W4" s="220"/>
      <c r="X4" s="221"/>
      <c r="Y4" s="140"/>
      <c r="Z4" s="140"/>
      <c r="AA4" s="140"/>
      <c r="AB4" s="141"/>
      <c r="AC4" s="88"/>
      <c r="AD4" s="77"/>
      <c r="AE4" s="77"/>
      <c r="AF4" s="12"/>
      <c r="AG4" s="12"/>
      <c r="AH4" s="12"/>
      <c r="AI4" s="12"/>
    </row>
    <row r="5" spans="1:67" s="1" customFormat="1" ht="13.5" customHeight="1">
      <c r="A5" s="226"/>
      <c r="B5" s="226"/>
      <c r="C5" s="226"/>
      <c r="D5" s="226"/>
      <c r="E5" s="226"/>
      <c r="F5" s="226"/>
      <c r="G5" s="226"/>
      <c r="H5" s="226"/>
      <c r="I5" s="226"/>
      <c r="J5" s="226"/>
      <c r="K5" s="226"/>
      <c r="L5" s="226"/>
      <c r="M5" s="226"/>
      <c r="N5" s="226"/>
      <c r="O5" s="226"/>
      <c r="P5" s="226"/>
      <c r="Q5" s="226"/>
      <c r="R5" s="226"/>
      <c r="S5" s="245"/>
      <c r="T5" s="207" t="str">
        <f>IF(E6="", "Department can not be left blank", "")</f>
        <v/>
      </c>
      <c r="U5" s="208"/>
      <c r="V5" s="208"/>
      <c r="W5" s="208"/>
      <c r="X5" s="209"/>
      <c r="Y5" s="140"/>
      <c r="Z5" s="140"/>
      <c r="AA5" s="140"/>
      <c r="AB5" s="141"/>
      <c r="AC5" s="88"/>
      <c r="AD5" s="77"/>
      <c r="AE5" s="77"/>
      <c r="AF5" s="13"/>
      <c r="AG5" s="13"/>
      <c r="AH5" s="13"/>
      <c r="AI5" s="13"/>
      <c r="AL5" s="1">
        <f>IF(T5&lt;&gt;"",1,0)</f>
        <v>0</v>
      </c>
    </row>
    <row r="6" spans="1:67" s="1" customFormat="1" ht="20.100000000000001" customHeight="1">
      <c r="A6" s="227" t="s">
        <v>101</v>
      </c>
      <c r="B6" s="228"/>
      <c r="C6" s="228"/>
      <c r="D6" s="228"/>
      <c r="E6" s="150" t="s">
        <v>148</v>
      </c>
      <c r="F6" s="150"/>
      <c r="G6" s="150"/>
      <c r="H6" s="150"/>
      <c r="I6" s="150"/>
      <c r="J6" s="150"/>
      <c r="K6" s="150"/>
      <c r="L6" s="150"/>
      <c r="M6" s="150"/>
      <c r="N6" s="150"/>
      <c r="O6" s="150"/>
      <c r="P6" s="150"/>
      <c r="Q6" s="150"/>
      <c r="R6" s="150"/>
      <c r="S6" s="245"/>
      <c r="T6" s="171" t="str">
        <f>IF(C7="", "Program can not be left blank", "")</f>
        <v/>
      </c>
      <c r="U6" s="172"/>
      <c r="V6" s="172"/>
      <c r="W6" s="172"/>
      <c r="X6" s="173"/>
      <c r="Y6" s="140" t="s">
        <v>143</v>
      </c>
      <c r="Z6" s="140"/>
      <c r="AA6" s="140"/>
      <c r="AB6" s="141"/>
      <c r="AC6" s="88"/>
      <c r="AD6" s="77"/>
      <c r="AE6" s="77"/>
      <c r="AF6" s="13"/>
      <c r="AG6" s="13"/>
      <c r="AH6" s="13"/>
      <c r="AI6" s="13"/>
      <c r="AL6" s="20">
        <f t="shared" ref="AL6:AL15" si="0">IF(T6&lt;&gt;"",1,0)</f>
        <v>0</v>
      </c>
      <c r="AM6" s="1" t="str">
        <f>LEFT(E6,FIND(" ",E6))</f>
        <v xml:space="preserve">Communication </v>
      </c>
    </row>
    <row r="7" spans="1:67" s="1" customFormat="1" ht="20.100000000000001" customHeight="1">
      <c r="A7" s="227" t="s">
        <v>102</v>
      </c>
      <c r="B7" s="227"/>
      <c r="C7" s="225" t="str">
        <f>IF(E6="Architecture ","B.ARCH",IF(E6="City &amp; Regional Planning","B.CRP","BACHELOR"))</f>
        <v>BACHELOR</v>
      </c>
      <c r="D7" s="225"/>
      <c r="E7" s="225"/>
      <c r="F7" s="225"/>
      <c r="G7" s="225"/>
      <c r="H7" s="225"/>
      <c r="I7" s="225"/>
      <c r="J7" s="225"/>
      <c r="K7" s="225"/>
      <c r="L7" s="225"/>
      <c r="M7" s="225"/>
      <c r="N7" s="225"/>
      <c r="O7" s="225"/>
      <c r="P7" s="225"/>
      <c r="Q7" s="225"/>
      <c r="R7" s="225"/>
      <c r="S7" s="245"/>
      <c r="T7" s="171" t="str">
        <f>IF(B8="", "Semester can not be left blank", "")</f>
        <v/>
      </c>
      <c r="U7" s="172"/>
      <c r="V7" s="172"/>
      <c r="W7" s="172"/>
      <c r="X7" s="173"/>
      <c r="Y7" s="140"/>
      <c r="Z7" s="140"/>
      <c r="AA7" s="140"/>
      <c r="AB7" s="141"/>
      <c r="AC7" s="88"/>
      <c r="AD7" s="77"/>
      <c r="AE7" s="77"/>
      <c r="AF7" s="13"/>
      <c r="AG7" s="13"/>
      <c r="AH7" s="13"/>
      <c r="AI7" s="13"/>
      <c r="AL7" s="20">
        <f t="shared" si="0"/>
        <v>0</v>
      </c>
    </row>
    <row r="8" spans="1:67" s="1" customFormat="1" ht="20.100000000000001" customHeight="1">
      <c r="A8" s="39" t="s">
        <v>2</v>
      </c>
      <c r="B8" s="48" t="s">
        <v>14</v>
      </c>
      <c r="C8" s="38" t="s">
        <v>3</v>
      </c>
      <c r="D8" s="49" t="str">
        <f>IF(OR(C7="Bachelor",C7="B.ARCH", C7="B.CRP"),IF(OR(B8="First",B8="Second"),"First",IF(OR(B8="Third",B8="Fourth"),"Second",IF(OR(B8="Fifth",B8="Sixth"),"Third",IF(C7="B.ARCH",IF(OR(B8="Seventh",B8="Eighth"),"Fourth",IF(OR(B8="Ninth",B8="Tenth"),"Final","Final")),"Final")))))</f>
        <v>First</v>
      </c>
      <c r="E8" s="233" t="s">
        <v>4</v>
      </c>
      <c r="F8" s="233"/>
      <c r="G8" s="233"/>
      <c r="H8" s="233"/>
      <c r="I8" s="233"/>
      <c r="J8" s="179" t="s">
        <v>151</v>
      </c>
      <c r="K8" s="180"/>
      <c r="L8" s="236" t="s">
        <v>90</v>
      </c>
      <c r="M8" s="236"/>
      <c r="N8" s="236"/>
      <c r="O8" s="235"/>
      <c r="P8" s="235"/>
      <c r="Q8" s="235"/>
      <c r="R8" s="235"/>
      <c r="S8" s="245"/>
      <c r="T8" s="171" t="str">
        <f>IF(D8="", "Year can not be left blank", "")</f>
        <v/>
      </c>
      <c r="U8" s="172"/>
      <c r="V8" s="172"/>
      <c r="W8" s="172"/>
      <c r="X8" s="173"/>
      <c r="Y8" s="140"/>
      <c r="Z8" s="140"/>
      <c r="AA8" s="140"/>
      <c r="AB8" s="141"/>
      <c r="AC8" s="88"/>
      <c r="AD8" s="77"/>
      <c r="AE8" s="77"/>
      <c r="AF8" s="13"/>
      <c r="AG8" s="13"/>
      <c r="AH8" s="13"/>
      <c r="AI8" s="13"/>
      <c r="AL8" s="20">
        <f t="shared" si="0"/>
        <v>0</v>
      </c>
      <c r="BO8" s="42"/>
    </row>
    <row r="9" spans="1:67" s="1" customFormat="1" ht="20.100000000000001" customHeight="1">
      <c r="A9" s="39" t="s">
        <v>5</v>
      </c>
      <c r="B9" s="150" t="s">
        <v>156</v>
      </c>
      <c r="C9" s="150"/>
      <c r="D9" s="150"/>
      <c r="E9" s="150"/>
      <c r="F9" s="150"/>
      <c r="G9" s="150"/>
      <c r="H9" s="150"/>
      <c r="I9" s="150"/>
      <c r="J9" s="150"/>
      <c r="K9" s="150"/>
      <c r="L9" s="150"/>
      <c r="M9" s="150"/>
      <c r="N9" s="233" t="s">
        <v>6</v>
      </c>
      <c r="O9" s="233"/>
      <c r="P9" s="233"/>
      <c r="Q9" s="234"/>
      <c r="R9" s="234"/>
      <c r="S9" s="245"/>
      <c r="T9" s="171" t="str">
        <f>IF(J8="", "Batch can not be left blank", "")</f>
        <v/>
      </c>
      <c r="U9" s="172"/>
      <c r="V9" s="172"/>
      <c r="W9" s="172"/>
      <c r="X9" s="173"/>
      <c r="Y9" s="140"/>
      <c r="Z9" s="140"/>
      <c r="AA9" s="140"/>
      <c r="AB9" s="141"/>
      <c r="AC9" s="88"/>
      <c r="AD9" s="77"/>
      <c r="AE9" s="77"/>
      <c r="AF9" s="13"/>
      <c r="AG9" s="13"/>
      <c r="AH9" s="13"/>
      <c r="AI9" s="13"/>
      <c r="AL9" s="20">
        <f t="shared" si="0"/>
        <v>0</v>
      </c>
    </row>
    <row r="10" spans="1:67" s="1" customFormat="1" ht="20.100000000000001" customHeight="1">
      <c r="A10" s="227" t="s">
        <v>12</v>
      </c>
      <c r="B10" s="227"/>
      <c r="C10" s="227"/>
      <c r="D10" s="227"/>
      <c r="E10" s="150" t="s">
        <v>161</v>
      </c>
      <c r="F10" s="150"/>
      <c r="G10" s="150"/>
      <c r="H10" s="150"/>
      <c r="I10" s="150"/>
      <c r="J10" s="150"/>
      <c r="K10" s="150"/>
      <c r="L10" s="150"/>
      <c r="M10" s="150"/>
      <c r="N10" s="150"/>
      <c r="O10" s="150"/>
      <c r="P10" s="150"/>
      <c r="Q10" s="150"/>
      <c r="R10" s="150"/>
      <c r="S10" s="245"/>
      <c r="T10" s="171" t="str">
        <f>IF(L8="", "Examination can not be left blank", "")</f>
        <v/>
      </c>
      <c r="U10" s="172"/>
      <c r="V10" s="172"/>
      <c r="W10" s="172"/>
      <c r="X10" s="173"/>
      <c r="Y10" s="140"/>
      <c r="Z10" s="140"/>
      <c r="AA10" s="140"/>
      <c r="AB10" s="141"/>
      <c r="AC10" s="88"/>
      <c r="AD10" s="77"/>
      <c r="AE10" s="77"/>
      <c r="AF10" s="13"/>
      <c r="AG10" s="13"/>
      <c r="AH10" s="13"/>
      <c r="AI10" s="13"/>
      <c r="AL10" s="20">
        <f t="shared" si="0"/>
        <v>0</v>
      </c>
      <c r="BO10" s="43"/>
    </row>
    <row r="11" spans="1:67" s="3" customFormat="1" ht="9.9499999999999993" customHeight="1">
      <c r="A11" s="197"/>
      <c r="B11" s="197"/>
      <c r="C11" s="197"/>
      <c r="D11" s="239" t="s">
        <v>116</v>
      </c>
      <c r="E11" s="239"/>
      <c r="F11" s="239"/>
      <c r="G11" s="239"/>
      <c r="H11" s="239"/>
      <c r="I11" s="239"/>
      <c r="J11" s="239"/>
      <c r="K11" s="239"/>
      <c r="L11" s="197"/>
      <c r="M11" s="197"/>
      <c r="N11" s="197"/>
      <c r="O11" s="197"/>
      <c r="P11" s="197"/>
      <c r="Q11" s="197"/>
      <c r="R11" s="197"/>
      <c r="S11" s="245"/>
      <c r="T11" s="171" t="str">
        <f>IF(O8="", "Exam Month can not be left blank", "")</f>
        <v>Exam Month can not be left blank</v>
      </c>
      <c r="U11" s="172"/>
      <c r="V11" s="172"/>
      <c r="W11" s="172"/>
      <c r="X11" s="173"/>
      <c r="Y11" s="140"/>
      <c r="Z11" s="140"/>
      <c r="AA11" s="140"/>
      <c r="AB11" s="141"/>
      <c r="AC11" s="88"/>
      <c r="AD11" s="77"/>
      <c r="AE11" s="77"/>
      <c r="AF11" s="13"/>
      <c r="AG11" s="13"/>
      <c r="AH11" s="13"/>
      <c r="AI11" s="13"/>
      <c r="AL11" s="20">
        <f t="shared" si="0"/>
        <v>1</v>
      </c>
    </row>
    <row r="12" spans="1:67" s="1"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171" t="str">
        <f>IF(B9="", "Subject can not be left blank", "")</f>
        <v/>
      </c>
      <c r="U12" s="172"/>
      <c r="V12" s="172"/>
      <c r="W12" s="172"/>
      <c r="X12" s="173"/>
      <c r="Y12" s="163" t="s">
        <v>117</v>
      </c>
      <c r="Z12" s="163"/>
      <c r="AA12" s="163"/>
      <c r="AB12" s="164"/>
      <c r="AC12" s="90"/>
      <c r="AD12" s="79"/>
      <c r="AE12" s="79"/>
      <c r="AF12" s="13"/>
      <c r="AG12" s="13"/>
      <c r="AH12" s="13"/>
      <c r="AI12" s="13"/>
      <c r="AL12" s="20">
        <f t="shared" si="0"/>
        <v>0</v>
      </c>
    </row>
    <row r="13" spans="1:67" s="1" customFormat="1" ht="12.95" customHeight="1">
      <c r="A13" s="232"/>
      <c r="B13" s="232"/>
      <c r="C13" s="232"/>
      <c r="D13" s="238"/>
      <c r="E13" s="176"/>
      <c r="F13" s="176"/>
      <c r="G13" s="176"/>
      <c r="H13" s="176"/>
      <c r="I13" s="176"/>
      <c r="J13" s="176"/>
      <c r="K13" s="177"/>
      <c r="L13" s="176"/>
      <c r="M13" s="176"/>
      <c r="N13" s="176"/>
      <c r="O13" s="176"/>
      <c r="P13" s="176"/>
      <c r="Q13" s="176"/>
      <c r="R13" s="177"/>
      <c r="S13" s="245"/>
      <c r="T13" s="171" t="str">
        <f>IF(Q9="", "Date of Conduct can not be left blank", "")</f>
        <v>Date of Conduct can not be left blank</v>
      </c>
      <c r="U13" s="172"/>
      <c r="V13" s="172"/>
      <c r="W13" s="172"/>
      <c r="X13" s="173"/>
      <c r="Y13" s="163"/>
      <c r="Z13" s="163"/>
      <c r="AA13" s="163"/>
      <c r="AB13" s="164"/>
      <c r="AC13" s="90"/>
      <c r="AD13" s="79"/>
      <c r="AE13" s="79"/>
      <c r="AF13" s="13"/>
      <c r="AG13" s="13"/>
      <c r="AH13" s="13"/>
      <c r="AI13" s="13"/>
      <c r="AL13" s="20">
        <f t="shared" si="0"/>
        <v>1</v>
      </c>
    </row>
    <row r="14" spans="1:67" s="1" customFormat="1" ht="12.95" customHeight="1">
      <c r="A14" s="232"/>
      <c r="B14" s="232"/>
      <c r="C14" s="232"/>
      <c r="D14" s="238"/>
      <c r="E14" s="176"/>
      <c r="F14" s="176"/>
      <c r="G14" s="176"/>
      <c r="H14" s="176"/>
      <c r="I14" s="176"/>
      <c r="J14" s="176"/>
      <c r="K14" s="177"/>
      <c r="L14" s="176"/>
      <c r="M14" s="176"/>
      <c r="N14" s="176"/>
      <c r="O14" s="176"/>
      <c r="P14" s="176"/>
      <c r="Q14" s="176"/>
      <c r="R14" s="177"/>
      <c r="S14" s="245"/>
      <c r="T14" s="171" t="str">
        <f>IF(E10="", "Name of Internal Examiner can not be left blank", "")</f>
        <v/>
      </c>
      <c r="U14" s="172"/>
      <c r="V14" s="172"/>
      <c r="W14" s="172"/>
      <c r="X14" s="173"/>
      <c r="Y14" s="163"/>
      <c r="Z14" s="163"/>
      <c r="AA14" s="163"/>
      <c r="AB14" s="164"/>
      <c r="AC14" s="90"/>
      <c r="AD14" s="79"/>
      <c r="AE14" s="79"/>
      <c r="AF14" s="13"/>
      <c r="AG14" s="13"/>
      <c r="AH14" s="13"/>
      <c r="AI14" s="13"/>
      <c r="AL14" s="20">
        <f t="shared" si="0"/>
        <v>0</v>
      </c>
    </row>
    <row r="15" spans="1:67" s="1" customFormat="1" ht="12.95" customHeight="1" thickBot="1">
      <c r="A15" s="232"/>
      <c r="B15" s="232"/>
      <c r="C15" s="232"/>
      <c r="D15" s="238"/>
      <c r="E15" s="176"/>
      <c r="F15" s="176"/>
      <c r="G15" s="176"/>
      <c r="H15" s="176"/>
      <c r="I15" s="176"/>
      <c r="J15" s="176"/>
      <c r="K15" s="177"/>
      <c r="L15" s="176"/>
      <c r="M15" s="176"/>
      <c r="N15" s="176"/>
      <c r="O15" s="176"/>
      <c r="P15" s="176"/>
      <c r="Q15" s="176"/>
      <c r="R15" s="177"/>
      <c r="S15" s="245"/>
      <c r="T15" s="222" t="str">
        <f>IF(J17="", "Final Exam Marks Out of can not be left blank", "")</f>
        <v/>
      </c>
      <c r="U15" s="223"/>
      <c r="V15" s="223"/>
      <c r="W15" s="223"/>
      <c r="X15" s="224"/>
      <c r="Y15" s="163"/>
      <c r="Z15" s="163"/>
      <c r="AA15" s="163"/>
      <c r="AB15" s="164"/>
      <c r="AC15" s="90"/>
      <c r="AD15" s="79"/>
      <c r="AE15" s="79"/>
      <c r="AF15" s="13"/>
      <c r="AG15" s="13"/>
      <c r="AH15" s="13"/>
      <c r="AI15" s="13"/>
      <c r="AL15" s="20">
        <f t="shared" si="0"/>
        <v>0</v>
      </c>
    </row>
    <row r="16" spans="1:67" s="1"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10" t="s">
        <v>108</v>
      </c>
      <c r="U16" s="210"/>
      <c r="V16" s="211">
        <f>SUM(AL5:AL15)</f>
        <v>2</v>
      </c>
      <c r="W16" s="212"/>
      <c r="X16" s="213"/>
      <c r="Y16" s="165"/>
      <c r="Z16" s="166"/>
      <c r="AA16" s="166"/>
      <c r="AB16" s="167"/>
      <c r="AC16" s="90"/>
      <c r="AD16" s="79"/>
      <c r="AE16" s="79"/>
      <c r="AF16" s="11"/>
      <c r="AG16" s="11"/>
      <c r="AH16" s="11"/>
      <c r="AI16" s="11"/>
    </row>
    <row r="17" spans="1:103" s="1" customFormat="1" ht="16.5" customHeight="1" thickBot="1">
      <c r="A17" s="232"/>
      <c r="B17" s="232"/>
      <c r="C17" s="232"/>
      <c r="D17" s="254" t="s">
        <v>9</v>
      </c>
      <c r="E17" s="255"/>
      <c r="F17" s="255"/>
      <c r="G17" s="255"/>
      <c r="H17" s="255"/>
      <c r="I17" s="25"/>
      <c r="J17" s="178">
        <v>30</v>
      </c>
      <c r="K17" s="128"/>
      <c r="L17" s="240" t="s">
        <v>9</v>
      </c>
      <c r="M17" s="241"/>
      <c r="N17" s="241"/>
      <c r="O17" s="241"/>
      <c r="P17" s="37">
        <f>$J$17</f>
        <v>30</v>
      </c>
      <c r="Q17" s="197"/>
      <c r="R17" s="231"/>
      <c r="S17" s="245"/>
      <c r="T17" s="21" t="s">
        <v>103</v>
      </c>
      <c r="U17" s="214" t="s">
        <v>112</v>
      </c>
      <c r="V17" s="169"/>
      <c r="W17" s="215"/>
      <c r="X17" s="168" t="s">
        <v>100</v>
      </c>
      <c r="Y17" s="169"/>
      <c r="Z17" s="169"/>
      <c r="AA17" s="169"/>
      <c r="AB17" s="170"/>
      <c r="AC17" s="93"/>
      <c r="AD17" s="82"/>
      <c r="AE17" s="82"/>
      <c r="AF17" s="10"/>
      <c r="AG17" s="10"/>
      <c r="AH17" s="10"/>
      <c r="AI17" s="10"/>
    </row>
    <row r="18" spans="1:103" s="52" customFormat="1" ht="5.0999999999999996" customHeight="1">
      <c r="A18" s="53"/>
      <c r="B18" s="242"/>
      <c r="C18" s="243"/>
      <c r="D18" s="151" t="s">
        <v>116</v>
      </c>
      <c r="E18" s="152"/>
      <c r="F18" s="152"/>
      <c r="G18" s="152"/>
      <c r="H18" s="152"/>
      <c r="I18" s="152"/>
      <c r="J18" s="152"/>
      <c r="K18" s="153"/>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row>
    <row r="19" spans="1:103" s="1"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1" t="b">
        <f>IF(ISNUMBER(A19)&lt;&gt;"",AND(ISNUMBER(INT(MID(A19,1,3))),MID(A19,4,1)="",MID(A19,1,1)&lt;&gt;"0"))</f>
        <v>0</v>
      </c>
      <c r="AK19" s="18" t="str">
        <f>IF(AJ19=TRUE,"OK","S#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0" t="str">
        <f>RIGHT(B19,3)</f>
        <v/>
      </c>
      <c r="BP19" s="60" t="b">
        <f>ISNUMBER(INT((MID(BO19,1,1))))</f>
        <v>0</v>
      </c>
      <c r="BQ19" s="60" t="b">
        <f>ISNUMBER(INT((MID(BO19,2,1))))</f>
        <v>0</v>
      </c>
      <c r="BR19" s="60" t="b">
        <f>ISNUMBER(INT((MID(BO19,3,1))))</f>
        <v>0</v>
      </c>
      <c r="BS19" s="60" t="str">
        <f>IF(BP19=TRUE, MID(BO19,1,1),"")</f>
        <v/>
      </c>
      <c r="BT19" s="60" t="str">
        <f>IF(BQ19=TRUE, MID(BO19,2,1),"")</f>
        <v/>
      </c>
      <c r="BU19" s="60" t="str">
        <f>IF(BR19=TRUE, MID(BO19,3,1),"")</f>
        <v/>
      </c>
      <c r="BV19" s="60" t="str">
        <f>T(BS19)&amp;T(BT19)&amp;T(BU19)</f>
        <v/>
      </c>
      <c r="BW19" s="61" t="str">
        <f>IF(BV19="","",INT(TRIM(BV19)))</f>
        <v/>
      </c>
      <c r="BX19" s="62" t="str">
        <f>"OK"</f>
        <v>OK</v>
      </c>
      <c r="BY19" s="60" t="b">
        <f>BW19&gt;BW18</f>
        <v>0</v>
      </c>
      <c r="BZ19" s="63" t="str">
        <f>LEFT(B19,6)</f>
        <v/>
      </c>
      <c r="CA19" s="60" t="b">
        <f>ISNUMBER(INT((MID(BZ19,1,1))))</f>
        <v>0</v>
      </c>
      <c r="CB19" s="60" t="b">
        <f>ISNUMBER(INT((MID(BZ19,2,1))))</f>
        <v>0</v>
      </c>
      <c r="CC19" s="60" t="b">
        <f>ISNUMBER(INT((MID(BZ19,3,1))))</f>
        <v>0</v>
      </c>
      <c r="CD19" s="60" t="b">
        <f>ISNUMBER(INT((MID(BZ19,4,1))))</f>
        <v>0</v>
      </c>
      <c r="CE19" s="60" t="b">
        <f>ISNUMBER(INT((MID(BZ19,5,1))))</f>
        <v>0</v>
      </c>
      <c r="CF19" s="60" t="b">
        <f>ISNUMBER(INT((MID(BZ19,6,1))))</f>
        <v>0</v>
      </c>
      <c r="CG19" s="60" t="str">
        <f>IF(CA19=TRUE, MID(BZ19,1,1),"")</f>
        <v/>
      </c>
      <c r="CH19" s="60" t="str">
        <f>IF(CB19=TRUE, MID(BZ19,2,1),"")</f>
        <v/>
      </c>
      <c r="CI19" s="60" t="str">
        <f>IF(CC19=TRUE, MID(BZ19,3,1),"")</f>
        <v/>
      </c>
      <c r="CJ19" s="60" t="str">
        <f>IF(CD19=TRUE, MID(BZ19,4,1),"")</f>
        <v/>
      </c>
      <c r="CK19" s="60" t="str">
        <f>IF(CE19=TRUE, MID(BZ19,5,1),"")</f>
        <v/>
      </c>
      <c r="CL19" s="60"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IF(CQ19="NO", "NO","OK")</f>
        <v>NO</v>
      </c>
      <c r="CS19" s="64" t="str">
        <f>IF(CQ19="INCORRECT", "INCORRECT","OK")</f>
        <v>OK</v>
      </c>
      <c r="CT19" s="60"/>
      <c r="CU19" s="60"/>
      <c r="CV19" s="60"/>
      <c r="CW19" s="60"/>
      <c r="CX19" s="63" t="str">
        <f>IF(CS19="OK", "SEQUENCE CORRECT", "SEQUENCE INCORRECT")</f>
        <v>SEQUENCE CORRECT</v>
      </c>
      <c r="CY19" s="65" t="str">
        <f>"0"</f>
        <v>0</v>
      </c>
    </row>
    <row r="20" spans="1:103" s="1" customFormat="1" ht="20.100000000000001" customHeight="1" thickBot="1">
      <c r="A20" s="54"/>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19" t="b">
        <f>IF(AND(ISNUMBER(A19)&lt;&gt;"",ISNUMBER(A20)&lt;&gt;""),IF(AND(ISNUMBER(A20),ISNUMBER(A19)),IF(A20-A19=1,AND(ISNUMBER(INT(MID(A20,1,3))),MID(A20,4,1)="",MID(A20,1,1)&lt;&gt;"0"))))</f>
        <v>0</v>
      </c>
      <c r="AK20" s="18" t="str">
        <f t="shared" ref="AK20:AK38" si="2">IF(AJ20=TRUE,"OK","S# INCORRECT")</f>
        <v>S# INCORRECT</v>
      </c>
      <c r="AN20">
        <f t="shared" ref="AN20:AN25" si="3">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4">IF(AND(LEN(AN20)=2, AN20&gt;19, AN20&lt;&gt;20, AN20&lt;&gt;30, AN20&lt;&gt;40, AN20&lt;&gt;50, AN20&lt;&gt;60,AN20&lt;&gt;70, AN20&lt;&gt;80, AN20&lt;&gt;90),RIGHT(AN20,1),"")</f>
        <v/>
      </c>
      <c r="AS20" t="str">
        <f>IF(AR20="","",LOOKUP(AR20,{"1","2","3","4","5","6","7","8","9"},{"One","Two","Three","Four","Five","Six","Seven","Eight","Nine"}))</f>
        <v/>
      </c>
      <c r="AT20" t="str">
        <f t="shared" ref="AT20:AT38" si="5">IF(LEN(AN20)=3,LEFT(AN20,1),"")</f>
        <v/>
      </c>
      <c r="AU20" t="str">
        <f>IF(AT20="","",LOOKUP(AT20,{"1","2","3","4","5","6","7","8","9"},{"One","Two","Three","Four","Five","Six","Seven","Eight","Nine"}))</f>
        <v/>
      </c>
      <c r="AV20" t="str">
        <f t="shared" ref="AV20:AV38" si="6">IF(LEN(AN20)=3,"Hundred","")</f>
        <v/>
      </c>
      <c r="AW20" t="str">
        <f t="shared" ref="AW20:AW38" si="7">IF(AND(LEN(AN20)=3,MID(AN20,2,1)="0"),RIGHT(AN20,1),"")</f>
        <v/>
      </c>
      <c r="AX20" t="str">
        <f>IF(AW20="","",LOOKUP(AW20,{"0","1","2","3","4","5","6","7","8","9"},{"","One","Two","Three","Four","Five","Six","Seven","Eight","Nine"}))</f>
        <v/>
      </c>
      <c r="AY20" t="str">
        <f t="shared" ref="AY20:AY38" si="8">IF(AND(LEN(AN20)=3,MID(AN20,2,1)&lt;&gt;"0", RIGHT(AN20,1)="0"),MID(AN20,2,2),"")</f>
        <v/>
      </c>
      <c r="AZ20" t="str">
        <f>IF(AY20="","",LOOKUP(AY20,{"10","20","30","40","50","60","70","80","90"},{"Ten","Twenty","Thirty","Forty","Fifty","Sixty","Seventy","Eighty","Ninety"}))</f>
        <v/>
      </c>
      <c r="BA20" t="str">
        <f t="shared" ref="BA20:BA38" si="9">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0">IF(AND(RIGHT(BA20)&lt;&gt;"0", BA20&gt;"19"), RIGHT(BA20,1),"")</f>
        <v/>
      </c>
      <c r="BE20" t="str">
        <f>IF(BD20="","",LOOKUP(BD20,{"1","2","3","4","5","6","7","8","9"},{"One","Two","Three","Four","Five","Six","Seven","Eight","Nine"}))</f>
        <v/>
      </c>
      <c r="BF20"/>
      <c r="BG20"/>
      <c r="BH20"/>
      <c r="BI20" s="149" t="str">
        <f t="shared" ref="BI20:BI38" si="11">IF(AN20="","",AP20&amp;" "&amp;AQ20&amp;" "&amp;" "&amp;AS20&amp;" "&amp;AU20&amp;" "&amp;AV20&amp;" "&amp;AX20&amp;" "&amp;AZ20&amp;" "&amp;BB20&amp;" "&amp;" "&amp;BC20&amp;" "&amp; BE20&amp;" " &amp; "Only")</f>
        <v>ZERO            Only</v>
      </c>
      <c r="BJ20" s="149"/>
      <c r="BK20" s="149"/>
      <c r="BL20" s="149"/>
      <c r="BM20" s="149"/>
      <c r="BN20" t="str">
        <f t="shared" ref="BN20:BN38" si="12">TRIM(BI20)</f>
        <v>ZERO Only</v>
      </c>
      <c r="BO20" s="60" t="str">
        <f>RIGHT(B20,3)</f>
        <v/>
      </c>
      <c r="BP20" s="60" t="b">
        <f t="shared" ref="BP20:BP38" si="13">ISNUMBER(INT((MID(BO20,1,1))))</f>
        <v>0</v>
      </c>
      <c r="BQ20" s="60" t="b">
        <f t="shared" ref="BQ20:BQ38" si="14">ISNUMBER(INT((MID(BO20,2,1))))</f>
        <v>0</v>
      </c>
      <c r="BR20" s="60" t="b">
        <f t="shared" ref="BR20:BR38" si="15">ISNUMBER(INT((MID(BO20,3,1))))</f>
        <v>0</v>
      </c>
      <c r="BS20" s="60" t="str">
        <f t="shared" ref="BS20:BS38" si="16">IF(BP20=TRUE, MID(BO20,1,1),"")</f>
        <v/>
      </c>
      <c r="BT20" s="60" t="str">
        <f t="shared" ref="BT20:BT38" si="17">IF(BQ20=TRUE, MID(BO20,2,1),"")</f>
        <v/>
      </c>
      <c r="BU20" s="60" t="str">
        <f t="shared" ref="BU20:BU38" si="18">IF(BR20=TRUE, MID(BO20,3,1),"")</f>
        <v/>
      </c>
      <c r="BV20" s="60" t="str">
        <f t="shared" ref="BV20:BV38" si="19">T(BS20)&amp;T(BT20)&amp;T(BU20)</f>
        <v/>
      </c>
      <c r="BW20" s="61" t="str">
        <f t="shared" ref="BW20:BW38" si="20">IF(BV20="","",INT(TRIM(BV20)))</f>
        <v/>
      </c>
      <c r="BX20" s="62" t="str">
        <f>IF(BW20&gt;BW19,"OK","INCORRECT")</f>
        <v>INCORRECT</v>
      </c>
      <c r="BY20" s="60" t="b">
        <f>BW20&gt;BW19</f>
        <v>0</v>
      </c>
      <c r="BZ20" s="63" t="str">
        <f>LEFT(B20,6)</f>
        <v/>
      </c>
      <c r="CA20" s="60" t="b">
        <f t="shared" ref="CA20:CA38" si="21">ISNUMBER(INT((MID(BZ20,1,1))))</f>
        <v>0</v>
      </c>
      <c r="CB20" s="60" t="b">
        <f t="shared" ref="CB20:CB38" si="22">ISNUMBER(INT((MID(BZ20,2,1))))</f>
        <v>0</v>
      </c>
      <c r="CC20" s="60" t="b">
        <f t="shared" ref="CC20:CC38" si="23">ISNUMBER(INT((MID(BZ20,3,1))))</f>
        <v>0</v>
      </c>
      <c r="CD20" s="60" t="b">
        <f t="shared" ref="CD20:CD38" si="24">ISNUMBER(INT((MID(BZ20,4,1))))</f>
        <v>0</v>
      </c>
      <c r="CE20" s="60" t="b">
        <f t="shared" ref="CE20:CE38" si="25">ISNUMBER(INT((MID(BZ20,5,1))))</f>
        <v>0</v>
      </c>
      <c r="CF20" s="60" t="b">
        <f t="shared" ref="CF20:CF38" si="26">ISNUMBER(INT((MID(BZ20,6,1))))</f>
        <v>0</v>
      </c>
      <c r="CG20" s="60" t="str">
        <f t="shared" ref="CG20:CG38" si="27">IF(CA20=TRUE, MID(BZ20,1,1),"")</f>
        <v/>
      </c>
      <c r="CH20" s="60" t="str">
        <f t="shared" ref="CH20:CH38" si="28">IF(CB20=TRUE, MID(BZ20,2,1),"")</f>
        <v/>
      </c>
      <c r="CI20" s="60" t="str">
        <f t="shared" ref="CI20:CI38" si="29">IF(CC20=TRUE, MID(BZ20,3,1),"")</f>
        <v/>
      </c>
      <c r="CJ20" s="60" t="str">
        <f t="shared" ref="CJ20:CJ38" si="30">IF(CD20=TRUE, MID(BZ20,4,1),"")</f>
        <v/>
      </c>
      <c r="CK20" s="60" t="str">
        <f t="shared" ref="CK20:CK38" si="31">IF(CE20=TRUE, MID(BZ20,5,1),"")</f>
        <v/>
      </c>
      <c r="CL20" s="60" t="str">
        <f t="shared" ref="CL20:CL38" si="32">IF(CF20=TRUE, MID(BZ20,6,1),"")</f>
        <v/>
      </c>
      <c r="CM20" s="63" t="str">
        <f t="shared" ref="CM20:CM38" si="33">TRIM(T(CG20)&amp;T(CH20)&amp;T(CI20))</f>
        <v/>
      </c>
      <c r="CN20" s="63" t="str">
        <f t="shared" ref="CN20:CN38" si="34">TRIM(T(CJ20)&amp;T(CK20)&amp;T(CL20))</f>
        <v/>
      </c>
      <c r="CO20" s="64" t="str">
        <f t="shared" ref="CO20:CO38" si="35">IF(OR(MID(BZ20,3,1)="-",MID(BZ20,4,1)="-"),T(CM20),"NO")</f>
        <v>NO</v>
      </c>
      <c r="CP20" s="64" t="str">
        <f t="shared" ref="CP20:CP38" si="36">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0" t="b">
        <f>IF(CS20="OK",IF(AND(CO19="NO",CO20="NO"),BW20&gt;BW19))</f>
        <v>0</v>
      </c>
      <c r="CU20" s="60" t="b">
        <f>IF(CS20="OK",AND(CQ20="OK",CR20="OK",CQ19="NO",CR19="NO"))</f>
        <v>0</v>
      </c>
      <c r="CV20" s="60" t="b">
        <f>IF(CS20="OK",IF(AND(EXACT(CN19,CN20)),BW20&gt;BW19))</f>
        <v>0</v>
      </c>
      <c r="CW20" s="60" t="b">
        <f>IF(CS20="OK",CP20&lt;CP19)</f>
        <v>0</v>
      </c>
      <c r="CX20" s="63" t="str">
        <f>IF(AND(CT20=FALSE,CU20=FALSE,CV20=FALSE,CW20=FALSE),"SEQUENCE INCORRECT","SEQUENCE CORRECT")</f>
        <v>SEQUENCE INCORRECT</v>
      </c>
      <c r="CY20" s="65">
        <f>COUNTIF(B19:B19,T(B20))</f>
        <v>1</v>
      </c>
    </row>
    <row r="21" spans="1:103" s="1"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ref="X21:X25" si="37">IF(OR(AND(A21="",B21="",D21="", L21=""),AND(A21&lt;&gt;"",B21&lt;&gt;"",D21&lt;&gt;"", L21&lt;&gt;"",AK21="OK")),"","Given Marks or Format is incorrect")</f>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19" t="b">
        <f t="shared" ref="AJ21:AJ25" si="38">IF(AND(ISNUMBER(A20)&lt;&gt;"",ISNUMBER(A21)&lt;&gt;""),IF(AND(ISNUMBER(A21),ISNUMBER(A20)),IF(A21-A20=1,AND(ISNUMBER(INT(MID(A21,1,3))),MID(A21,4,1)="",MID(A21,1,1)&lt;&gt;"0"))))</f>
        <v>0</v>
      </c>
      <c r="AK21" s="18" t="str">
        <f t="shared" si="2"/>
        <v>S# INCORRECT</v>
      </c>
      <c r="AN21">
        <f t="shared" si="3"/>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4"/>
        <v/>
      </c>
      <c r="AS21" t="str">
        <f>IF(AR21="","",LOOKUP(AR21,{"1","2","3","4","5","6","7","8","9"},{"One","Two","Three","Four","Five","Six","Seven","Eight","Nine"}))</f>
        <v/>
      </c>
      <c r="AT21" t="str">
        <f t="shared" si="5"/>
        <v/>
      </c>
      <c r="AU21" t="str">
        <f>IF(AT21="","",LOOKUP(AT21,{"1","2","3","4","5","6","7","8","9"},{"One","Two","Three","Four","Five","Six","Seven","Eight","Nine"}))</f>
        <v/>
      </c>
      <c r="AV21" t="str">
        <f t="shared" si="6"/>
        <v/>
      </c>
      <c r="AW21" t="str">
        <f t="shared" si="7"/>
        <v/>
      </c>
      <c r="AX21" t="str">
        <f>IF(AW21="","",LOOKUP(AW21,{"0","1","2","3","4","5","6","7","8","9"},{"","One","Two","Three","Four","Five","Six","Seven","Eight","Nine"}))</f>
        <v/>
      </c>
      <c r="AY21" t="str">
        <f t="shared" si="8"/>
        <v/>
      </c>
      <c r="AZ21" t="str">
        <f>IF(AY21="","",LOOKUP(AY21,{"10","20","30","40","50","60","70","80","90"},{"Ten","Twenty","Thirty","Forty","Fifty","Sixty","Seventy","Eighty","Ninety"}))</f>
        <v/>
      </c>
      <c r="BA21" t="str">
        <f t="shared" si="9"/>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0"/>
        <v/>
      </c>
      <c r="BE21" t="str">
        <f>IF(BD21="","",LOOKUP(BD21,{"1","2","3","4","5","6","7","8","9"},{"One","Two","Three","Four","Five","Six","Seven","Eight","Nine"}))</f>
        <v/>
      </c>
      <c r="BF21"/>
      <c r="BG21"/>
      <c r="BH21"/>
      <c r="BI21" s="149" t="str">
        <f t="shared" si="11"/>
        <v>ZERO            Only</v>
      </c>
      <c r="BJ21" s="149"/>
      <c r="BK21" s="149"/>
      <c r="BL21" s="149"/>
      <c r="BM21" s="149"/>
      <c r="BN21" t="str">
        <f t="shared" si="12"/>
        <v>ZERO Only</v>
      </c>
      <c r="BO21" s="60" t="str">
        <f t="shared" ref="BO21:BO25" si="39">RIGHT(B21,3)</f>
        <v/>
      </c>
      <c r="BP21" s="60" t="b">
        <f t="shared" si="13"/>
        <v>0</v>
      </c>
      <c r="BQ21" s="60" t="b">
        <f t="shared" si="14"/>
        <v>0</v>
      </c>
      <c r="BR21" s="60" t="b">
        <f t="shared" si="15"/>
        <v>0</v>
      </c>
      <c r="BS21" s="60" t="str">
        <f t="shared" si="16"/>
        <v/>
      </c>
      <c r="BT21" s="60" t="str">
        <f t="shared" si="17"/>
        <v/>
      </c>
      <c r="BU21" s="60" t="str">
        <f t="shared" si="18"/>
        <v/>
      </c>
      <c r="BV21" s="60" t="str">
        <f t="shared" si="19"/>
        <v/>
      </c>
      <c r="BW21" s="61" t="str">
        <f t="shared" si="20"/>
        <v/>
      </c>
      <c r="BX21" s="62" t="str">
        <f t="shared" ref="BX21:BX38" si="40">IF(BW21&gt;BW20,"OK","INCORRECT")</f>
        <v>INCORRECT</v>
      </c>
      <c r="BY21" s="60" t="b">
        <f t="shared" ref="BY21:BY38" si="41">BW21&gt;BW20</f>
        <v>0</v>
      </c>
      <c r="BZ21" s="63" t="str">
        <f t="shared" ref="BZ21:BZ25" si="42">LEFT(B21,6)</f>
        <v/>
      </c>
      <c r="CA21" s="60" t="b">
        <f t="shared" si="21"/>
        <v>0</v>
      </c>
      <c r="CB21" s="60" t="b">
        <f t="shared" si="22"/>
        <v>0</v>
      </c>
      <c r="CC21" s="60" t="b">
        <f t="shared" si="23"/>
        <v>0</v>
      </c>
      <c r="CD21" s="60" t="b">
        <f t="shared" si="24"/>
        <v>0</v>
      </c>
      <c r="CE21" s="60" t="b">
        <f t="shared" si="25"/>
        <v>0</v>
      </c>
      <c r="CF21" s="60" t="b">
        <f t="shared" si="26"/>
        <v>0</v>
      </c>
      <c r="CG21" s="60" t="str">
        <f t="shared" si="27"/>
        <v/>
      </c>
      <c r="CH21" s="60" t="str">
        <f t="shared" si="28"/>
        <v/>
      </c>
      <c r="CI21" s="60" t="str">
        <f t="shared" si="29"/>
        <v/>
      </c>
      <c r="CJ21" s="60" t="str">
        <f t="shared" si="30"/>
        <v/>
      </c>
      <c r="CK21" s="60" t="str">
        <f t="shared" si="31"/>
        <v/>
      </c>
      <c r="CL21" s="60" t="str">
        <f t="shared" si="32"/>
        <v/>
      </c>
      <c r="CM21" s="63" t="str">
        <f t="shared" si="33"/>
        <v/>
      </c>
      <c r="CN21" s="63" t="str">
        <f t="shared" si="34"/>
        <v/>
      </c>
      <c r="CO21" s="64" t="str">
        <f t="shared" si="35"/>
        <v>NO</v>
      </c>
      <c r="CP21" s="64" t="str">
        <f t="shared" si="36"/>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0" t="b">
        <f t="shared" ref="CT21:CT38" si="46">IF(CS21="OK",IF(AND(CO20="NO",CO21="NO"),BW21&gt;BW20))</f>
        <v>0</v>
      </c>
      <c r="CU21" s="60" t="b">
        <f t="shared" ref="CU21:CU38" si="47">IF(CS21="OK",AND(CQ21="OK",CR21="OK",CQ20="NO",CR20="NO"))</f>
        <v>0</v>
      </c>
      <c r="CV21" s="60" t="b">
        <f t="shared" ref="CV21:CV38" si="48">IF(CS21="OK",IF(AND(EXACT(CN20,CN21)),BW21&gt;BW20))</f>
        <v>0</v>
      </c>
      <c r="CW21" s="60" t="b">
        <f t="shared" ref="CW21:CW38" si="49">IF(CS21="OK",CP21&lt;CP20)</f>
        <v>0</v>
      </c>
      <c r="CX21" s="63" t="str">
        <f t="shared" ref="CX21:CX38" si="50">IF(AND(CT21=FALSE,CU21=FALSE,CV21=FALSE,CW21=FALSE),"SEQUENCE INCORRECT","SEQUENCE CORRECT")</f>
        <v>SEQUENCE INCORRECT</v>
      </c>
      <c r="CY21" s="65">
        <f>COUNTIF(B19:B20,T(B21))</f>
        <v>2</v>
      </c>
    </row>
    <row r="22" spans="1:103" s="1" customFormat="1" ht="20.100000000000001" customHeight="1" thickBot="1">
      <c r="A22" s="54"/>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37"/>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19" t="b">
        <f t="shared" si="38"/>
        <v>0</v>
      </c>
      <c r="AK22" s="18" t="str">
        <f t="shared" si="2"/>
        <v>S# INCORRECT</v>
      </c>
      <c r="AN22">
        <f t="shared" si="3"/>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4"/>
        <v/>
      </c>
      <c r="AS22" t="str">
        <f>IF(AR22="","",LOOKUP(AR22,{"1","2","3","4","5","6","7","8","9"},{"One","Two","Three","Four","Five","Six","Seven","Eight","Nine"}))</f>
        <v/>
      </c>
      <c r="AT22" t="str">
        <f t="shared" si="5"/>
        <v/>
      </c>
      <c r="AU22" t="str">
        <f>IF(AT22="","",LOOKUP(AT22,{"1","2","3","4","5","6","7","8","9"},{"One","Two","Three","Four","Five","Six","Seven","Eight","Nine"}))</f>
        <v/>
      </c>
      <c r="AV22" t="str">
        <f t="shared" si="6"/>
        <v/>
      </c>
      <c r="AW22" t="str">
        <f t="shared" si="7"/>
        <v/>
      </c>
      <c r="AX22" t="str">
        <f>IF(AW22="","",LOOKUP(AW22,{"0","1","2","3","4","5","6","7","8","9"},{"","One","Two","Three","Four","Five","Six","Seven","Eight","Nine"}))</f>
        <v/>
      </c>
      <c r="AY22" t="str">
        <f t="shared" si="8"/>
        <v/>
      </c>
      <c r="AZ22" t="str">
        <f>IF(AY22="","",LOOKUP(AY22,{"10","20","30","40","50","60","70","80","90"},{"Ten","Twenty","Thirty","Forty","Fifty","Sixty","Seventy","Eighty","Ninety"}))</f>
        <v/>
      </c>
      <c r="BA22" t="str">
        <f t="shared" si="9"/>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0"/>
        <v/>
      </c>
      <c r="BE22" t="str">
        <f>IF(BD22="","",LOOKUP(BD22,{"1","2","3","4","5","6","7","8","9"},{"One","Two","Three","Four","Five","Six","Seven","Eight","Nine"}))</f>
        <v/>
      </c>
      <c r="BF22"/>
      <c r="BG22"/>
      <c r="BH22"/>
      <c r="BI22" s="149" t="str">
        <f t="shared" si="11"/>
        <v>ZERO            Only</v>
      </c>
      <c r="BJ22" s="149"/>
      <c r="BK22" s="149"/>
      <c r="BL22" s="149"/>
      <c r="BM22" s="149"/>
      <c r="BN22" t="str">
        <f t="shared" si="12"/>
        <v>ZERO Only</v>
      </c>
      <c r="BO22" s="60" t="str">
        <f t="shared" si="39"/>
        <v/>
      </c>
      <c r="BP22" s="60" t="b">
        <f t="shared" si="13"/>
        <v>0</v>
      </c>
      <c r="BQ22" s="60" t="b">
        <f t="shared" si="14"/>
        <v>0</v>
      </c>
      <c r="BR22" s="60" t="b">
        <f t="shared" si="15"/>
        <v>0</v>
      </c>
      <c r="BS22" s="60" t="str">
        <f t="shared" si="16"/>
        <v/>
      </c>
      <c r="BT22" s="60" t="str">
        <f t="shared" si="17"/>
        <v/>
      </c>
      <c r="BU22" s="60" t="str">
        <f t="shared" si="18"/>
        <v/>
      </c>
      <c r="BV22" s="60" t="str">
        <f t="shared" si="19"/>
        <v/>
      </c>
      <c r="BW22" s="61" t="str">
        <f t="shared" si="20"/>
        <v/>
      </c>
      <c r="BX22" s="62" t="str">
        <f t="shared" si="40"/>
        <v>INCORRECT</v>
      </c>
      <c r="BY22" s="60" t="b">
        <f t="shared" si="41"/>
        <v>0</v>
      </c>
      <c r="BZ22" s="63" t="str">
        <f t="shared" si="42"/>
        <v/>
      </c>
      <c r="CA22" s="60" t="b">
        <f t="shared" si="21"/>
        <v>0</v>
      </c>
      <c r="CB22" s="60" t="b">
        <f t="shared" si="22"/>
        <v>0</v>
      </c>
      <c r="CC22" s="60" t="b">
        <f t="shared" si="23"/>
        <v>0</v>
      </c>
      <c r="CD22" s="60" t="b">
        <f t="shared" si="24"/>
        <v>0</v>
      </c>
      <c r="CE22" s="60" t="b">
        <f t="shared" si="25"/>
        <v>0</v>
      </c>
      <c r="CF22" s="60" t="b">
        <f t="shared" si="26"/>
        <v>0</v>
      </c>
      <c r="CG22" s="60" t="str">
        <f t="shared" si="27"/>
        <v/>
      </c>
      <c r="CH22" s="60" t="str">
        <f t="shared" si="28"/>
        <v/>
      </c>
      <c r="CI22" s="60" t="str">
        <f t="shared" si="29"/>
        <v/>
      </c>
      <c r="CJ22" s="60" t="str">
        <f t="shared" si="30"/>
        <v/>
      </c>
      <c r="CK22" s="60" t="str">
        <f t="shared" si="31"/>
        <v/>
      </c>
      <c r="CL22" s="60" t="str">
        <f t="shared" si="32"/>
        <v/>
      </c>
      <c r="CM22" s="63" t="str">
        <f t="shared" si="33"/>
        <v/>
      </c>
      <c r="CN22" s="63" t="str">
        <f t="shared" si="34"/>
        <v/>
      </c>
      <c r="CO22" s="64" t="str">
        <f t="shared" si="35"/>
        <v>NO</v>
      </c>
      <c r="CP22" s="64" t="str">
        <f t="shared" si="36"/>
        <v>NO</v>
      </c>
      <c r="CQ22" s="62" t="str">
        <f t="shared" si="43"/>
        <v>NO</v>
      </c>
      <c r="CR22" s="62" t="str">
        <f t="shared" si="44"/>
        <v>NO</v>
      </c>
      <c r="CS22" s="64" t="str">
        <f t="shared" si="45"/>
        <v>OK</v>
      </c>
      <c r="CT22" s="60" t="b">
        <f t="shared" si="46"/>
        <v>0</v>
      </c>
      <c r="CU22" s="60" t="b">
        <f t="shared" si="47"/>
        <v>0</v>
      </c>
      <c r="CV22" s="60" t="b">
        <f t="shared" si="48"/>
        <v>0</v>
      </c>
      <c r="CW22" s="60" t="b">
        <f t="shared" si="49"/>
        <v>0</v>
      </c>
      <c r="CX22" s="63" t="str">
        <f t="shared" si="50"/>
        <v>SEQUENCE INCORRECT</v>
      </c>
      <c r="CY22" s="65">
        <f>COUNTIF(B19:B21,T(B22))</f>
        <v>3</v>
      </c>
    </row>
    <row r="23" spans="1:103" s="1"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37"/>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19" t="b">
        <f t="shared" si="38"/>
        <v>0</v>
      </c>
      <c r="AK23" s="18" t="str">
        <f t="shared" si="2"/>
        <v>S# INCORRECT</v>
      </c>
      <c r="AN23">
        <f t="shared" si="3"/>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4"/>
        <v/>
      </c>
      <c r="AS23" t="str">
        <f>IF(AR23="","",LOOKUP(AR23,{"1","2","3","4","5","6","7","8","9"},{"One","Two","Three","Four","Five","Six","Seven","Eight","Nine"}))</f>
        <v/>
      </c>
      <c r="AT23" t="str">
        <f t="shared" si="5"/>
        <v/>
      </c>
      <c r="AU23" t="str">
        <f>IF(AT23="","",LOOKUP(AT23,{"1","2","3","4","5","6","7","8","9"},{"One","Two","Three","Four","Five","Six","Seven","Eight","Nine"}))</f>
        <v/>
      </c>
      <c r="AV23" t="str">
        <f t="shared" si="6"/>
        <v/>
      </c>
      <c r="AW23" t="str">
        <f t="shared" si="7"/>
        <v/>
      </c>
      <c r="AX23" t="str">
        <f>IF(AW23="","",LOOKUP(AW23,{"0","1","2","3","4","5","6","7","8","9"},{"","One","Two","Three","Four","Five","Six","Seven","Eight","Nine"}))</f>
        <v/>
      </c>
      <c r="AY23" t="str">
        <f t="shared" si="8"/>
        <v/>
      </c>
      <c r="AZ23" t="str">
        <f>IF(AY23="","",LOOKUP(AY23,{"10","20","30","40","50","60","70","80","90"},{"Ten","Twenty","Thirty","Forty","Fifty","Sixty","Seventy","Eighty","Ninety"}))</f>
        <v/>
      </c>
      <c r="BA23" t="str">
        <f t="shared" si="9"/>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0"/>
        <v/>
      </c>
      <c r="BE23" t="str">
        <f>IF(BD23="","",LOOKUP(BD23,{"1","2","3","4","5","6","7","8","9"},{"One","Two","Three","Four","Five","Six","Seven","Eight","Nine"}))</f>
        <v/>
      </c>
      <c r="BF23"/>
      <c r="BG23"/>
      <c r="BH23"/>
      <c r="BI23" s="149" t="str">
        <f t="shared" si="11"/>
        <v>ZERO            Only</v>
      </c>
      <c r="BJ23" s="149"/>
      <c r="BK23" s="149"/>
      <c r="BL23" s="149"/>
      <c r="BM23" s="149"/>
      <c r="BN23" t="str">
        <f t="shared" si="12"/>
        <v>ZERO Only</v>
      </c>
      <c r="BO23" s="60" t="str">
        <f t="shared" si="39"/>
        <v/>
      </c>
      <c r="BP23" s="60" t="b">
        <f t="shared" si="13"/>
        <v>0</v>
      </c>
      <c r="BQ23" s="60" t="b">
        <f t="shared" si="14"/>
        <v>0</v>
      </c>
      <c r="BR23" s="60" t="b">
        <f t="shared" si="15"/>
        <v>0</v>
      </c>
      <c r="BS23" s="60" t="str">
        <f t="shared" si="16"/>
        <v/>
      </c>
      <c r="BT23" s="60" t="str">
        <f t="shared" si="17"/>
        <v/>
      </c>
      <c r="BU23" s="60" t="str">
        <f t="shared" si="18"/>
        <v/>
      </c>
      <c r="BV23" s="60" t="str">
        <f t="shared" si="19"/>
        <v/>
      </c>
      <c r="BW23" s="61" t="str">
        <f t="shared" si="20"/>
        <v/>
      </c>
      <c r="BX23" s="62" t="str">
        <f t="shared" si="40"/>
        <v>INCORRECT</v>
      </c>
      <c r="BY23" s="60" t="b">
        <f t="shared" si="41"/>
        <v>0</v>
      </c>
      <c r="BZ23" s="63" t="str">
        <f t="shared" si="42"/>
        <v/>
      </c>
      <c r="CA23" s="60" t="b">
        <f t="shared" si="21"/>
        <v>0</v>
      </c>
      <c r="CB23" s="60" t="b">
        <f t="shared" si="22"/>
        <v>0</v>
      </c>
      <c r="CC23" s="60" t="b">
        <f t="shared" si="23"/>
        <v>0</v>
      </c>
      <c r="CD23" s="60" t="b">
        <f t="shared" si="24"/>
        <v>0</v>
      </c>
      <c r="CE23" s="60" t="b">
        <f t="shared" si="25"/>
        <v>0</v>
      </c>
      <c r="CF23" s="60" t="b">
        <f t="shared" si="26"/>
        <v>0</v>
      </c>
      <c r="CG23" s="60" t="str">
        <f t="shared" si="27"/>
        <v/>
      </c>
      <c r="CH23" s="60" t="str">
        <f t="shared" si="28"/>
        <v/>
      </c>
      <c r="CI23" s="60" t="str">
        <f t="shared" si="29"/>
        <v/>
      </c>
      <c r="CJ23" s="60" t="str">
        <f t="shared" si="30"/>
        <v/>
      </c>
      <c r="CK23" s="60" t="str">
        <f t="shared" si="31"/>
        <v/>
      </c>
      <c r="CL23" s="60" t="str">
        <f t="shared" si="32"/>
        <v/>
      </c>
      <c r="CM23" s="63" t="str">
        <f t="shared" si="33"/>
        <v/>
      </c>
      <c r="CN23" s="63" t="str">
        <f t="shared" si="34"/>
        <v/>
      </c>
      <c r="CO23" s="64" t="str">
        <f t="shared" si="35"/>
        <v>NO</v>
      </c>
      <c r="CP23" s="64" t="str">
        <f t="shared" si="36"/>
        <v>NO</v>
      </c>
      <c r="CQ23" s="62" t="str">
        <f t="shared" si="43"/>
        <v>NO</v>
      </c>
      <c r="CR23" s="62" t="str">
        <f t="shared" si="44"/>
        <v>NO</v>
      </c>
      <c r="CS23" s="64" t="str">
        <f t="shared" si="45"/>
        <v>OK</v>
      </c>
      <c r="CT23" s="60" t="b">
        <f t="shared" si="46"/>
        <v>0</v>
      </c>
      <c r="CU23" s="60" t="b">
        <f t="shared" si="47"/>
        <v>0</v>
      </c>
      <c r="CV23" s="60" t="b">
        <f t="shared" si="48"/>
        <v>0</v>
      </c>
      <c r="CW23" s="60" t="b">
        <f t="shared" si="49"/>
        <v>0</v>
      </c>
      <c r="CX23" s="63" t="str">
        <f t="shared" si="50"/>
        <v>SEQUENCE INCORRECT</v>
      </c>
      <c r="CY23" s="65">
        <f>COUNTIF(B19:B22,T(B23))</f>
        <v>4</v>
      </c>
    </row>
    <row r="24" spans="1:103" s="1" customFormat="1" ht="20.100000000000001" customHeight="1" thickBot="1">
      <c r="A24" s="54"/>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37"/>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19" t="b">
        <f t="shared" si="38"/>
        <v>0</v>
      </c>
      <c r="AK24" s="18" t="str">
        <f t="shared" si="2"/>
        <v>S# INCORRECT</v>
      </c>
      <c r="AN24">
        <f t="shared" si="3"/>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4"/>
        <v/>
      </c>
      <c r="AS24" t="str">
        <f>IF(AR24="","",LOOKUP(AR24,{"1","2","3","4","5","6","7","8","9"},{"One","Two","Three","Four","Five","Six","Seven","Eight","Nine"}))</f>
        <v/>
      </c>
      <c r="AT24" t="str">
        <f t="shared" si="5"/>
        <v/>
      </c>
      <c r="AU24" t="str">
        <f>IF(AT24="","",LOOKUP(AT24,{"1","2","3","4","5","6","7","8","9"},{"One","Two","Three","Four","Five","Six","Seven","Eight","Nine"}))</f>
        <v/>
      </c>
      <c r="AV24" t="str">
        <f t="shared" si="6"/>
        <v/>
      </c>
      <c r="AW24" t="str">
        <f t="shared" si="7"/>
        <v/>
      </c>
      <c r="AX24" t="str">
        <f>IF(AW24="","",LOOKUP(AW24,{"0","1","2","3","4","5","6","7","8","9"},{"","One","Two","Three","Four","Five","Six","Seven","Eight","Nine"}))</f>
        <v/>
      </c>
      <c r="AY24" t="str">
        <f t="shared" si="8"/>
        <v/>
      </c>
      <c r="AZ24" t="str">
        <f>IF(AY24="","",LOOKUP(AY24,{"10","20","30","40","50","60","70","80","90"},{"Ten","Twenty","Thirty","Forty","Fifty","Sixty","Seventy","Eighty","Ninety"}))</f>
        <v/>
      </c>
      <c r="BA24" t="str">
        <f t="shared" si="9"/>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0"/>
        <v/>
      </c>
      <c r="BE24" t="str">
        <f>IF(BD24="","",LOOKUP(BD24,{"1","2","3","4","5","6","7","8","9"},{"One","Two","Three","Four","Five","Six","Seven","Eight","Nine"}))</f>
        <v/>
      </c>
      <c r="BF24"/>
      <c r="BG24"/>
      <c r="BH24"/>
      <c r="BI24" s="149" t="str">
        <f t="shared" si="11"/>
        <v>ZERO            Only</v>
      </c>
      <c r="BJ24" s="149"/>
      <c r="BK24" s="149"/>
      <c r="BL24" s="149"/>
      <c r="BM24" s="149"/>
      <c r="BN24" t="str">
        <f t="shared" si="12"/>
        <v>ZERO Only</v>
      </c>
      <c r="BO24" s="60" t="str">
        <f t="shared" si="39"/>
        <v/>
      </c>
      <c r="BP24" s="60" t="b">
        <f t="shared" si="13"/>
        <v>0</v>
      </c>
      <c r="BQ24" s="60" t="b">
        <f t="shared" si="14"/>
        <v>0</v>
      </c>
      <c r="BR24" s="60" t="b">
        <f t="shared" si="15"/>
        <v>0</v>
      </c>
      <c r="BS24" s="60" t="str">
        <f t="shared" si="16"/>
        <v/>
      </c>
      <c r="BT24" s="60" t="str">
        <f t="shared" si="17"/>
        <v/>
      </c>
      <c r="BU24" s="60" t="str">
        <f t="shared" si="18"/>
        <v/>
      </c>
      <c r="BV24" s="60" t="str">
        <f t="shared" si="19"/>
        <v/>
      </c>
      <c r="BW24" s="61" t="str">
        <f t="shared" si="20"/>
        <v/>
      </c>
      <c r="BX24" s="62" t="str">
        <f t="shared" si="40"/>
        <v>INCORRECT</v>
      </c>
      <c r="BY24" s="60" t="b">
        <f t="shared" si="41"/>
        <v>0</v>
      </c>
      <c r="BZ24" s="63" t="str">
        <f t="shared" si="42"/>
        <v/>
      </c>
      <c r="CA24" s="60" t="b">
        <f t="shared" si="21"/>
        <v>0</v>
      </c>
      <c r="CB24" s="60" t="b">
        <f t="shared" si="22"/>
        <v>0</v>
      </c>
      <c r="CC24" s="60" t="b">
        <f t="shared" si="23"/>
        <v>0</v>
      </c>
      <c r="CD24" s="60" t="b">
        <f t="shared" si="24"/>
        <v>0</v>
      </c>
      <c r="CE24" s="60" t="b">
        <f t="shared" si="25"/>
        <v>0</v>
      </c>
      <c r="CF24" s="60" t="b">
        <f t="shared" si="26"/>
        <v>0</v>
      </c>
      <c r="CG24" s="60" t="str">
        <f t="shared" si="27"/>
        <v/>
      </c>
      <c r="CH24" s="60" t="str">
        <f t="shared" si="28"/>
        <v/>
      </c>
      <c r="CI24" s="60" t="str">
        <f t="shared" si="29"/>
        <v/>
      </c>
      <c r="CJ24" s="60" t="str">
        <f t="shared" si="30"/>
        <v/>
      </c>
      <c r="CK24" s="60" t="str">
        <f t="shared" si="31"/>
        <v/>
      </c>
      <c r="CL24" s="60" t="str">
        <f t="shared" si="32"/>
        <v/>
      </c>
      <c r="CM24" s="63" t="str">
        <f t="shared" si="33"/>
        <v/>
      </c>
      <c r="CN24" s="63" t="str">
        <f t="shared" si="34"/>
        <v/>
      </c>
      <c r="CO24" s="64" t="str">
        <f t="shared" si="35"/>
        <v>NO</v>
      </c>
      <c r="CP24" s="64" t="str">
        <f t="shared" si="36"/>
        <v>NO</v>
      </c>
      <c r="CQ24" s="62" t="str">
        <f t="shared" si="43"/>
        <v>NO</v>
      </c>
      <c r="CR24" s="62" t="str">
        <f t="shared" si="44"/>
        <v>NO</v>
      </c>
      <c r="CS24" s="64" t="str">
        <f t="shared" si="45"/>
        <v>OK</v>
      </c>
      <c r="CT24" s="60" t="b">
        <f t="shared" si="46"/>
        <v>0</v>
      </c>
      <c r="CU24" s="60" t="b">
        <f t="shared" si="47"/>
        <v>0</v>
      </c>
      <c r="CV24" s="60" t="b">
        <f t="shared" si="48"/>
        <v>0</v>
      </c>
      <c r="CW24" s="60" t="b">
        <f t="shared" si="49"/>
        <v>0</v>
      </c>
      <c r="CX24" s="63" t="str">
        <f t="shared" si="50"/>
        <v>SEQUENCE INCORRECT</v>
      </c>
      <c r="CY24" s="65">
        <f>COUNTIF(B19:B23,T(B24))</f>
        <v>5</v>
      </c>
    </row>
    <row r="25" spans="1:103" s="1"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37"/>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19" t="b">
        <f t="shared" si="38"/>
        <v>0</v>
      </c>
      <c r="AK25" s="18" t="str">
        <f t="shared" si="2"/>
        <v>S# INCORRECT</v>
      </c>
      <c r="AN25">
        <f t="shared" si="3"/>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4"/>
        <v/>
      </c>
      <c r="AS25" t="str">
        <f>IF(AR25="","",LOOKUP(AR25,{"1","2","3","4","5","6","7","8","9"},{"One","Two","Three","Four","Five","Six","Seven","Eight","Nine"}))</f>
        <v/>
      </c>
      <c r="AT25" t="str">
        <f t="shared" si="5"/>
        <v/>
      </c>
      <c r="AU25" t="str">
        <f>IF(AT25="","",LOOKUP(AT25,{"1","2","3","4","5","6","7","8","9"},{"One","Two","Three","Four","Five","Six","Seven","Eight","Nine"}))</f>
        <v/>
      </c>
      <c r="AV25" t="str">
        <f t="shared" si="6"/>
        <v/>
      </c>
      <c r="AW25" t="str">
        <f t="shared" si="7"/>
        <v/>
      </c>
      <c r="AX25" t="str">
        <f>IF(AW25="","",LOOKUP(AW25,{"0","1","2","3","4","5","6","7","8","9"},{"","One","Two","Three","Four","Five","Six","Seven","Eight","Nine"}))</f>
        <v/>
      </c>
      <c r="AY25" t="str">
        <f t="shared" si="8"/>
        <v/>
      </c>
      <c r="AZ25" t="str">
        <f>IF(AY25="","",LOOKUP(AY25,{"10","20","30","40","50","60","70","80","90"},{"Ten","Twenty","Thirty","Forty","Fifty","Sixty","Seventy","Eighty","Ninety"}))</f>
        <v/>
      </c>
      <c r="BA25" t="str">
        <f t="shared" si="9"/>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0"/>
        <v/>
      </c>
      <c r="BE25" t="str">
        <f>IF(BD25="","",LOOKUP(BD25,{"1","2","3","4","5","6","7","8","9"},{"One","Two","Three","Four","Five","Six","Seven","Eight","Nine"}))</f>
        <v/>
      </c>
      <c r="BF25"/>
      <c r="BG25"/>
      <c r="BH25"/>
      <c r="BI25" s="149" t="str">
        <f t="shared" si="11"/>
        <v>ZERO            Only</v>
      </c>
      <c r="BJ25" s="149"/>
      <c r="BK25" s="149"/>
      <c r="BL25" s="149"/>
      <c r="BM25" s="149"/>
      <c r="BN25" t="str">
        <f t="shared" si="12"/>
        <v>ZERO Only</v>
      </c>
      <c r="BO25" s="60" t="str">
        <f t="shared" si="39"/>
        <v/>
      </c>
      <c r="BP25" s="60" t="b">
        <f t="shared" si="13"/>
        <v>0</v>
      </c>
      <c r="BQ25" s="60" t="b">
        <f t="shared" si="14"/>
        <v>0</v>
      </c>
      <c r="BR25" s="60" t="b">
        <f t="shared" si="15"/>
        <v>0</v>
      </c>
      <c r="BS25" s="60" t="str">
        <f t="shared" si="16"/>
        <v/>
      </c>
      <c r="BT25" s="60" t="str">
        <f t="shared" si="17"/>
        <v/>
      </c>
      <c r="BU25" s="60" t="str">
        <f t="shared" si="18"/>
        <v/>
      </c>
      <c r="BV25" s="60" t="str">
        <f t="shared" si="19"/>
        <v/>
      </c>
      <c r="BW25" s="61" t="str">
        <f t="shared" si="20"/>
        <v/>
      </c>
      <c r="BX25" s="62" t="str">
        <f t="shared" si="40"/>
        <v>INCORRECT</v>
      </c>
      <c r="BY25" s="60" t="b">
        <f t="shared" si="41"/>
        <v>0</v>
      </c>
      <c r="BZ25" s="63" t="str">
        <f t="shared" si="42"/>
        <v/>
      </c>
      <c r="CA25" s="60" t="b">
        <f t="shared" si="21"/>
        <v>0</v>
      </c>
      <c r="CB25" s="60" t="b">
        <f t="shared" si="22"/>
        <v>0</v>
      </c>
      <c r="CC25" s="60" t="b">
        <f t="shared" si="23"/>
        <v>0</v>
      </c>
      <c r="CD25" s="60" t="b">
        <f t="shared" si="24"/>
        <v>0</v>
      </c>
      <c r="CE25" s="60" t="b">
        <f t="shared" si="25"/>
        <v>0</v>
      </c>
      <c r="CF25" s="60" t="b">
        <f t="shared" si="26"/>
        <v>0</v>
      </c>
      <c r="CG25" s="60" t="str">
        <f t="shared" si="27"/>
        <v/>
      </c>
      <c r="CH25" s="60" t="str">
        <f t="shared" si="28"/>
        <v/>
      </c>
      <c r="CI25" s="60" t="str">
        <f t="shared" si="29"/>
        <v/>
      </c>
      <c r="CJ25" s="60" t="str">
        <f t="shared" si="30"/>
        <v/>
      </c>
      <c r="CK25" s="60" t="str">
        <f t="shared" si="31"/>
        <v/>
      </c>
      <c r="CL25" s="60" t="str">
        <f t="shared" si="32"/>
        <v/>
      </c>
      <c r="CM25" s="63" t="str">
        <f t="shared" si="33"/>
        <v/>
      </c>
      <c r="CN25" s="63" t="str">
        <f t="shared" si="34"/>
        <v/>
      </c>
      <c r="CO25" s="64" t="str">
        <f t="shared" si="35"/>
        <v>NO</v>
      </c>
      <c r="CP25" s="64" t="str">
        <f t="shared" si="36"/>
        <v>NO</v>
      </c>
      <c r="CQ25" s="62" t="str">
        <f t="shared" si="43"/>
        <v>NO</v>
      </c>
      <c r="CR25" s="62" t="str">
        <f t="shared" si="44"/>
        <v>NO</v>
      </c>
      <c r="CS25" s="64" t="str">
        <f t="shared" si="45"/>
        <v>OK</v>
      </c>
      <c r="CT25" s="60" t="b">
        <f t="shared" si="46"/>
        <v>0</v>
      </c>
      <c r="CU25" s="60" t="b">
        <f t="shared" si="47"/>
        <v>0</v>
      </c>
      <c r="CV25" s="60" t="b">
        <f t="shared" si="48"/>
        <v>0</v>
      </c>
      <c r="CW25" s="60" t="b">
        <f t="shared" si="49"/>
        <v>0</v>
      </c>
      <c r="CX25" s="63" t="str">
        <f t="shared" si="50"/>
        <v>SEQUENCE INCORRECT</v>
      </c>
      <c r="CY25" s="65">
        <f>COUNTIF(B19:B24,T(B25))</f>
        <v>6</v>
      </c>
    </row>
    <row r="26" spans="1:103" s="1" customFormat="1" ht="20.100000000000001" customHeight="1" thickBot="1">
      <c r="A26" s="54"/>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ref="X26:X38" si="51">IF(OR(AND(A26="",B26="",D26="", L26=""),AND(A26&lt;&gt;"",B26&lt;&gt;"",D26&lt;&gt;"", L26&lt;&gt;"",AK26="OK")),"","Given Marks or Format is incorrect")</f>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19" t="b">
        <f t="shared" ref="AJ26:AJ38" si="52">IF(AND(ISNUMBER(A25)&lt;&gt;"",ISNUMBER(A26)&lt;&gt;""),IF(AND(ISNUMBER(A26),ISNUMBER(A25)),IF(A26-A25=1,AND(ISNUMBER(INT(MID(A26,1,3))),MID(A26,4,1)="",MID(A26,1,1)&lt;&gt;"0"))))</f>
        <v>0</v>
      </c>
      <c r="AK26" s="18" t="str">
        <f t="shared" si="2"/>
        <v>S# INCORRECT</v>
      </c>
      <c r="AN26">
        <f t="shared" ref="AN26:AN38" si="53">D26</f>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4"/>
        <v/>
      </c>
      <c r="AS26" t="str">
        <f>IF(AR26="","",LOOKUP(AR26,{"1","2","3","4","5","6","7","8","9"},{"One","Two","Three","Four","Five","Six","Seven","Eight","Nine"}))</f>
        <v/>
      </c>
      <c r="AT26" t="str">
        <f t="shared" si="5"/>
        <v/>
      </c>
      <c r="AU26" t="str">
        <f>IF(AT26="","",LOOKUP(AT26,{"1","2","3","4","5","6","7","8","9"},{"One","Two","Three","Four","Five","Six","Seven","Eight","Nine"}))</f>
        <v/>
      </c>
      <c r="AV26" t="str">
        <f t="shared" si="6"/>
        <v/>
      </c>
      <c r="AW26" t="str">
        <f t="shared" si="7"/>
        <v/>
      </c>
      <c r="AX26" t="str">
        <f>IF(AW26="","",LOOKUP(AW26,{"0","1","2","3","4","5","6","7","8","9"},{"","One","Two","Three","Four","Five","Six","Seven","Eight","Nine"}))</f>
        <v/>
      </c>
      <c r="AY26" t="str">
        <f t="shared" si="8"/>
        <v/>
      </c>
      <c r="AZ26" t="str">
        <f>IF(AY26="","",LOOKUP(AY26,{"10","20","30","40","50","60","70","80","90"},{"Ten","Twenty","Thirty","Forty","Fifty","Sixty","Seventy","Eighty","Ninety"}))</f>
        <v/>
      </c>
      <c r="BA26" t="str">
        <f t="shared" si="9"/>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0"/>
        <v/>
      </c>
      <c r="BE26" t="str">
        <f>IF(BD26="","",LOOKUP(BD26,{"1","2","3","4","5","6","7","8","9"},{"One","Two","Three","Four","Five","Six","Seven","Eight","Nine"}))</f>
        <v/>
      </c>
      <c r="BF26"/>
      <c r="BG26"/>
      <c r="BH26"/>
      <c r="BI26" s="149" t="str">
        <f t="shared" si="11"/>
        <v>ZERO            Only</v>
      </c>
      <c r="BJ26" s="149"/>
      <c r="BK26" s="149"/>
      <c r="BL26" s="149"/>
      <c r="BM26" s="149"/>
      <c r="BN26" t="str">
        <f t="shared" si="12"/>
        <v>ZERO Only</v>
      </c>
      <c r="BO26" s="60" t="str">
        <f t="shared" ref="BO26:BO38" si="54">RIGHT(B26,3)</f>
        <v/>
      </c>
      <c r="BP26" s="60" t="b">
        <f t="shared" si="13"/>
        <v>0</v>
      </c>
      <c r="BQ26" s="60" t="b">
        <f t="shared" si="14"/>
        <v>0</v>
      </c>
      <c r="BR26" s="60" t="b">
        <f t="shared" si="15"/>
        <v>0</v>
      </c>
      <c r="BS26" s="60" t="str">
        <f t="shared" si="16"/>
        <v/>
      </c>
      <c r="BT26" s="60" t="str">
        <f t="shared" si="17"/>
        <v/>
      </c>
      <c r="BU26" s="60" t="str">
        <f t="shared" si="18"/>
        <v/>
      </c>
      <c r="BV26" s="60" t="str">
        <f t="shared" si="19"/>
        <v/>
      </c>
      <c r="BW26" s="61" t="str">
        <f t="shared" si="20"/>
        <v/>
      </c>
      <c r="BX26" s="62" t="str">
        <f t="shared" si="40"/>
        <v>INCORRECT</v>
      </c>
      <c r="BY26" s="60" t="b">
        <f t="shared" si="41"/>
        <v>0</v>
      </c>
      <c r="BZ26" s="63" t="str">
        <f t="shared" ref="BZ26:BZ38" si="55">LEFT(B26,6)</f>
        <v/>
      </c>
      <c r="CA26" s="60" t="b">
        <f t="shared" si="21"/>
        <v>0</v>
      </c>
      <c r="CB26" s="60" t="b">
        <f t="shared" si="22"/>
        <v>0</v>
      </c>
      <c r="CC26" s="60" t="b">
        <f t="shared" si="23"/>
        <v>0</v>
      </c>
      <c r="CD26" s="60" t="b">
        <f t="shared" si="24"/>
        <v>0</v>
      </c>
      <c r="CE26" s="60" t="b">
        <f t="shared" si="25"/>
        <v>0</v>
      </c>
      <c r="CF26" s="60" t="b">
        <f t="shared" si="26"/>
        <v>0</v>
      </c>
      <c r="CG26" s="60" t="str">
        <f t="shared" si="27"/>
        <v/>
      </c>
      <c r="CH26" s="60" t="str">
        <f t="shared" si="28"/>
        <v/>
      </c>
      <c r="CI26" s="60" t="str">
        <f t="shared" si="29"/>
        <v/>
      </c>
      <c r="CJ26" s="60" t="str">
        <f t="shared" si="30"/>
        <v/>
      </c>
      <c r="CK26" s="60" t="str">
        <f t="shared" si="31"/>
        <v/>
      </c>
      <c r="CL26" s="60" t="str">
        <f t="shared" si="32"/>
        <v/>
      </c>
      <c r="CM26" s="63" t="str">
        <f t="shared" si="33"/>
        <v/>
      </c>
      <c r="CN26" s="63" t="str">
        <f t="shared" si="34"/>
        <v/>
      </c>
      <c r="CO26" s="64" t="str">
        <f t="shared" si="35"/>
        <v>NO</v>
      </c>
      <c r="CP26" s="64" t="str">
        <f t="shared" si="36"/>
        <v>NO</v>
      </c>
      <c r="CQ26" s="62" t="str">
        <f t="shared" si="43"/>
        <v>NO</v>
      </c>
      <c r="CR26" s="62" t="str">
        <f t="shared" si="44"/>
        <v>NO</v>
      </c>
      <c r="CS26" s="64" t="str">
        <f t="shared" si="45"/>
        <v>OK</v>
      </c>
      <c r="CT26" s="60" t="b">
        <f t="shared" si="46"/>
        <v>0</v>
      </c>
      <c r="CU26" s="60" t="b">
        <f t="shared" si="47"/>
        <v>0</v>
      </c>
      <c r="CV26" s="60" t="b">
        <f t="shared" si="48"/>
        <v>0</v>
      </c>
      <c r="CW26" s="60" t="b">
        <f t="shared" si="49"/>
        <v>0</v>
      </c>
      <c r="CX26" s="63" t="str">
        <f t="shared" si="50"/>
        <v>SEQUENCE INCORRECT</v>
      </c>
      <c r="CY26" s="65">
        <f>COUNTIF(B19:B25,T(B26))</f>
        <v>7</v>
      </c>
    </row>
    <row r="27" spans="1:103" s="1"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51"/>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19" t="b">
        <f t="shared" si="52"/>
        <v>0</v>
      </c>
      <c r="AK27" s="18" t="str">
        <f t="shared" si="2"/>
        <v>S# INCORRECT</v>
      </c>
      <c r="AN27">
        <f t="shared" si="53"/>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4"/>
        <v/>
      </c>
      <c r="AS27" t="str">
        <f>IF(AR27="","",LOOKUP(AR27,{"1","2","3","4","5","6","7","8","9"},{"One","Two","Three","Four","Five","Six","Seven","Eight","Nine"}))</f>
        <v/>
      </c>
      <c r="AT27" t="str">
        <f t="shared" si="5"/>
        <v/>
      </c>
      <c r="AU27" t="str">
        <f>IF(AT27="","",LOOKUP(AT27,{"1","2","3","4","5","6","7","8","9"},{"One","Two","Three","Four","Five","Six","Seven","Eight","Nine"}))</f>
        <v/>
      </c>
      <c r="AV27" t="str">
        <f t="shared" si="6"/>
        <v/>
      </c>
      <c r="AW27" t="str">
        <f t="shared" si="7"/>
        <v/>
      </c>
      <c r="AX27" t="str">
        <f>IF(AW27="","",LOOKUP(AW27,{"0","1","2","3","4","5","6","7","8","9"},{"","One","Two","Three","Four","Five","Six","Seven","Eight","Nine"}))</f>
        <v/>
      </c>
      <c r="AY27" t="str">
        <f t="shared" si="8"/>
        <v/>
      </c>
      <c r="AZ27" t="str">
        <f>IF(AY27="","",LOOKUP(AY27,{"10","20","30","40","50","60","70","80","90"},{"Ten","Twenty","Thirty","Forty","Fifty","Sixty","Seventy","Eighty","Ninety"}))</f>
        <v/>
      </c>
      <c r="BA27" t="str">
        <f t="shared" si="9"/>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0"/>
        <v/>
      </c>
      <c r="BE27" t="str">
        <f>IF(BD27="","",LOOKUP(BD27,{"1","2","3","4","5","6","7","8","9"},{"One","Two","Three","Four","Five","Six","Seven","Eight","Nine"}))</f>
        <v/>
      </c>
      <c r="BF27"/>
      <c r="BG27"/>
      <c r="BH27"/>
      <c r="BI27" s="149" t="str">
        <f t="shared" si="11"/>
        <v>ZERO            Only</v>
      </c>
      <c r="BJ27" s="149"/>
      <c r="BK27" s="149"/>
      <c r="BL27" s="149"/>
      <c r="BM27" s="149"/>
      <c r="BN27" t="str">
        <f t="shared" si="12"/>
        <v>ZERO Only</v>
      </c>
      <c r="BO27" s="60" t="str">
        <f t="shared" si="54"/>
        <v/>
      </c>
      <c r="BP27" s="60" t="b">
        <f t="shared" si="13"/>
        <v>0</v>
      </c>
      <c r="BQ27" s="60" t="b">
        <f t="shared" si="14"/>
        <v>0</v>
      </c>
      <c r="BR27" s="60" t="b">
        <f t="shared" si="15"/>
        <v>0</v>
      </c>
      <c r="BS27" s="60" t="str">
        <f t="shared" si="16"/>
        <v/>
      </c>
      <c r="BT27" s="60" t="str">
        <f t="shared" si="17"/>
        <v/>
      </c>
      <c r="BU27" s="60" t="str">
        <f t="shared" si="18"/>
        <v/>
      </c>
      <c r="BV27" s="60" t="str">
        <f t="shared" si="19"/>
        <v/>
      </c>
      <c r="BW27" s="61" t="str">
        <f t="shared" si="20"/>
        <v/>
      </c>
      <c r="BX27" s="62" t="str">
        <f t="shared" si="40"/>
        <v>INCORRECT</v>
      </c>
      <c r="BY27" s="60" t="b">
        <f t="shared" si="41"/>
        <v>0</v>
      </c>
      <c r="BZ27" s="63" t="str">
        <f t="shared" si="55"/>
        <v/>
      </c>
      <c r="CA27" s="60" t="b">
        <f t="shared" si="21"/>
        <v>0</v>
      </c>
      <c r="CB27" s="60" t="b">
        <f t="shared" si="22"/>
        <v>0</v>
      </c>
      <c r="CC27" s="60" t="b">
        <f t="shared" si="23"/>
        <v>0</v>
      </c>
      <c r="CD27" s="60" t="b">
        <f t="shared" si="24"/>
        <v>0</v>
      </c>
      <c r="CE27" s="60" t="b">
        <f t="shared" si="25"/>
        <v>0</v>
      </c>
      <c r="CF27" s="60" t="b">
        <f t="shared" si="26"/>
        <v>0</v>
      </c>
      <c r="CG27" s="60" t="str">
        <f t="shared" si="27"/>
        <v/>
      </c>
      <c r="CH27" s="60" t="str">
        <f t="shared" si="28"/>
        <v/>
      </c>
      <c r="CI27" s="60" t="str">
        <f t="shared" si="29"/>
        <v/>
      </c>
      <c r="CJ27" s="60" t="str">
        <f t="shared" si="30"/>
        <v/>
      </c>
      <c r="CK27" s="60" t="str">
        <f t="shared" si="31"/>
        <v/>
      </c>
      <c r="CL27" s="60" t="str">
        <f t="shared" si="32"/>
        <v/>
      </c>
      <c r="CM27" s="63" t="str">
        <f t="shared" si="33"/>
        <v/>
      </c>
      <c r="CN27" s="63" t="str">
        <f t="shared" si="34"/>
        <v/>
      </c>
      <c r="CO27" s="64" t="str">
        <f t="shared" si="35"/>
        <v>NO</v>
      </c>
      <c r="CP27" s="64" t="str">
        <f t="shared" si="36"/>
        <v>NO</v>
      </c>
      <c r="CQ27" s="62" t="str">
        <f t="shared" si="43"/>
        <v>NO</v>
      </c>
      <c r="CR27" s="62" t="str">
        <f t="shared" si="44"/>
        <v>NO</v>
      </c>
      <c r="CS27" s="64" t="str">
        <f t="shared" si="45"/>
        <v>OK</v>
      </c>
      <c r="CT27" s="60" t="b">
        <f t="shared" si="46"/>
        <v>0</v>
      </c>
      <c r="CU27" s="60" t="b">
        <f t="shared" si="47"/>
        <v>0</v>
      </c>
      <c r="CV27" s="60" t="b">
        <f t="shared" si="48"/>
        <v>0</v>
      </c>
      <c r="CW27" s="60" t="b">
        <f t="shared" si="49"/>
        <v>0</v>
      </c>
      <c r="CX27" s="63" t="str">
        <f t="shared" si="50"/>
        <v>SEQUENCE INCORRECT</v>
      </c>
      <c r="CY27" s="65">
        <f>COUNTIF(B19:B26,T(B27))</f>
        <v>8</v>
      </c>
    </row>
    <row r="28" spans="1:103" s="1"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51"/>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19" t="b">
        <f t="shared" si="52"/>
        <v>0</v>
      </c>
      <c r="AK28" s="18" t="str">
        <f t="shared" si="2"/>
        <v>S# INCORRECT</v>
      </c>
      <c r="AN28">
        <f t="shared" si="53"/>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4"/>
        <v/>
      </c>
      <c r="AS28" t="str">
        <f>IF(AR28="","",LOOKUP(AR28,{"1","2","3","4","5","6","7","8","9"},{"One","Two","Three","Four","Five","Six","Seven","Eight","Nine"}))</f>
        <v/>
      </c>
      <c r="AT28" t="str">
        <f t="shared" si="5"/>
        <v/>
      </c>
      <c r="AU28" t="str">
        <f>IF(AT28="","",LOOKUP(AT28,{"1","2","3","4","5","6","7","8","9"},{"One","Two","Three","Four","Five","Six","Seven","Eight","Nine"}))</f>
        <v/>
      </c>
      <c r="AV28" t="str">
        <f t="shared" si="6"/>
        <v/>
      </c>
      <c r="AW28" t="str">
        <f t="shared" si="7"/>
        <v/>
      </c>
      <c r="AX28" t="str">
        <f>IF(AW28="","",LOOKUP(AW28,{"0","1","2","3","4","5","6","7","8","9"},{"","One","Two","Three","Four","Five","Six","Seven","Eight","Nine"}))</f>
        <v/>
      </c>
      <c r="AY28" t="str">
        <f t="shared" si="8"/>
        <v/>
      </c>
      <c r="AZ28" t="str">
        <f>IF(AY28="","",LOOKUP(AY28,{"10","20","30","40","50","60","70","80","90"},{"Ten","Twenty","Thirty","Forty","Fifty","Sixty","Seventy","Eighty","Ninety"}))</f>
        <v/>
      </c>
      <c r="BA28" t="str">
        <f t="shared" si="9"/>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0"/>
        <v/>
      </c>
      <c r="BE28" t="str">
        <f>IF(BD28="","",LOOKUP(BD28,{"1","2","3","4","5","6","7","8","9"},{"One","Two","Three","Four","Five","Six","Seven","Eight","Nine"}))</f>
        <v/>
      </c>
      <c r="BF28"/>
      <c r="BG28"/>
      <c r="BH28"/>
      <c r="BI28" s="149" t="str">
        <f t="shared" si="11"/>
        <v>ZERO            Only</v>
      </c>
      <c r="BJ28" s="149"/>
      <c r="BK28" s="149"/>
      <c r="BL28" s="149"/>
      <c r="BM28" s="149"/>
      <c r="BN28" t="str">
        <f t="shared" si="12"/>
        <v>ZERO Only</v>
      </c>
      <c r="BO28" s="60" t="str">
        <f t="shared" si="54"/>
        <v/>
      </c>
      <c r="BP28" s="60" t="b">
        <f t="shared" si="13"/>
        <v>0</v>
      </c>
      <c r="BQ28" s="60" t="b">
        <f t="shared" si="14"/>
        <v>0</v>
      </c>
      <c r="BR28" s="60" t="b">
        <f t="shared" si="15"/>
        <v>0</v>
      </c>
      <c r="BS28" s="60" t="str">
        <f t="shared" si="16"/>
        <v/>
      </c>
      <c r="BT28" s="60" t="str">
        <f t="shared" si="17"/>
        <v/>
      </c>
      <c r="BU28" s="60" t="str">
        <f t="shared" si="18"/>
        <v/>
      </c>
      <c r="BV28" s="60" t="str">
        <f t="shared" si="19"/>
        <v/>
      </c>
      <c r="BW28" s="61" t="str">
        <f t="shared" si="20"/>
        <v/>
      </c>
      <c r="BX28" s="62" t="str">
        <f t="shared" si="40"/>
        <v>INCORRECT</v>
      </c>
      <c r="BY28" s="60" t="b">
        <f t="shared" si="41"/>
        <v>0</v>
      </c>
      <c r="BZ28" s="63" t="str">
        <f t="shared" si="55"/>
        <v/>
      </c>
      <c r="CA28" s="60" t="b">
        <f t="shared" si="21"/>
        <v>0</v>
      </c>
      <c r="CB28" s="60" t="b">
        <f t="shared" si="22"/>
        <v>0</v>
      </c>
      <c r="CC28" s="60" t="b">
        <f t="shared" si="23"/>
        <v>0</v>
      </c>
      <c r="CD28" s="60" t="b">
        <f t="shared" si="24"/>
        <v>0</v>
      </c>
      <c r="CE28" s="60" t="b">
        <f t="shared" si="25"/>
        <v>0</v>
      </c>
      <c r="CF28" s="60" t="b">
        <f t="shared" si="26"/>
        <v>0</v>
      </c>
      <c r="CG28" s="60" t="str">
        <f t="shared" si="27"/>
        <v/>
      </c>
      <c r="CH28" s="60" t="str">
        <f t="shared" si="28"/>
        <v/>
      </c>
      <c r="CI28" s="60" t="str">
        <f t="shared" si="29"/>
        <v/>
      </c>
      <c r="CJ28" s="60" t="str">
        <f t="shared" si="30"/>
        <v/>
      </c>
      <c r="CK28" s="60" t="str">
        <f t="shared" si="31"/>
        <v/>
      </c>
      <c r="CL28" s="60" t="str">
        <f t="shared" si="32"/>
        <v/>
      </c>
      <c r="CM28" s="63" t="str">
        <f t="shared" si="33"/>
        <v/>
      </c>
      <c r="CN28" s="63" t="str">
        <f t="shared" si="34"/>
        <v/>
      </c>
      <c r="CO28" s="64" t="str">
        <f t="shared" si="35"/>
        <v>NO</v>
      </c>
      <c r="CP28" s="64" t="str">
        <f t="shared" si="36"/>
        <v>NO</v>
      </c>
      <c r="CQ28" s="62" t="str">
        <f t="shared" si="43"/>
        <v>NO</v>
      </c>
      <c r="CR28" s="62" t="str">
        <f t="shared" si="44"/>
        <v>NO</v>
      </c>
      <c r="CS28" s="64" t="str">
        <f t="shared" si="45"/>
        <v>OK</v>
      </c>
      <c r="CT28" s="60" t="b">
        <f t="shared" si="46"/>
        <v>0</v>
      </c>
      <c r="CU28" s="60" t="b">
        <f t="shared" si="47"/>
        <v>0</v>
      </c>
      <c r="CV28" s="60" t="b">
        <f t="shared" si="48"/>
        <v>0</v>
      </c>
      <c r="CW28" s="60" t="b">
        <f t="shared" si="49"/>
        <v>0</v>
      </c>
      <c r="CX28" s="63" t="str">
        <f t="shared" si="50"/>
        <v>SEQUENCE INCORRECT</v>
      </c>
      <c r="CY28" s="65">
        <f>COUNTIF(B19:B27,T(B28))</f>
        <v>9</v>
      </c>
    </row>
    <row r="29" spans="1:103" s="1"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51"/>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19" t="b">
        <f t="shared" si="52"/>
        <v>0</v>
      </c>
      <c r="AK29" s="18" t="str">
        <f t="shared" si="2"/>
        <v>S# INCORRECT</v>
      </c>
      <c r="AN29">
        <f t="shared" si="53"/>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4"/>
        <v/>
      </c>
      <c r="AS29" t="str">
        <f>IF(AR29="","",LOOKUP(AR29,{"1","2","3","4","5","6","7","8","9"},{"One","Two","Three","Four","Five","Six","Seven","Eight","Nine"}))</f>
        <v/>
      </c>
      <c r="AT29" t="str">
        <f t="shared" si="5"/>
        <v/>
      </c>
      <c r="AU29" t="str">
        <f>IF(AT29="","",LOOKUP(AT29,{"1","2","3","4","5","6","7","8","9"},{"One","Two","Three","Four","Five","Six","Seven","Eight","Nine"}))</f>
        <v/>
      </c>
      <c r="AV29" t="str">
        <f t="shared" si="6"/>
        <v/>
      </c>
      <c r="AW29" t="str">
        <f t="shared" si="7"/>
        <v/>
      </c>
      <c r="AX29" t="str">
        <f>IF(AW29="","",LOOKUP(AW29,{"0","1","2","3","4","5","6","7","8","9"},{"","One","Two","Three","Four","Five","Six","Seven","Eight","Nine"}))</f>
        <v/>
      </c>
      <c r="AY29" t="str">
        <f t="shared" si="8"/>
        <v/>
      </c>
      <c r="AZ29" t="str">
        <f>IF(AY29="","",LOOKUP(AY29,{"10","20","30","40","50","60","70","80","90"},{"Ten","Twenty","Thirty","Forty","Fifty","Sixty","Seventy","Eighty","Ninety"}))</f>
        <v/>
      </c>
      <c r="BA29" t="str">
        <f t="shared" si="9"/>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0"/>
        <v/>
      </c>
      <c r="BE29" t="str">
        <f>IF(BD29="","",LOOKUP(BD29,{"1","2","3","4","5","6","7","8","9"},{"One","Two","Three","Four","Five","Six","Seven","Eight","Nine"}))</f>
        <v/>
      </c>
      <c r="BF29"/>
      <c r="BG29"/>
      <c r="BH29"/>
      <c r="BI29" s="149" t="str">
        <f t="shared" si="11"/>
        <v>ZERO            Only</v>
      </c>
      <c r="BJ29" s="149"/>
      <c r="BK29" s="149"/>
      <c r="BL29" s="149"/>
      <c r="BM29" s="149"/>
      <c r="BN29" t="str">
        <f t="shared" si="12"/>
        <v>ZERO Only</v>
      </c>
      <c r="BO29" s="60" t="str">
        <f t="shared" si="54"/>
        <v/>
      </c>
      <c r="BP29" s="60" t="b">
        <f t="shared" si="13"/>
        <v>0</v>
      </c>
      <c r="BQ29" s="60" t="b">
        <f t="shared" si="14"/>
        <v>0</v>
      </c>
      <c r="BR29" s="60" t="b">
        <f t="shared" si="15"/>
        <v>0</v>
      </c>
      <c r="BS29" s="60" t="str">
        <f t="shared" si="16"/>
        <v/>
      </c>
      <c r="BT29" s="60" t="str">
        <f t="shared" si="17"/>
        <v/>
      </c>
      <c r="BU29" s="60" t="str">
        <f t="shared" si="18"/>
        <v/>
      </c>
      <c r="BV29" s="60" t="str">
        <f t="shared" si="19"/>
        <v/>
      </c>
      <c r="BW29" s="61" t="str">
        <f t="shared" si="20"/>
        <v/>
      </c>
      <c r="BX29" s="62" t="str">
        <f t="shared" si="40"/>
        <v>INCORRECT</v>
      </c>
      <c r="BY29" s="60" t="b">
        <f t="shared" si="41"/>
        <v>0</v>
      </c>
      <c r="BZ29" s="63" t="str">
        <f t="shared" si="55"/>
        <v/>
      </c>
      <c r="CA29" s="60" t="b">
        <f t="shared" si="21"/>
        <v>0</v>
      </c>
      <c r="CB29" s="60" t="b">
        <f t="shared" si="22"/>
        <v>0</v>
      </c>
      <c r="CC29" s="60" t="b">
        <f t="shared" si="23"/>
        <v>0</v>
      </c>
      <c r="CD29" s="60" t="b">
        <f t="shared" si="24"/>
        <v>0</v>
      </c>
      <c r="CE29" s="60" t="b">
        <f t="shared" si="25"/>
        <v>0</v>
      </c>
      <c r="CF29" s="60" t="b">
        <f t="shared" si="26"/>
        <v>0</v>
      </c>
      <c r="CG29" s="60" t="str">
        <f t="shared" si="27"/>
        <v/>
      </c>
      <c r="CH29" s="60" t="str">
        <f t="shared" si="28"/>
        <v/>
      </c>
      <c r="CI29" s="60" t="str">
        <f t="shared" si="29"/>
        <v/>
      </c>
      <c r="CJ29" s="60" t="str">
        <f t="shared" si="30"/>
        <v/>
      </c>
      <c r="CK29" s="60" t="str">
        <f t="shared" si="31"/>
        <v/>
      </c>
      <c r="CL29" s="60" t="str">
        <f t="shared" si="32"/>
        <v/>
      </c>
      <c r="CM29" s="63" t="str">
        <f t="shared" si="33"/>
        <v/>
      </c>
      <c r="CN29" s="63" t="str">
        <f t="shared" si="34"/>
        <v/>
      </c>
      <c r="CO29" s="64" t="str">
        <f t="shared" si="35"/>
        <v>NO</v>
      </c>
      <c r="CP29" s="64" t="str">
        <f t="shared" si="36"/>
        <v>NO</v>
      </c>
      <c r="CQ29" s="62" t="str">
        <f t="shared" si="43"/>
        <v>NO</v>
      </c>
      <c r="CR29" s="62" t="str">
        <f t="shared" si="44"/>
        <v>NO</v>
      </c>
      <c r="CS29" s="64" t="str">
        <f t="shared" si="45"/>
        <v>OK</v>
      </c>
      <c r="CT29" s="60" t="b">
        <f t="shared" si="46"/>
        <v>0</v>
      </c>
      <c r="CU29" s="60" t="b">
        <f t="shared" si="47"/>
        <v>0</v>
      </c>
      <c r="CV29" s="60" t="b">
        <f t="shared" si="48"/>
        <v>0</v>
      </c>
      <c r="CW29" s="60" t="b">
        <f t="shared" si="49"/>
        <v>0</v>
      </c>
      <c r="CX29" s="63" t="str">
        <f t="shared" si="50"/>
        <v>SEQUENCE INCORRECT</v>
      </c>
      <c r="CY29" s="65">
        <f>COUNTIF(B19:B28,T(B29))</f>
        <v>10</v>
      </c>
    </row>
    <row r="30" spans="1:103" s="1"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51"/>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19" t="b">
        <f t="shared" si="52"/>
        <v>0</v>
      </c>
      <c r="AK30" s="18" t="str">
        <f t="shared" si="2"/>
        <v>S# INCORRECT</v>
      </c>
      <c r="AN30">
        <f t="shared" si="53"/>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4"/>
        <v/>
      </c>
      <c r="AS30" t="str">
        <f>IF(AR30="","",LOOKUP(AR30,{"1","2","3","4","5","6","7","8","9"},{"One","Two","Three","Four","Five","Six","Seven","Eight","Nine"}))</f>
        <v/>
      </c>
      <c r="AT30" t="str">
        <f t="shared" si="5"/>
        <v/>
      </c>
      <c r="AU30" t="str">
        <f>IF(AT30="","",LOOKUP(AT30,{"1","2","3","4","5","6","7","8","9"},{"One","Two","Three","Four","Five","Six","Seven","Eight","Nine"}))</f>
        <v/>
      </c>
      <c r="AV30" t="str">
        <f t="shared" si="6"/>
        <v/>
      </c>
      <c r="AW30" t="str">
        <f t="shared" si="7"/>
        <v/>
      </c>
      <c r="AX30" t="str">
        <f>IF(AW30="","",LOOKUP(AW30,{"0","1","2","3","4","5","6","7","8","9"},{"","One","Two","Three","Four","Five","Six","Seven","Eight","Nine"}))</f>
        <v/>
      </c>
      <c r="AY30" t="str">
        <f t="shared" si="8"/>
        <v/>
      </c>
      <c r="AZ30" t="str">
        <f>IF(AY30="","",LOOKUP(AY30,{"10","20","30","40","50","60","70","80","90"},{"Ten","Twenty","Thirty","Forty","Fifty","Sixty","Seventy","Eighty","Ninety"}))</f>
        <v/>
      </c>
      <c r="BA30" t="str">
        <f t="shared" si="9"/>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0"/>
        <v/>
      </c>
      <c r="BE30" t="str">
        <f>IF(BD30="","",LOOKUP(BD30,{"1","2","3","4","5","6","7","8","9"},{"One","Two","Three","Four","Five","Six","Seven","Eight","Nine"}))</f>
        <v/>
      </c>
      <c r="BF30"/>
      <c r="BG30"/>
      <c r="BH30"/>
      <c r="BI30" s="149" t="str">
        <f t="shared" si="11"/>
        <v>ZERO            Only</v>
      </c>
      <c r="BJ30" s="149"/>
      <c r="BK30" s="149"/>
      <c r="BL30" s="149"/>
      <c r="BM30" s="149"/>
      <c r="BN30" t="str">
        <f t="shared" si="12"/>
        <v>ZERO Only</v>
      </c>
      <c r="BO30" s="60" t="str">
        <f t="shared" si="54"/>
        <v/>
      </c>
      <c r="BP30" s="60" t="b">
        <f t="shared" si="13"/>
        <v>0</v>
      </c>
      <c r="BQ30" s="60" t="b">
        <f t="shared" si="14"/>
        <v>0</v>
      </c>
      <c r="BR30" s="60" t="b">
        <f t="shared" si="15"/>
        <v>0</v>
      </c>
      <c r="BS30" s="60" t="str">
        <f t="shared" si="16"/>
        <v/>
      </c>
      <c r="BT30" s="60" t="str">
        <f t="shared" si="17"/>
        <v/>
      </c>
      <c r="BU30" s="60" t="str">
        <f t="shared" si="18"/>
        <v/>
      </c>
      <c r="BV30" s="60" t="str">
        <f t="shared" si="19"/>
        <v/>
      </c>
      <c r="BW30" s="61" t="str">
        <f t="shared" si="20"/>
        <v/>
      </c>
      <c r="BX30" s="62" t="str">
        <f t="shared" si="40"/>
        <v>INCORRECT</v>
      </c>
      <c r="BY30" s="60" t="b">
        <f t="shared" si="41"/>
        <v>0</v>
      </c>
      <c r="BZ30" s="63" t="str">
        <f t="shared" si="55"/>
        <v/>
      </c>
      <c r="CA30" s="60" t="b">
        <f t="shared" si="21"/>
        <v>0</v>
      </c>
      <c r="CB30" s="60" t="b">
        <f t="shared" si="22"/>
        <v>0</v>
      </c>
      <c r="CC30" s="60" t="b">
        <f t="shared" si="23"/>
        <v>0</v>
      </c>
      <c r="CD30" s="60" t="b">
        <f t="shared" si="24"/>
        <v>0</v>
      </c>
      <c r="CE30" s="60" t="b">
        <f t="shared" si="25"/>
        <v>0</v>
      </c>
      <c r="CF30" s="60" t="b">
        <f t="shared" si="26"/>
        <v>0</v>
      </c>
      <c r="CG30" s="60" t="str">
        <f t="shared" si="27"/>
        <v/>
      </c>
      <c r="CH30" s="60" t="str">
        <f t="shared" si="28"/>
        <v/>
      </c>
      <c r="CI30" s="60" t="str">
        <f t="shared" si="29"/>
        <v/>
      </c>
      <c r="CJ30" s="60" t="str">
        <f t="shared" si="30"/>
        <v/>
      </c>
      <c r="CK30" s="60" t="str">
        <f t="shared" si="31"/>
        <v/>
      </c>
      <c r="CL30" s="60" t="str">
        <f t="shared" si="32"/>
        <v/>
      </c>
      <c r="CM30" s="63" t="str">
        <f t="shared" si="33"/>
        <v/>
      </c>
      <c r="CN30" s="63" t="str">
        <f t="shared" si="34"/>
        <v/>
      </c>
      <c r="CO30" s="64" t="str">
        <f t="shared" si="35"/>
        <v>NO</v>
      </c>
      <c r="CP30" s="64" t="str">
        <f t="shared" si="36"/>
        <v>NO</v>
      </c>
      <c r="CQ30" s="62" t="str">
        <f t="shared" si="43"/>
        <v>NO</v>
      </c>
      <c r="CR30" s="62" t="str">
        <f t="shared" si="44"/>
        <v>NO</v>
      </c>
      <c r="CS30" s="64" t="str">
        <f t="shared" si="45"/>
        <v>OK</v>
      </c>
      <c r="CT30" s="60" t="b">
        <f t="shared" si="46"/>
        <v>0</v>
      </c>
      <c r="CU30" s="60" t="b">
        <f t="shared" si="47"/>
        <v>0</v>
      </c>
      <c r="CV30" s="60" t="b">
        <f t="shared" si="48"/>
        <v>0</v>
      </c>
      <c r="CW30" s="60" t="b">
        <f t="shared" si="49"/>
        <v>0</v>
      </c>
      <c r="CX30" s="63" t="str">
        <f t="shared" si="50"/>
        <v>SEQUENCE INCORRECT</v>
      </c>
      <c r="CY30" s="65">
        <f>COUNTIF(B19:B29,T(B30))</f>
        <v>11</v>
      </c>
    </row>
    <row r="31" spans="1:103" s="1"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51"/>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19" t="b">
        <f t="shared" si="52"/>
        <v>0</v>
      </c>
      <c r="AK31" s="18" t="str">
        <f t="shared" si="2"/>
        <v>S# INCORRECT</v>
      </c>
      <c r="AN31">
        <f t="shared" si="53"/>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4"/>
        <v/>
      </c>
      <c r="AS31" t="str">
        <f>IF(AR31="","",LOOKUP(AR31,{"1","2","3","4","5","6","7","8","9"},{"One","Two","Three","Four","Five","Six","Seven","Eight","Nine"}))</f>
        <v/>
      </c>
      <c r="AT31" t="str">
        <f t="shared" si="5"/>
        <v/>
      </c>
      <c r="AU31" t="str">
        <f>IF(AT31="","",LOOKUP(AT31,{"1","2","3","4","5","6","7","8","9"},{"One","Two","Three","Four","Five","Six","Seven","Eight","Nine"}))</f>
        <v/>
      </c>
      <c r="AV31" t="str">
        <f t="shared" si="6"/>
        <v/>
      </c>
      <c r="AW31" t="str">
        <f t="shared" si="7"/>
        <v/>
      </c>
      <c r="AX31" t="str">
        <f>IF(AW31="","",LOOKUP(AW31,{"0","1","2","3","4","5","6","7","8","9"},{"","One","Two","Three","Four","Five","Six","Seven","Eight","Nine"}))</f>
        <v/>
      </c>
      <c r="AY31" t="str">
        <f t="shared" si="8"/>
        <v/>
      </c>
      <c r="AZ31" t="str">
        <f>IF(AY31="","",LOOKUP(AY31,{"10","20","30","40","50","60","70","80","90"},{"Ten","Twenty","Thirty","Forty","Fifty","Sixty","Seventy","Eighty","Ninety"}))</f>
        <v/>
      </c>
      <c r="BA31" t="str">
        <f t="shared" si="9"/>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0"/>
        <v/>
      </c>
      <c r="BE31" t="str">
        <f>IF(BD31="","",LOOKUP(BD31,{"1","2","3","4","5","6","7","8","9"},{"One","Two","Three","Four","Five","Six","Seven","Eight","Nine"}))</f>
        <v/>
      </c>
      <c r="BF31"/>
      <c r="BG31"/>
      <c r="BH31"/>
      <c r="BI31" s="149" t="str">
        <f t="shared" si="11"/>
        <v>ZERO            Only</v>
      </c>
      <c r="BJ31" s="149"/>
      <c r="BK31" s="149"/>
      <c r="BL31" s="149"/>
      <c r="BM31" s="149"/>
      <c r="BN31" t="str">
        <f t="shared" si="12"/>
        <v>ZERO Only</v>
      </c>
      <c r="BO31" s="60" t="str">
        <f t="shared" si="54"/>
        <v/>
      </c>
      <c r="BP31" s="60" t="b">
        <f t="shared" si="13"/>
        <v>0</v>
      </c>
      <c r="BQ31" s="60" t="b">
        <f t="shared" si="14"/>
        <v>0</v>
      </c>
      <c r="BR31" s="60" t="b">
        <f t="shared" si="15"/>
        <v>0</v>
      </c>
      <c r="BS31" s="60" t="str">
        <f t="shared" si="16"/>
        <v/>
      </c>
      <c r="BT31" s="60" t="str">
        <f t="shared" si="17"/>
        <v/>
      </c>
      <c r="BU31" s="60" t="str">
        <f t="shared" si="18"/>
        <v/>
      </c>
      <c r="BV31" s="60" t="str">
        <f t="shared" si="19"/>
        <v/>
      </c>
      <c r="BW31" s="61" t="str">
        <f t="shared" si="20"/>
        <v/>
      </c>
      <c r="BX31" s="62" t="str">
        <f t="shared" si="40"/>
        <v>INCORRECT</v>
      </c>
      <c r="BY31" s="60" t="b">
        <f t="shared" si="41"/>
        <v>0</v>
      </c>
      <c r="BZ31" s="63" t="str">
        <f t="shared" si="55"/>
        <v/>
      </c>
      <c r="CA31" s="60" t="b">
        <f t="shared" si="21"/>
        <v>0</v>
      </c>
      <c r="CB31" s="60" t="b">
        <f t="shared" si="22"/>
        <v>0</v>
      </c>
      <c r="CC31" s="60" t="b">
        <f t="shared" si="23"/>
        <v>0</v>
      </c>
      <c r="CD31" s="60" t="b">
        <f t="shared" si="24"/>
        <v>0</v>
      </c>
      <c r="CE31" s="60" t="b">
        <f t="shared" si="25"/>
        <v>0</v>
      </c>
      <c r="CF31" s="60" t="b">
        <f t="shared" si="26"/>
        <v>0</v>
      </c>
      <c r="CG31" s="60" t="str">
        <f t="shared" si="27"/>
        <v/>
      </c>
      <c r="CH31" s="60" t="str">
        <f t="shared" si="28"/>
        <v/>
      </c>
      <c r="CI31" s="60" t="str">
        <f t="shared" si="29"/>
        <v/>
      </c>
      <c r="CJ31" s="60" t="str">
        <f t="shared" si="30"/>
        <v/>
      </c>
      <c r="CK31" s="60" t="str">
        <f t="shared" si="31"/>
        <v/>
      </c>
      <c r="CL31" s="60" t="str">
        <f t="shared" si="32"/>
        <v/>
      </c>
      <c r="CM31" s="63" t="str">
        <f t="shared" si="33"/>
        <v/>
      </c>
      <c r="CN31" s="63" t="str">
        <f t="shared" si="34"/>
        <v/>
      </c>
      <c r="CO31" s="64" t="str">
        <f t="shared" si="35"/>
        <v>NO</v>
      </c>
      <c r="CP31" s="64" t="str">
        <f t="shared" si="36"/>
        <v>NO</v>
      </c>
      <c r="CQ31" s="62" t="str">
        <f t="shared" si="43"/>
        <v>NO</v>
      </c>
      <c r="CR31" s="62" t="str">
        <f t="shared" si="44"/>
        <v>NO</v>
      </c>
      <c r="CS31" s="64" t="str">
        <f t="shared" si="45"/>
        <v>OK</v>
      </c>
      <c r="CT31" s="60" t="b">
        <f t="shared" si="46"/>
        <v>0</v>
      </c>
      <c r="CU31" s="60" t="b">
        <f t="shared" si="47"/>
        <v>0</v>
      </c>
      <c r="CV31" s="60" t="b">
        <f t="shared" si="48"/>
        <v>0</v>
      </c>
      <c r="CW31" s="60" t="b">
        <f t="shared" si="49"/>
        <v>0</v>
      </c>
      <c r="CX31" s="63" t="str">
        <f t="shared" si="50"/>
        <v>SEQUENCE INCORRECT</v>
      </c>
      <c r="CY31" s="65">
        <f>COUNTIF(B19:B30,T(B31))</f>
        <v>12</v>
      </c>
    </row>
    <row r="32" spans="1:103" s="1"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51"/>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19" t="b">
        <f t="shared" si="52"/>
        <v>0</v>
      </c>
      <c r="AK32" s="18" t="str">
        <f t="shared" si="2"/>
        <v>S# INCORRECT</v>
      </c>
      <c r="AN32">
        <f t="shared" si="53"/>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4"/>
        <v/>
      </c>
      <c r="AS32" t="str">
        <f>IF(AR32="","",LOOKUP(AR32,{"1","2","3","4","5","6","7","8","9"},{"One","Two","Three","Four","Five","Six","Seven","Eight","Nine"}))</f>
        <v/>
      </c>
      <c r="AT32" t="str">
        <f t="shared" si="5"/>
        <v/>
      </c>
      <c r="AU32" t="str">
        <f>IF(AT32="","",LOOKUP(AT32,{"1","2","3","4","5","6","7","8","9"},{"One","Two","Three","Four","Five","Six","Seven","Eight","Nine"}))</f>
        <v/>
      </c>
      <c r="AV32" t="str">
        <f t="shared" si="6"/>
        <v/>
      </c>
      <c r="AW32" t="str">
        <f t="shared" si="7"/>
        <v/>
      </c>
      <c r="AX32" t="str">
        <f>IF(AW32="","",LOOKUP(AW32,{"0","1","2","3","4","5","6","7","8","9"},{"","One","Two","Three","Four","Five","Six","Seven","Eight","Nine"}))</f>
        <v/>
      </c>
      <c r="AY32" t="str">
        <f t="shared" si="8"/>
        <v/>
      </c>
      <c r="AZ32" t="str">
        <f>IF(AY32="","",LOOKUP(AY32,{"10","20","30","40","50","60","70","80","90"},{"Ten","Twenty","Thirty","Forty","Fifty","Sixty","Seventy","Eighty","Ninety"}))</f>
        <v/>
      </c>
      <c r="BA32" t="str">
        <f t="shared" si="9"/>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0"/>
        <v/>
      </c>
      <c r="BE32" t="str">
        <f>IF(BD32="","",LOOKUP(BD32,{"1","2","3","4","5","6","7","8","9"},{"One","Two","Three","Four","Five","Six","Seven","Eight","Nine"}))</f>
        <v/>
      </c>
      <c r="BF32"/>
      <c r="BG32"/>
      <c r="BH32"/>
      <c r="BI32" s="149" t="str">
        <f t="shared" si="11"/>
        <v>ZERO            Only</v>
      </c>
      <c r="BJ32" s="149"/>
      <c r="BK32" s="149"/>
      <c r="BL32" s="149"/>
      <c r="BM32" s="149"/>
      <c r="BN32" t="str">
        <f t="shared" si="12"/>
        <v>ZERO Only</v>
      </c>
      <c r="BO32" s="60" t="str">
        <f t="shared" si="54"/>
        <v/>
      </c>
      <c r="BP32" s="60" t="b">
        <f t="shared" si="13"/>
        <v>0</v>
      </c>
      <c r="BQ32" s="60" t="b">
        <f t="shared" si="14"/>
        <v>0</v>
      </c>
      <c r="BR32" s="60" t="b">
        <f t="shared" si="15"/>
        <v>0</v>
      </c>
      <c r="BS32" s="60" t="str">
        <f t="shared" si="16"/>
        <v/>
      </c>
      <c r="BT32" s="60" t="str">
        <f t="shared" si="17"/>
        <v/>
      </c>
      <c r="BU32" s="60" t="str">
        <f t="shared" si="18"/>
        <v/>
      </c>
      <c r="BV32" s="60" t="str">
        <f t="shared" si="19"/>
        <v/>
      </c>
      <c r="BW32" s="61" t="str">
        <f t="shared" si="20"/>
        <v/>
      </c>
      <c r="BX32" s="62" t="str">
        <f t="shared" si="40"/>
        <v>INCORRECT</v>
      </c>
      <c r="BY32" s="60" t="b">
        <f t="shared" si="41"/>
        <v>0</v>
      </c>
      <c r="BZ32" s="63" t="str">
        <f t="shared" si="55"/>
        <v/>
      </c>
      <c r="CA32" s="60" t="b">
        <f t="shared" si="21"/>
        <v>0</v>
      </c>
      <c r="CB32" s="60" t="b">
        <f t="shared" si="22"/>
        <v>0</v>
      </c>
      <c r="CC32" s="60" t="b">
        <f t="shared" si="23"/>
        <v>0</v>
      </c>
      <c r="CD32" s="60" t="b">
        <f t="shared" si="24"/>
        <v>0</v>
      </c>
      <c r="CE32" s="60" t="b">
        <f t="shared" si="25"/>
        <v>0</v>
      </c>
      <c r="CF32" s="60" t="b">
        <f t="shared" si="26"/>
        <v>0</v>
      </c>
      <c r="CG32" s="60" t="str">
        <f t="shared" si="27"/>
        <v/>
      </c>
      <c r="CH32" s="60" t="str">
        <f t="shared" si="28"/>
        <v/>
      </c>
      <c r="CI32" s="60" t="str">
        <f t="shared" si="29"/>
        <v/>
      </c>
      <c r="CJ32" s="60" t="str">
        <f t="shared" si="30"/>
        <v/>
      </c>
      <c r="CK32" s="60" t="str">
        <f t="shared" si="31"/>
        <v/>
      </c>
      <c r="CL32" s="60" t="str">
        <f t="shared" si="32"/>
        <v/>
      </c>
      <c r="CM32" s="63" t="str">
        <f t="shared" si="33"/>
        <v/>
      </c>
      <c r="CN32" s="63" t="str">
        <f t="shared" si="34"/>
        <v/>
      </c>
      <c r="CO32" s="64" t="str">
        <f t="shared" si="35"/>
        <v>NO</v>
      </c>
      <c r="CP32" s="64" t="str">
        <f t="shared" si="36"/>
        <v>NO</v>
      </c>
      <c r="CQ32" s="62" t="str">
        <f t="shared" si="43"/>
        <v>NO</v>
      </c>
      <c r="CR32" s="62" t="str">
        <f t="shared" si="44"/>
        <v>NO</v>
      </c>
      <c r="CS32" s="64" t="str">
        <f t="shared" si="45"/>
        <v>OK</v>
      </c>
      <c r="CT32" s="60" t="b">
        <f t="shared" si="46"/>
        <v>0</v>
      </c>
      <c r="CU32" s="60" t="b">
        <f t="shared" si="47"/>
        <v>0</v>
      </c>
      <c r="CV32" s="60" t="b">
        <f t="shared" si="48"/>
        <v>0</v>
      </c>
      <c r="CW32" s="60" t="b">
        <f t="shared" si="49"/>
        <v>0</v>
      </c>
      <c r="CX32" s="63" t="str">
        <f t="shared" si="50"/>
        <v>SEQUENCE INCORRECT</v>
      </c>
      <c r="CY32" s="65">
        <f>COUNTIF(B19:B31,T(B32))</f>
        <v>13</v>
      </c>
    </row>
    <row r="33" spans="1:103" s="1"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51"/>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19" t="b">
        <f t="shared" si="52"/>
        <v>0</v>
      </c>
      <c r="AK33" s="18" t="str">
        <f t="shared" si="2"/>
        <v>S# INCORRECT</v>
      </c>
      <c r="AN33">
        <f t="shared" si="53"/>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4"/>
        <v/>
      </c>
      <c r="AS33" t="str">
        <f>IF(AR33="","",LOOKUP(AR33,{"1","2","3","4","5","6","7","8","9"},{"One","Two","Three","Four","Five","Six","Seven","Eight","Nine"}))</f>
        <v/>
      </c>
      <c r="AT33" t="str">
        <f t="shared" si="5"/>
        <v/>
      </c>
      <c r="AU33" t="str">
        <f>IF(AT33="","",LOOKUP(AT33,{"1","2","3","4","5","6","7","8","9"},{"One","Two","Three","Four","Five","Six","Seven","Eight","Nine"}))</f>
        <v/>
      </c>
      <c r="AV33" t="str">
        <f t="shared" si="6"/>
        <v/>
      </c>
      <c r="AW33" t="str">
        <f t="shared" si="7"/>
        <v/>
      </c>
      <c r="AX33" t="str">
        <f>IF(AW33="","",LOOKUP(AW33,{"0","1","2","3","4","5","6","7","8","9"},{"","One","Two","Three","Four","Five","Six","Seven","Eight","Nine"}))</f>
        <v/>
      </c>
      <c r="AY33" t="str">
        <f t="shared" si="8"/>
        <v/>
      </c>
      <c r="AZ33" t="str">
        <f>IF(AY33="","",LOOKUP(AY33,{"10","20","30","40","50","60","70","80","90"},{"Ten","Twenty","Thirty","Forty","Fifty","Sixty","Seventy","Eighty","Ninety"}))</f>
        <v/>
      </c>
      <c r="BA33" t="str">
        <f t="shared" si="9"/>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0"/>
        <v/>
      </c>
      <c r="BE33" t="str">
        <f>IF(BD33="","",LOOKUP(BD33,{"1","2","3","4","5","6","7","8","9"},{"One","Two","Three","Four","Five","Six","Seven","Eight","Nine"}))</f>
        <v/>
      </c>
      <c r="BF33"/>
      <c r="BG33"/>
      <c r="BH33"/>
      <c r="BI33" s="149" t="str">
        <f t="shared" si="11"/>
        <v>ZERO            Only</v>
      </c>
      <c r="BJ33" s="149"/>
      <c r="BK33" s="149"/>
      <c r="BL33" s="149"/>
      <c r="BM33" s="149"/>
      <c r="BN33" t="str">
        <f t="shared" si="12"/>
        <v>ZERO Only</v>
      </c>
      <c r="BO33" s="60" t="str">
        <f t="shared" si="54"/>
        <v/>
      </c>
      <c r="BP33" s="60" t="b">
        <f t="shared" si="13"/>
        <v>0</v>
      </c>
      <c r="BQ33" s="60" t="b">
        <f t="shared" si="14"/>
        <v>0</v>
      </c>
      <c r="BR33" s="60" t="b">
        <f t="shared" si="15"/>
        <v>0</v>
      </c>
      <c r="BS33" s="60" t="str">
        <f t="shared" si="16"/>
        <v/>
      </c>
      <c r="BT33" s="60" t="str">
        <f t="shared" si="17"/>
        <v/>
      </c>
      <c r="BU33" s="60" t="str">
        <f t="shared" si="18"/>
        <v/>
      </c>
      <c r="BV33" s="60" t="str">
        <f t="shared" si="19"/>
        <v/>
      </c>
      <c r="BW33" s="61" t="str">
        <f t="shared" si="20"/>
        <v/>
      </c>
      <c r="BX33" s="62" t="str">
        <f t="shared" si="40"/>
        <v>INCORRECT</v>
      </c>
      <c r="BY33" s="60" t="b">
        <f t="shared" si="41"/>
        <v>0</v>
      </c>
      <c r="BZ33" s="63" t="str">
        <f t="shared" si="55"/>
        <v/>
      </c>
      <c r="CA33" s="60" t="b">
        <f t="shared" si="21"/>
        <v>0</v>
      </c>
      <c r="CB33" s="60" t="b">
        <f t="shared" si="22"/>
        <v>0</v>
      </c>
      <c r="CC33" s="60" t="b">
        <f t="shared" si="23"/>
        <v>0</v>
      </c>
      <c r="CD33" s="60" t="b">
        <f t="shared" si="24"/>
        <v>0</v>
      </c>
      <c r="CE33" s="60" t="b">
        <f t="shared" si="25"/>
        <v>0</v>
      </c>
      <c r="CF33" s="60" t="b">
        <f t="shared" si="26"/>
        <v>0</v>
      </c>
      <c r="CG33" s="60" t="str">
        <f t="shared" si="27"/>
        <v/>
      </c>
      <c r="CH33" s="60" t="str">
        <f t="shared" si="28"/>
        <v/>
      </c>
      <c r="CI33" s="60" t="str">
        <f t="shared" si="29"/>
        <v/>
      </c>
      <c r="CJ33" s="60" t="str">
        <f t="shared" si="30"/>
        <v/>
      </c>
      <c r="CK33" s="60" t="str">
        <f t="shared" si="31"/>
        <v/>
      </c>
      <c r="CL33" s="60" t="str">
        <f t="shared" si="32"/>
        <v/>
      </c>
      <c r="CM33" s="63" t="str">
        <f t="shared" si="33"/>
        <v/>
      </c>
      <c r="CN33" s="63" t="str">
        <f t="shared" si="34"/>
        <v/>
      </c>
      <c r="CO33" s="64" t="str">
        <f t="shared" si="35"/>
        <v>NO</v>
      </c>
      <c r="CP33" s="64" t="str">
        <f t="shared" si="36"/>
        <v>NO</v>
      </c>
      <c r="CQ33" s="62" t="str">
        <f t="shared" si="43"/>
        <v>NO</v>
      </c>
      <c r="CR33" s="62" t="str">
        <f t="shared" si="44"/>
        <v>NO</v>
      </c>
      <c r="CS33" s="64" t="str">
        <f t="shared" si="45"/>
        <v>OK</v>
      </c>
      <c r="CT33" s="60" t="b">
        <f t="shared" si="46"/>
        <v>0</v>
      </c>
      <c r="CU33" s="60" t="b">
        <f t="shared" si="47"/>
        <v>0</v>
      </c>
      <c r="CV33" s="60" t="b">
        <f t="shared" si="48"/>
        <v>0</v>
      </c>
      <c r="CW33" s="60" t="b">
        <f t="shared" si="49"/>
        <v>0</v>
      </c>
      <c r="CX33" s="63" t="str">
        <f t="shared" si="50"/>
        <v>SEQUENCE INCORRECT</v>
      </c>
      <c r="CY33" s="65">
        <f>COUNTIF(B19:B32,T(B33))</f>
        <v>14</v>
      </c>
    </row>
    <row r="34" spans="1:103" s="1"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51"/>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19" t="b">
        <f t="shared" si="52"/>
        <v>0</v>
      </c>
      <c r="AK34" s="18" t="str">
        <f t="shared" si="2"/>
        <v>S# INCORRECT</v>
      </c>
      <c r="AN34">
        <f t="shared" si="53"/>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4"/>
        <v/>
      </c>
      <c r="AS34" t="str">
        <f>IF(AR34="","",LOOKUP(AR34,{"1","2","3","4","5","6","7","8","9"},{"One","Two","Three","Four","Five","Six","Seven","Eight","Nine"}))</f>
        <v/>
      </c>
      <c r="AT34" t="str">
        <f t="shared" si="5"/>
        <v/>
      </c>
      <c r="AU34" t="str">
        <f>IF(AT34="","",LOOKUP(AT34,{"1","2","3","4","5","6","7","8","9"},{"One","Two","Three","Four","Five","Six","Seven","Eight","Nine"}))</f>
        <v/>
      </c>
      <c r="AV34" t="str">
        <f t="shared" si="6"/>
        <v/>
      </c>
      <c r="AW34" t="str">
        <f t="shared" si="7"/>
        <v/>
      </c>
      <c r="AX34" t="str">
        <f>IF(AW34="","",LOOKUP(AW34,{"0","1","2","3","4","5","6","7","8","9"},{"","One","Two","Three","Four","Five","Six","Seven","Eight","Nine"}))</f>
        <v/>
      </c>
      <c r="AY34" t="str">
        <f t="shared" si="8"/>
        <v/>
      </c>
      <c r="AZ34" t="str">
        <f>IF(AY34="","",LOOKUP(AY34,{"10","20","30","40","50","60","70","80","90"},{"Ten","Twenty","Thirty","Forty","Fifty","Sixty","Seventy","Eighty","Ninety"}))</f>
        <v/>
      </c>
      <c r="BA34" t="str">
        <f t="shared" si="9"/>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0"/>
        <v/>
      </c>
      <c r="BE34" t="str">
        <f>IF(BD34="","",LOOKUP(BD34,{"1","2","3","4","5","6","7","8","9"},{"One","Two","Three","Four","Five","Six","Seven","Eight","Nine"}))</f>
        <v/>
      </c>
      <c r="BF34"/>
      <c r="BG34"/>
      <c r="BH34"/>
      <c r="BI34" s="149" t="str">
        <f t="shared" si="11"/>
        <v>ZERO            Only</v>
      </c>
      <c r="BJ34" s="149"/>
      <c r="BK34" s="149"/>
      <c r="BL34" s="149"/>
      <c r="BM34" s="149"/>
      <c r="BN34" t="str">
        <f t="shared" si="12"/>
        <v>ZERO Only</v>
      </c>
      <c r="BO34" s="60" t="str">
        <f t="shared" si="54"/>
        <v/>
      </c>
      <c r="BP34" s="60" t="b">
        <f t="shared" si="13"/>
        <v>0</v>
      </c>
      <c r="BQ34" s="60" t="b">
        <f t="shared" si="14"/>
        <v>0</v>
      </c>
      <c r="BR34" s="60" t="b">
        <f t="shared" si="15"/>
        <v>0</v>
      </c>
      <c r="BS34" s="60" t="str">
        <f t="shared" si="16"/>
        <v/>
      </c>
      <c r="BT34" s="60" t="str">
        <f t="shared" si="17"/>
        <v/>
      </c>
      <c r="BU34" s="60" t="str">
        <f t="shared" si="18"/>
        <v/>
      </c>
      <c r="BV34" s="60" t="str">
        <f t="shared" si="19"/>
        <v/>
      </c>
      <c r="BW34" s="61" t="str">
        <f t="shared" si="20"/>
        <v/>
      </c>
      <c r="BX34" s="62" t="str">
        <f t="shared" si="40"/>
        <v>INCORRECT</v>
      </c>
      <c r="BY34" s="60" t="b">
        <f t="shared" si="41"/>
        <v>0</v>
      </c>
      <c r="BZ34" s="63" t="str">
        <f t="shared" si="55"/>
        <v/>
      </c>
      <c r="CA34" s="60" t="b">
        <f t="shared" si="21"/>
        <v>0</v>
      </c>
      <c r="CB34" s="60" t="b">
        <f t="shared" si="22"/>
        <v>0</v>
      </c>
      <c r="CC34" s="60" t="b">
        <f t="shared" si="23"/>
        <v>0</v>
      </c>
      <c r="CD34" s="60" t="b">
        <f t="shared" si="24"/>
        <v>0</v>
      </c>
      <c r="CE34" s="60" t="b">
        <f t="shared" si="25"/>
        <v>0</v>
      </c>
      <c r="CF34" s="60" t="b">
        <f t="shared" si="26"/>
        <v>0</v>
      </c>
      <c r="CG34" s="60" t="str">
        <f t="shared" si="27"/>
        <v/>
      </c>
      <c r="CH34" s="60" t="str">
        <f t="shared" si="28"/>
        <v/>
      </c>
      <c r="CI34" s="60" t="str">
        <f t="shared" si="29"/>
        <v/>
      </c>
      <c r="CJ34" s="60" t="str">
        <f t="shared" si="30"/>
        <v/>
      </c>
      <c r="CK34" s="60" t="str">
        <f t="shared" si="31"/>
        <v/>
      </c>
      <c r="CL34" s="60" t="str">
        <f t="shared" si="32"/>
        <v/>
      </c>
      <c r="CM34" s="63" t="str">
        <f t="shared" si="33"/>
        <v/>
      </c>
      <c r="CN34" s="63" t="str">
        <f t="shared" si="34"/>
        <v/>
      </c>
      <c r="CO34" s="64" t="str">
        <f t="shared" si="35"/>
        <v>NO</v>
      </c>
      <c r="CP34" s="64" t="str">
        <f t="shared" si="36"/>
        <v>NO</v>
      </c>
      <c r="CQ34" s="62" t="str">
        <f t="shared" si="43"/>
        <v>NO</v>
      </c>
      <c r="CR34" s="62" t="str">
        <f t="shared" si="44"/>
        <v>NO</v>
      </c>
      <c r="CS34" s="64" t="str">
        <f t="shared" si="45"/>
        <v>OK</v>
      </c>
      <c r="CT34" s="60" t="b">
        <f t="shared" si="46"/>
        <v>0</v>
      </c>
      <c r="CU34" s="60" t="b">
        <f t="shared" si="47"/>
        <v>0</v>
      </c>
      <c r="CV34" s="60" t="b">
        <f t="shared" si="48"/>
        <v>0</v>
      </c>
      <c r="CW34" s="60" t="b">
        <f t="shared" si="49"/>
        <v>0</v>
      </c>
      <c r="CX34" s="63" t="str">
        <f t="shared" si="50"/>
        <v>SEQUENCE INCORRECT</v>
      </c>
      <c r="CY34" s="65">
        <f>COUNTIF(B19:B33,T(B34))</f>
        <v>15</v>
      </c>
    </row>
    <row r="35" spans="1:103" s="1"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51"/>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19" t="b">
        <f t="shared" si="52"/>
        <v>0</v>
      </c>
      <c r="AK35" s="18" t="str">
        <f t="shared" si="2"/>
        <v>S# INCORRECT</v>
      </c>
      <c r="AN35">
        <f t="shared" si="53"/>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4"/>
        <v/>
      </c>
      <c r="AS35" t="str">
        <f>IF(AR35="","",LOOKUP(AR35,{"1","2","3","4","5","6","7","8","9"},{"One","Two","Three","Four","Five","Six","Seven","Eight","Nine"}))</f>
        <v/>
      </c>
      <c r="AT35" t="str">
        <f t="shared" si="5"/>
        <v/>
      </c>
      <c r="AU35" t="str">
        <f>IF(AT35="","",LOOKUP(AT35,{"1","2","3","4","5","6","7","8","9"},{"One","Two","Three","Four","Five","Six","Seven","Eight","Nine"}))</f>
        <v/>
      </c>
      <c r="AV35" t="str">
        <f t="shared" si="6"/>
        <v/>
      </c>
      <c r="AW35" t="str">
        <f t="shared" si="7"/>
        <v/>
      </c>
      <c r="AX35" t="str">
        <f>IF(AW35="","",LOOKUP(AW35,{"0","1","2","3","4","5","6","7","8","9"},{"","One","Two","Three","Four","Five","Six","Seven","Eight","Nine"}))</f>
        <v/>
      </c>
      <c r="AY35" t="str">
        <f t="shared" si="8"/>
        <v/>
      </c>
      <c r="AZ35" t="str">
        <f>IF(AY35="","",LOOKUP(AY35,{"10","20","30","40","50","60","70","80","90"},{"Ten","Twenty","Thirty","Forty","Fifty","Sixty","Seventy","Eighty","Ninety"}))</f>
        <v/>
      </c>
      <c r="BA35" t="str">
        <f t="shared" si="9"/>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0"/>
        <v/>
      </c>
      <c r="BE35" t="str">
        <f>IF(BD35="","",LOOKUP(BD35,{"1","2","3","4","5","6","7","8","9"},{"One","Two","Three","Four","Five","Six","Seven","Eight","Nine"}))</f>
        <v/>
      </c>
      <c r="BF35"/>
      <c r="BG35"/>
      <c r="BH35"/>
      <c r="BI35" s="149" t="str">
        <f t="shared" si="11"/>
        <v>ZERO            Only</v>
      </c>
      <c r="BJ35" s="149"/>
      <c r="BK35" s="149"/>
      <c r="BL35" s="149"/>
      <c r="BM35" s="149"/>
      <c r="BN35" t="str">
        <f t="shared" si="12"/>
        <v>ZERO Only</v>
      </c>
      <c r="BO35" s="60" t="str">
        <f t="shared" si="54"/>
        <v/>
      </c>
      <c r="BP35" s="60" t="b">
        <f t="shared" si="13"/>
        <v>0</v>
      </c>
      <c r="BQ35" s="60" t="b">
        <f t="shared" si="14"/>
        <v>0</v>
      </c>
      <c r="BR35" s="60" t="b">
        <f t="shared" si="15"/>
        <v>0</v>
      </c>
      <c r="BS35" s="60" t="str">
        <f t="shared" si="16"/>
        <v/>
      </c>
      <c r="BT35" s="60" t="str">
        <f t="shared" si="17"/>
        <v/>
      </c>
      <c r="BU35" s="60" t="str">
        <f t="shared" si="18"/>
        <v/>
      </c>
      <c r="BV35" s="60" t="str">
        <f t="shared" si="19"/>
        <v/>
      </c>
      <c r="BW35" s="61" t="str">
        <f t="shared" si="20"/>
        <v/>
      </c>
      <c r="BX35" s="62" t="str">
        <f t="shared" si="40"/>
        <v>INCORRECT</v>
      </c>
      <c r="BY35" s="60" t="b">
        <f t="shared" si="41"/>
        <v>0</v>
      </c>
      <c r="BZ35" s="63" t="str">
        <f t="shared" si="55"/>
        <v/>
      </c>
      <c r="CA35" s="60" t="b">
        <f t="shared" si="21"/>
        <v>0</v>
      </c>
      <c r="CB35" s="60" t="b">
        <f t="shared" si="22"/>
        <v>0</v>
      </c>
      <c r="CC35" s="60" t="b">
        <f t="shared" si="23"/>
        <v>0</v>
      </c>
      <c r="CD35" s="60" t="b">
        <f t="shared" si="24"/>
        <v>0</v>
      </c>
      <c r="CE35" s="60" t="b">
        <f t="shared" si="25"/>
        <v>0</v>
      </c>
      <c r="CF35" s="60" t="b">
        <f t="shared" si="26"/>
        <v>0</v>
      </c>
      <c r="CG35" s="60" t="str">
        <f t="shared" si="27"/>
        <v/>
      </c>
      <c r="CH35" s="60" t="str">
        <f t="shared" si="28"/>
        <v/>
      </c>
      <c r="CI35" s="60" t="str">
        <f t="shared" si="29"/>
        <v/>
      </c>
      <c r="CJ35" s="60" t="str">
        <f t="shared" si="30"/>
        <v/>
      </c>
      <c r="CK35" s="60" t="str">
        <f t="shared" si="31"/>
        <v/>
      </c>
      <c r="CL35" s="60" t="str">
        <f t="shared" si="32"/>
        <v/>
      </c>
      <c r="CM35" s="63" t="str">
        <f t="shared" si="33"/>
        <v/>
      </c>
      <c r="CN35" s="63" t="str">
        <f t="shared" si="34"/>
        <v/>
      </c>
      <c r="CO35" s="64" t="str">
        <f t="shared" si="35"/>
        <v>NO</v>
      </c>
      <c r="CP35" s="64" t="str">
        <f t="shared" si="36"/>
        <v>NO</v>
      </c>
      <c r="CQ35" s="62" t="str">
        <f t="shared" si="43"/>
        <v>NO</v>
      </c>
      <c r="CR35" s="62" t="str">
        <f t="shared" si="44"/>
        <v>NO</v>
      </c>
      <c r="CS35" s="64" t="str">
        <f t="shared" si="45"/>
        <v>OK</v>
      </c>
      <c r="CT35" s="60" t="b">
        <f t="shared" si="46"/>
        <v>0</v>
      </c>
      <c r="CU35" s="60" t="b">
        <f t="shared" si="47"/>
        <v>0</v>
      </c>
      <c r="CV35" s="60" t="b">
        <f t="shared" si="48"/>
        <v>0</v>
      </c>
      <c r="CW35" s="60" t="b">
        <f t="shared" si="49"/>
        <v>0</v>
      </c>
      <c r="CX35" s="63" t="str">
        <f t="shared" si="50"/>
        <v>SEQUENCE INCORRECT</v>
      </c>
      <c r="CY35" s="65">
        <f>COUNTIF(B19:B34,T(B35))</f>
        <v>16</v>
      </c>
    </row>
    <row r="36" spans="1:103" s="1"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51"/>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19" t="b">
        <f t="shared" si="52"/>
        <v>0</v>
      </c>
      <c r="AK36" s="18" t="str">
        <f t="shared" si="2"/>
        <v>S# INCORRECT</v>
      </c>
      <c r="AN36">
        <f t="shared" si="53"/>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4"/>
        <v/>
      </c>
      <c r="AS36" t="str">
        <f>IF(AR36="","",LOOKUP(AR36,{"1","2","3","4","5","6","7","8","9"},{"One","Two","Three","Four","Five","Six","Seven","Eight","Nine"}))</f>
        <v/>
      </c>
      <c r="AT36" t="str">
        <f t="shared" si="5"/>
        <v/>
      </c>
      <c r="AU36" t="str">
        <f>IF(AT36="","",LOOKUP(AT36,{"1","2","3","4","5","6","7","8","9"},{"One","Two","Three","Four","Five","Six","Seven","Eight","Nine"}))</f>
        <v/>
      </c>
      <c r="AV36" t="str">
        <f t="shared" si="6"/>
        <v/>
      </c>
      <c r="AW36" t="str">
        <f t="shared" si="7"/>
        <v/>
      </c>
      <c r="AX36" t="str">
        <f>IF(AW36="","",LOOKUP(AW36,{"0","1","2","3","4","5","6","7","8","9"},{"","One","Two","Three","Four","Five","Six","Seven","Eight","Nine"}))</f>
        <v/>
      </c>
      <c r="AY36" t="str">
        <f t="shared" si="8"/>
        <v/>
      </c>
      <c r="AZ36" t="str">
        <f>IF(AY36="","",LOOKUP(AY36,{"10","20","30","40","50","60","70","80","90"},{"Ten","Twenty","Thirty","Forty","Fifty","Sixty","Seventy","Eighty","Ninety"}))</f>
        <v/>
      </c>
      <c r="BA36" t="str">
        <f t="shared" si="9"/>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0"/>
        <v/>
      </c>
      <c r="BE36" t="str">
        <f>IF(BD36="","",LOOKUP(BD36,{"1","2","3","4","5","6","7","8","9"},{"One","Two","Three","Four","Five","Six","Seven","Eight","Nine"}))</f>
        <v/>
      </c>
      <c r="BF36"/>
      <c r="BG36"/>
      <c r="BH36"/>
      <c r="BI36" s="149" t="str">
        <f t="shared" si="11"/>
        <v>ZERO            Only</v>
      </c>
      <c r="BJ36" s="149"/>
      <c r="BK36" s="149"/>
      <c r="BL36" s="149"/>
      <c r="BM36" s="149"/>
      <c r="BN36" t="str">
        <f t="shared" si="12"/>
        <v>ZERO Only</v>
      </c>
      <c r="BO36" s="60" t="str">
        <f t="shared" si="54"/>
        <v/>
      </c>
      <c r="BP36" s="60" t="b">
        <f t="shared" si="13"/>
        <v>0</v>
      </c>
      <c r="BQ36" s="60" t="b">
        <f t="shared" si="14"/>
        <v>0</v>
      </c>
      <c r="BR36" s="60" t="b">
        <f t="shared" si="15"/>
        <v>0</v>
      </c>
      <c r="BS36" s="60" t="str">
        <f t="shared" si="16"/>
        <v/>
      </c>
      <c r="BT36" s="60" t="str">
        <f t="shared" si="17"/>
        <v/>
      </c>
      <c r="BU36" s="60" t="str">
        <f t="shared" si="18"/>
        <v/>
      </c>
      <c r="BV36" s="60" t="str">
        <f t="shared" si="19"/>
        <v/>
      </c>
      <c r="BW36" s="61" t="str">
        <f t="shared" si="20"/>
        <v/>
      </c>
      <c r="BX36" s="62" t="str">
        <f t="shared" si="40"/>
        <v>INCORRECT</v>
      </c>
      <c r="BY36" s="60" t="b">
        <f t="shared" si="41"/>
        <v>0</v>
      </c>
      <c r="BZ36" s="63" t="str">
        <f t="shared" si="55"/>
        <v/>
      </c>
      <c r="CA36" s="60" t="b">
        <f t="shared" si="21"/>
        <v>0</v>
      </c>
      <c r="CB36" s="60" t="b">
        <f t="shared" si="22"/>
        <v>0</v>
      </c>
      <c r="CC36" s="60" t="b">
        <f t="shared" si="23"/>
        <v>0</v>
      </c>
      <c r="CD36" s="60" t="b">
        <f t="shared" si="24"/>
        <v>0</v>
      </c>
      <c r="CE36" s="60" t="b">
        <f t="shared" si="25"/>
        <v>0</v>
      </c>
      <c r="CF36" s="60" t="b">
        <f t="shared" si="26"/>
        <v>0</v>
      </c>
      <c r="CG36" s="60" t="str">
        <f t="shared" si="27"/>
        <v/>
      </c>
      <c r="CH36" s="60" t="str">
        <f t="shared" si="28"/>
        <v/>
      </c>
      <c r="CI36" s="60" t="str">
        <f t="shared" si="29"/>
        <v/>
      </c>
      <c r="CJ36" s="60" t="str">
        <f t="shared" si="30"/>
        <v/>
      </c>
      <c r="CK36" s="60" t="str">
        <f t="shared" si="31"/>
        <v/>
      </c>
      <c r="CL36" s="60" t="str">
        <f t="shared" si="32"/>
        <v/>
      </c>
      <c r="CM36" s="63" t="str">
        <f t="shared" si="33"/>
        <v/>
      </c>
      <c r="CN36" s="63" t="str">
        <f t="shared" si="34"/>
        <v/>
      </c>
      <c r="CO36" s="64" t="str">
        <f t="shared" si="35"/>
        <v>NO</v>
      </c>
      <c r="CP36" s="64" t="str">
        <f t="shared" si="36"/>
        <v>NO</v>
      </c>
      <c r="CQ36" s="62" t="str">
        <f t="shared" si="43"/>
        <v>NO</v>
      </c>
      <c r="CR36" s="62" t="str">
        <f t="shared" si="44"/>
        <v>NO</v>
      </c>
      <c r="CS36" s="64" t="str">
        <f t="shared" si="45"/>
        <v>OK</v>
      </c>
      <c r="CT36" s="60" t="b">
        <f t="shared" si="46"/>
        <v>0</v>
      </c>
      <c r="CU36" s="60" t="b">
        <f t="shared" si="47"/>
        <v>0</v>
      </c>
      <c r="CV36" s="60" t="b">
        <f t="shared" si="48"/>
        <v>0</v>
      </c>
      <c r="CW36" s="60" t="b">
        <f t="shared" si="49"/>
        <v>0</v>
      </c>
      <c r="CX36" s="63" t="str">
        <f t="shared" si="50"/>
        <v>SEQUENCE INCORRECT</v>
      </c>
      <c r="CY36" s="65">
        <f>COUNTIF(B19:B35,T(B36))</f>
        <v>17</v>
      </c>
    </row>
    <row r="37" spans="1:103" s="1"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51"/>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19" t="b">
        <f t="shared" si="52"/>
        <v>0</v>
      </c>
      <c r="AK37" s="18" t="str">
        <f t="shared" si="2"/>
        <v>S# INCORRECT</v>
      </c>
      <c r="AN37">
        <f t="shared" si="53"/>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4"/>
        <v/>
      </c>
      <c r="AS37" t="str">
        <f>IF(AR37="","",LOOKUP(AR37,{"1","2","3","4","5","6","7","8","9"},{"One","Two","Three","Four","Five","Six","Seven","Eight","Nine"}))</f>
        <v/>
      </c>
      <c r="AT37" t="str">
        <f t="shared" si="5"/>
        <v/>
      </c>
      <c r="AU37" t="str">
        <f>IF(AT37="","",LOOKUP(AT37,{"1","2","3","4","5","6","7","8","9"},{"One","Two","Three","Four","Five","Six","Seven","Eight","Nine"}))</f>
        <v/>
      </c>
      <c r="AV37" t="str">
        <f t="shared" si="6"/>
        <v/>
      </c>
      <c r="AW37" t="str">
        <f t="shared" si="7"/>
        <v/>
      </c>
      <c r="AX37" t="str">
        <f>IF(AW37="","",LOOKUP(AW37,{"0","1","2","3","4","5","6","7","8","9"},{"","One","Two","Three","Four","Five","Six","Seven","Eight","Nine"}))</f>
        <v/>
      </c>
      <c r="AY37" t="str">
        <f t="shared" si="8"/>
        <v/>
      </c>
      <c r="AZ37" t="str">
        <f>IF(AY37="","",LOOKUP(AY37,{"10","20","30","40","50","60","70","80","90"},{"Ten","Twenty","Thirty","Forty","Fifty","Sixty","Seventy","Eighty","Ninety"}))</f>
        <v/>
      </c>
      <c r="BA37" t="str">
        <f t="shared" si="9"/>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0"/>
        <v/>
      </c>
      <c r="BE37" t="str">
        <f>IF(BD37="","",LOOKUP(BD37,{"1","2","3","4","5","6","7","8","9"},{"One","Two","Three","Four","Five","Six","Seven","Eight","Nine"}))</f>
        <v/>
      </c>
      <c r="BF37"/>
      <c r="BG37"/>
      <c r="BH37"/>
      <c r="BI37" s="149" t="str">
        <f t="shared" si="11"/>
        <v>ZERO            Only</v>
      </c>
      <c r="BJ37" s="149"/>
      <c r="BK37" s="149"/>
      <c r="BL37" s="149"/>
      <c r="BM37" s="149"/>
      <c r="BN37" t="str">
        <f t="shared" si="12"/>
        <v>ZERO Only</v>
      </c>
      <c r="BO37" s="60" t="str">
        <f t="shared" si="54"/>
        <v/>
      </c>
      <c r="BP37" s="60" t="b">
        <f t="shared" si="13"/>
        <v>0</v>
      </c>
      <c r="BQ37" s="60" t="b">
        <f t="shared" si="14"/>
        <v>0</v>
      </c>
      <c r="BR37" s="60" t="b">
        <f t="shared" si="15"/>
        <v>0</v>
      </c>
      <c r="BS37" s="60" t="str">
        <f t="shared" si="16"/>
        <v/>
      </c>
      <c r="BT37" s="60" t="str">
        <f t="shared" si="17"/>
        <v/>
      </c>
      <c r="BU37" s="60" t="str">
        <f t="shared" si="18"/>
        <v/>
      </c>
      <c r="BV37" s="60" t="str">
        <f t="shared" si="19"/>
        <v/>
      </c>
      <c r="BW37" s="61" t="str">
        <f t="shared" si="20"/>
        <v/>
      </c>
      <c r="BX37" s="62" t="str">
        <f t="shared" si="40"/>
        <v>INCORRECT</v>
      </c>
      <c r="BY37" s="60" t="b">
        <f t="shared" si="41"/>
        <v>0</v>
      </c>
      <c r="BZ37" s="63" t="str">
        <f t="shared" si="55"/>
        <v/>
      </c>
      <c r="CA37" s="60" t="b">
        <f t="shared" si="21"/>
        <v>0</v>
      </c>
      <c r="CB37" s="60" t="b">
        <f t="shared" si="22"/>
        <v>0</v>
      </c>
      <c r="CC37" s="60" t="b">
        <f t="shared" si="23"/>
        <v>0</v>
      </c>
      <c r="CD37" s="60" t="b">
        <f t="shared" si="24"/>
        <v>0</v>
      </c>
      <c r="CE37" s="60" t="b">
        <f t="shared" si="25"/>
        <v>0</v>
      </c>
      <c r="CF37" s="60" t="b">
        <f t="shared" si="26"/>
        <v>0</v>
      </c>
      <c r="CG37" s="60" t="str">
        <f t="shared" si="27"/>
        <v/>
      </c>
      <c r="CH37" s="60" t="str">
        <f t="shared" si="28"/>
        <v/>
      </c>
      <c r="CI37" s="60" t="str">
        <f t="shared" si="29"/>
        <v/>
      </c>
      <c r="CJ37" s="60" t="str">
        <f t="shared" si="30"/>
        <v/>
      </c>
      <c r="CK37" s="60" t="str">
        <f t="shared" si="31"/>
        <v/>
      </c>
      <c r="CL37" s="60" t="str">
        <f t="shared" si="32"/>
        <v/>
      </c>
      <c r="CM37" s="63" t="str">
        <f t="shared" si="33"/>
        <v/>
      </c>
      <c r="CN37" s="63" t="str">
        <f t="shared" si="34"/>
        <v/>
      </c>
      <c r="CO37" s="64" t="str">
        <f t="shared" si="35"/>
        <v>NO</v>
      </c>
      <c r="CP37" s="64" t="str">
        <f t="shared" si="36"/>
        <v>NO</v>
      </c>
      <c r="CQ37" s="62" t="str">
        <f t="shared" si="43"/>
        <v>NO</v>
      </c>
      <c r="CR37" s="62" t="str">
        <f t="shared" si="44"/>
        <v>NO</v>
      </c>
      <c r="CS37" s="64" t="str">
        <f t="shared" si="45"/>
        <v>OK</v>
      </c>
      <c r="CT37" s="60" t="b">
        <f t="shared" si="46"/>
        <v>0</v>
      </c>
      <c r="CU37" s="60" t="b">
        <f t="shared" si="47"/>
        <v>0</v>
      </c>
      <c r="CV37" s="60" t="b">
        <f t="shared" si="48"/>
        <v>0</v>
      </c>
      <c r="CW37" s="60" t="b">
        <f t="shared" si="49"/>
        <v>0</v>
      </c>
      <c r="CX37" s="63" t="str">
        <f t="shared" si="50"/>
        <v>SEQUENCE INCORRECT</v>
      </c>
      <c r="CY37" s="65">
        <f>COUNTIF(B19:B36,T(B37))</f>
        <v>18</v>
      </c>
    </row>
    <row r="38" spans="1:103" s="1"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51"/>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19" t="b">
        <f t="shared" si="52"/>
        <v>0</v>
      </c>
      <c r="AK38" s="18" t="str">
        <f t="shared" si="2"/>
        <v>S# INCORRECT</v>
      </c>
      <c r="AN38">
        <f t="shared" si="53"/>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4"/>
        <v/>
      </c>
      <c r="AS38" t="str">
        <f>IF(AR38="","",LOOKUP(AR38,{"1","2","3","4","5","6","7","8","9"},{"One","Two","Three","Four","Five","Six","Seven","Eight","Nine"}))</f>
        <v/>
      </c>
      <c r="AT38" t="str">
        <f t="shared" si="5"/>
        <v/>
      </c>
      <c r="AU38" t="str">
        <f>IF(AT38="","",LOOKUP(AT38,{"1","2","3","4","5","6","7","8","9"},{"One","Two","Three","Four","Five","Six","Seven","Eight","Nine"}))</f>
        <v/>
      </c>
      <c r="AV38" t="str">
        <f t="shared" si="6"/>
        <v/>
      </c>
      <c r="AW38" t="str">
        <f t="shared" si="7"/>
        <v/>
      </c>
      <c r="AX38" t="str">
        <f>IF(AW38="","",LOOKUP(AW38,{"0","1","2","3","4","5","6","7","8","9"},{"","One","Two","Three","Four","Five","Six","Seven","Eight","Nine"}))</f>
        <v/>
      </c>
      <c r="AY38" t="str">
        <f t="shared" si="8"/>
        <v/>
      </c>
      <c r="AZ38" t="str">
        <f>IF(AY38="","",LOOKUP(AY38,{"10","20","30","40","50","60","70","80","90"},{"Ten","Twenty","Thirty","Forty","Fifty","Sixty","Seventy","Eighty","Ninety"}))</f>
        <v/>
      </c>
      <c r="BA38" t="str">
        <f t="shared" si="9"/>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0"/>
        <v/>
      </c>
      <c r="BE38" t="str">
        <f>IF(BD38="","",LOOKUP(BD38,{"1","2","3","4","5","6","7","8","9"},{"One","Two","Three","Four","Five","Six","Seven","Eight","Nine"}))</f>
        <v/>
      </c>
      <c r="BF38"/>
      <c r="BG38"/>
      <c r="BH38"/>
      <c r="BI38" s="149" t="str">
        <f t="shared" si="11"/>
        <v>ZERO            Only</v>
      </c>
      <c r="BJ38" s="149"/>
      <c r="BK38" s="149"/>
      <c r="BL38" s="149"/>
      <c r="BM38" s="149"/>
      <c r="BN38" t="str">
        <f t="shared" si="12"/>
        <v>ZERO Only</v>
      </c>
      <c r="BO38" s="60" t="str">
        <f t="shared" si="54"/>
        <v/>
      </c>
      <c r="BP38" s="60" t="b">
        <f t="shared" si="13"/>
        <v>0</v>
      </c>
      <c r="BQ38" s="60" t="b">
        <f t="shared" si="14"/>
        <v>0</v>
      </c>
      <c r="BR38" s="60" t="b">
        <f t="shared" si="15"/>
        <v>0</v>
      </c>
      <c r="BS38" s="60" t="str">
        <f t="shared" si="16"/>
        <v/>
      </c>
      <c r="BT38" s="60" t="str">
        <f t="shared" si="17"/>
        <v/>
      </c>
      <c r="BU38" s="60" t="str">
        <f t="shared" si="18"/>
        <v/>
      </c>
      <c r="BV38" s="60" t="str">
        <f t="shared" si="19"/>
        <v/>
      </c>
      <c r="BW38" s="61" t="str">
        <f t="shared" si="20"/>
        <v/>
      </c>
      <c r="BX38" s="62" t="str">
        <f t="shared" si="40"/>
        <v>INCORRECT</v>
      </c>
      <c r="BY38" s="60" t="b">
        <f t="shared" si="41"/>
        <v>0</v>
      </c>
      <c r="BZ38" s="63" t="str">
        <f t="shared" si="55"/>
        <v/>
      </c>
      <c r="CA38" s="60" t="b">
        <f t="shared" si="21"/>
        <v>0</v>
      </c>
      <c r="CB38" s="60" t="b">
        <f t="shared" si="22"/>
        <v>0</v>
      </c>
      <c r="CC38" s="60" t="b">
        <f t="shared" si="23"/>
        <v>0</v>
      </c>
      <c r="CD38" s="60" t="b">
        <f t="shared" si="24"/>
        <v>0</v>
      </c>
      <c r="CE38" s="60" t="b">
        <f t="shared" si="25"/>
        <v>0</v>
      </c>
      <c r="CF38" s="60" t="b">
        <f t="shared" si="26"/>
        <v>0</v>
      </c>
      <c r="CG38" s="60" t="str">
        <f t="shared" si="27"/>
        <v/>
      </c>
      <c r="CH38" s="60" t="str">
        <f t="shared" si="28"/>
        <v/>
      </c>
      <c r="CI38" s="60" t="str">
        <f t="shared" si="29"/>
        <v/>
      </c>
      <c r="CJ38" s="60" t="str">
        <f t="shared" si="30"/>
        <v/>
      </c>
      <c r="CK38" s="60" t="str">
        <f t="shared" si="31"/>
        <v/>
      </c>
      <c r="CL38" s="60" t="str">
        <f t="shared" si="32"/>
        <v/>
      </c>
      <c r="CM38" s="63" t="str">
        <f t="shared" si="33"/>
        <v/>
      </c>
      <c r="CN38" s="63" t="str">
        <f t="shared" si="34"/>
        <v/>
      </c>
      <c r="CO38" s="64" t="str">
        <f t="shared" si="35"/>
        <v>NO</v>
      </c>
      <c r="CP38" s="64" t="str">
        <f t="shared" si="36"/>
        <v>NO</v>
      </c>
      <c r="CQ38" s="62" t="str">
        <f t="shared" si="43"/>
        <v>NO</v>
      </c>
      <c r="CR38" s="62" t="str">
        <f t="shared" si="44"/>
        <v>NO</v>
      </c>
      <c r="CS38" s="64" t="str">
        <f t="shared" si="45"/>
        <v>OK</v>
      </c>
      <c r="CT38" s="60" t="b">
        <f t="shared" si="46"/>
        <v>0</v>
      </c>
      <c r="CU38" s="60" t="b">
        <f t="shared" si="47"/>
        <v>0</v>
      </c>
      <c r="CV38" s="60" t="b">
        <f t="shared" si="48"/>
        <v>0</v>
      </c>
      <c r="CW38" s="60"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4"/>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45" t="s">
        <v>160</v>
      </c>
      <c r="U40" s="145"/>
      <c r="V40" s="145"/>
      <c r="W40" s="145"/>
      <c r="X40" s="145"/>
      <c r="Y40" s="145"/>
      <c r="Z40" s="145"/>
      <c r="AA40" s="145"/>
      <c r="AB40" s="145"/>
      <c r="AC40" s="89"/>
      <c r="AD40" s="78"/>
      <c r="AE40" s="78"/>
    </row>
    <row r="41" spans="1:103" ht="16.5" thickBot="1">
      <c r="A41" s="193"/>
      <c r="B41" s="193"/>
      <c r="C41" s="193"/>
      <c r="D41" s="193"/>
      <c r="E41" s="193"/>
      <c r="F41" s="193"/>
      <c r="G41" s="193"/>
      <c r="H41" s="193"/>
      <c r="I41" s="193"/>
      <c r="J41" s="193"/>
      <c r="K41" s="193"/>
      <c r="L41" s="193"/>
      <c r="M41" s="193"/>
      <c r="N41" s="193"/>
      <c r="O41" s="193"/>
      <c r="P41" s="193"/>
      <c r="Q41" s="193"/>
      <c r="R41" s="193"/>
      <c r="S41" s="245"/>
      <c r="T41" s="146"/>
      <c r="U41" s="146"/>
      <c r="V41" s="146"/>
      <c r="W41" s="146"/>
      <c r="X41" s="146"/>
      <c r="Y41" s="146"/>
      <c r="Z41" s="146"/>
      <c r="AA41" s="146"/>
      <c r="AB41" s="146"/>
      <c r="AC41" s="89"/>
      <c r="AD41" s="78"/>
      <c r="AE41" s="78"/>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142" t="s">
        <v>107</v>
      </c>
      <c r="U42" s="143"/>
      <c r="V42" s="144"/>
      <c r="W42" s="23">
        <f>SUM(T39:AB39)+V16</f>
        <v>2</v>
      </c>
      <c r="X42" s="147"/>
      <c r="Y42" s="148"/>
      <c r="Z42" s="148"/>
      <c r="AA42" s="148"/>
      <c r="AB42" s="148"/>
      <c r="AC42" s="91"/>
      <c r="AD42" s="80"/>
      <c r="AE42" s="80"/>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136" t="s">
        <v>119</v>
      </c>
      <c r="U43" s="137"/>
      <c r="V43" s="137"/>
      <c r="W43" s="137"/>
      <c r="X43" s="137"/>
      <c r="Y43" s="137"/>
      <c r="Z43" s="137"/>
      <c r="AA43" s="137"/>
      <c r="AB43" s="138"/>
      <c r="AC43" s="88"/>
      <c r="AD43" s="77"/>
      <c r="AE43" s="77"/>
    </row>
    <row r="44" spans="1:103">
      <c r="A44" s="191"/>
      <c r="B44" s="191"/>
      <c r="C44" s="191"/>
      <c r="D44" s="195"/>
      <c r="E44" s="191"/>
      <c r="F44" s="191"/>
      <c r="G44" s="191"/>
      <c r="H44" s="191"/>
      <c r="I44" s="191"/>
      <c r="J44" s="191"/>
      <c r="K44" s="191"/>
      <c r="L44" s="191"/>
      <c r="M44" s="27"/>
      <c r="N44" s="191"/>
      <c r="O44" s="191"/>
      <c r="P44" s="191"/>
      <c r="Q44" s="191"/>
      <c r="R44" s="191"/>
      <c r="S44" s="245"/>
      <c r="T44" s="139"/>
      <c r="U44" s="140"/>
      <c r="V44" s="140"/>
      <c r="W44" s="140"/>
      <c r="X44" s="140"/>
      <c r="Y44" s="140"/>
      <c r="Z44" s="140"/>
      <c r="AA44" s="140"/>
      <c r="AB44" s="141"/>
      <c r="AC44" s="88"/>
      <c r="AD44" s="77"/>
      <c r="AE44" s="77"/>
    </row>
    <row r="45" spans="1:103">
      <c r="A45" s="191"/>
      <c r="B45" s="191"/>
      <c r="C45" s="191"/>
      <c r="D45" s="195"/>
      <c r="E45" s="191"/>
      <c r="F45" s="191"/>
      <c r="G45" s="191"/>
      <c r="H45" s="191"/>
      <c r="I45" s="191"/>
      <c r="J45" s="191"/>
      <c r="K45" s="191"/>
      <c r="L45" s="191"/>
      <c r="M45" s="27"/>
      <c r="N45" s="191"/>
      <c r="O45" s="191"/>
      <c r="P45" s="191"/>
      <c r="Q45" s="191"/>
      <c r="R45" s="191"/>
      <c r="S45" s="245"/>
      <c r="T45" s="139"/>
      <c r="U45" s="140"/>
      <c r="V45" s="140"/>
      <c r="W45" s="140"/>
      <c r="X45" s="140"/>
      <c r="Y45" s="140"/>
      <c r="Z45" s="140"/>
      <c r="AA45" s="140"/>
      <c r="AB45" s="141"/>
      <c r="AC45" s="88"/>
      <c r="AD45" s="77"/>
      <c r="AE45" s="77"/>
    </row>
    <row r="46" spans="1:103">
      <c r="A46" s="192"/>
      <c r="B46" s="192"/>
      <c r="C46" s="192"/>
      <c r="D46" s="196"/>
      <c r="E46" s="192"/>
      <c r="F46" s="192"/>
      <c r="G46" s="192"/>
      <c r="H46" s="192"/>
      <c r="I46" s="192"/>
      <c r="J46" s="192"/>
      <c r="K46" s="192"/>
      <c r="L46" s="192"/>
      <c r="M46" s="28"/>
      <c r="N46" s="192"/>
      <c r="O46" s="192"/>
      <c r="P46" s="192"/>
      <c r="Q46" s="192"/>
      <c r="R46" s="192"/>
      <c r="S46" s="245"/>
      <c r="T46" s="139"/>
      <c r="U46" s="140"/>
      <c r="V46" s="140"/>
      <c r="W46" s="140"/>
      <c r="X46" s="140"/>
      <c r="Y46" s="140"/>
      <c r="Z46" s="140"/>
      <c r="AA46" s="140"/>
      <c r="AB46" s="141"/>
      <c r="AC46" s="88"/>
      <c r="AD46" s="77"/>
      <c r="AE46" s="77"/>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139"/>
      <c r="U47" s="140"/>
      <c r="V47" s="140"/>
      <c r="W47" s="140"/>
      <c r="X47" s="140"/>
      <c r="Y47" s="140"/>
      <c r="Z47" s="140"/>
      <c r="AA47" s="140"/>
      <c r="AB47" s="141"/>
      <c r="AC47" s="88"/>
      <c r="AD47" s="77"/>
      <c r="AE47" s="77"/>
    </row>
    <row r="48" spans="1:103" s="6" customFormat="1" ht="13.5" customHeight="1">
      <c r="A48" s="45">
        <f>$W$42</f>
        <v>2</v>
      </c>
      <c r="B48" s="187"/>
      <c r="C48" s="188"/>
      <c r="D48" s="188"/>
      <c r="E48" s="188"/>
      <c r="F48" s="188"/>
      <c r="G48" s="188"/>
      <c r="H48" s="188"/>
      <c r="I48" s="188"/>
      <c r="J48" s="188"/>
      <c r="K48" s="188"/>
      <c r="L48" s="188"/>
      <c r="M48" s="188"/>
      <c r="N48" s="188"/>
      <c r="O48" s="188"/>
      <c r="P48" s="188"/>
      <c r="Q48" s="188"/>
      <c r="R48" s="189"/>
      <c r="S48" s="245"/>
      <c r="T48" s="139"/>
      <c r="U48" s="140"/>
      <c r="V48" s="140"/>
      <c r="W48" s="140"/>
      <c r="X48" s="140"/>
      <c r="Y48" s="140"/>
      <c r="Z48" s="140"/>
      <c r="AA48" s="140"/>
      <c r="AB48" s="141"/>
      <c r="AC48" s="88"/>
      <c r="AD48" s="77"/>
      <c r="AE48" s="77"/>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6.5" customHeight="1" thickBot="1">
      <c r="A50" s="194"/>
      <c r="B50" s="194"/>
      <c r="C50" s="194"/>
      <c r="D50" s="194"/>
      <c r="E50" s="194"/>
      <c r="F50" s="194"/>
      <c r="G50" s="194"/>
      <c r="H50" s="194"/>
      <c r="I50" s="194"/>
      <c r="J50" s="194"/>
      <c r="K50" s="194"/>
      <c r="L50" s="194"/>
      <c r="M50" s="194"/>
      <c r="N50" s="194"/>
      <c r="O50" s="194"/>
      <c r="P50" s="194"/>
      <c r="Q50" s="194"/>
      <c r="R50" s="194"/>
      <c r="S50" s="245"/>
      <c r="T50" s="249"/>
      <c r="U50" s="250"/>
      <c r="V50" s="250"/>
      <c r="W50" s="250"/>
      <c r="X50" s="250"/>
      <c r="Y50" s="250"/>
      <c r="Z50" s="250"/>
      <c r="AA50" s="250"/>
      <c r="AB50" s="251"/>
      <c r="AC50" s="94"/>
      <c r="AD50" s="83"/>
      <c r="AE50" s="83"/>
    </row>
    <row r="51" spans="1:31" ht="21" thickBot="1">
      <c r="A51" s="194"/>
      <c r="B51" s="194"/>
      <c r="C51" s="194"/>
      <c r="D51" s="194"/>
      <c r="E51" s="194"/>
      <c r="F51" s="194"/>
      <c r="G51" s="194"/>
      <c r="H51" s="194"/>
      <c r="I51" s="194"/>
      <c r="J51" s="194"/>
      <c r="K51" s="194"/>
      <c r="L51" s="194"/>
      <c r="M51" s="194"/>
      <c r="N51" s="194"/>
      <c r="O51" s="194"/>
      <c r="P51" s="194"/>
      <c r="Q51" s="194"/>
      <c r="R51" s="194"/>
      <c r="S51" s="245"/>
      <c r="T51" s="68" t="s">
        <v>7</v>
      </c>
      <c r="U51" s="244" t="s">
        <v>8</v>
      </c>
      <c r="V51" s="244"/>
      <c r="W51" s="244"/>
      <c r="X51" s="130" t="s">
        <v>128</v>
      </c>
      <c r="Y51" s="130"/>
      <c r="Z51" s="130"/>
      <c r="AA51" s="130"/>
      <c r="AB51" s="130"/>
      <c r="AC51" s="86"/>
      <c r="AD51" s="86"/>
      <c r="AE51" s="86"/>
    </row>
    <row r="52" spans="1:31" ht="16.5" thickBot="1">
      <c r="A52" s="194"/>
      <c r="B52" s="194"/>
      <c r="C52" s="194"/>
      <c r="D52" s="194"/>
      <c r="E52" s="194"/>
      <c r="F52" s="194"/>
      <c r="G52" s="194"/>
      <c r="H52" s="194"/>
      <c r="I52" s="194"/>
      <c r="J52" s="194"/>
      <c r="K52" s="194"/>
      <c r="L52" s="194"/>
      <c r="M52" s="194"/>
      <c r="N52" s="194"/>
      <c r="O52" s="194"/>
      <c r="P52" s="194"/>
      <c r="Q52" s="194"/>
      <c r="R52" s="194"/>
      <c r="S52" s="245"/>
      <c r="T52" s="67">
        <v>1</v>
      </c>
      <c r="U52" s="129" t="s">
        <v>120</v>
      </c>
      <c r="V52" s="129"/>
      <c r="W52" s="129"/>
      <c r="X52" s="67">
        <v>1</v>
      </c>
      <c r="Y52" s="67">
        <v>1</v>
      </c>
      <c r="Z52" s="129" t="s">
        <v>129</v>
      </c>
      <c r="AA52" s="129"/>
      <c r="AB52" s="129"/>
      <c r="AC52" s="93"/>
      <c r="AD52" s="82"/>
      <c r="AE52" s="82"/>
    </row>
    <row r="53" spans="1:31" ht="16.5" thickBot="1">
      <c r="A53" s="194"/>
      <c r="B53" s="194"/>
      <c r="C53" s="194"/>
      <c r="D53" s="194"/>
      <c r="E53" s="194"/>
      <c r="F53" s="194"/>
      <c r="G53" s="194"/>
      <c r="H53" s="194"/>
      <c r="I53" s="194"/>
      <c r="J53" s="194"/>
      <c r="K53" s="194"/>
      <c r="L53" s="194"/>
      <c r="M53" s="194"/>
      <c r="N53" s="194"/>
      <c r="O53" s="194"/>
      <c r="P53" s="194"/>
      <c r="Q53" s="194"/>
      <c r="R53" s="194"/>
      <c r="S53" s="245"/>
      <c r="T53" s="67">
        <v>2</v>
      </c>
      <c r="U53" s="129" t="s">
        <v>122</v>
      </c>
      <c r="V53" s="129"/>
      <c r="W53" s="129"/>
      <c r="X53" s="67">
        <v>2</v>
      </c>
      <c r="Y53" s="67">
        <v>2</v>
      </c>
      <c r="Z53" s="129" t="s">
        <v>130</v>
      </c>
      <c r="AA53" s="129"/>
      <c r="AB53" s="129"/>
      <c r="AC53" s="93"/>
      <c r="AD53" s="82"/>
      <c r="AE53" s="82"/>
    </row>
    <row r="54" spans="1:31" ht="16.5" thickBot="1">
      <c r="A54" s="194"/>
      <c r="B54" s="194"/>
      <c r="C54" s="194"/>
      <c r="D54" s="194"/>
      <c r="E54" s="194"/>
      <c r="F54" s="194"/>
      <c r="G54" s="194"/>
      <c r="H54" s="194"/>
      <c r="I54" s="194"/>
      <c r="J54" s="194"/>
      <c r="K54" s="194"/>
      <c r="L54" s="194"/>
      <c r="M54" s="194"/>
      <c r="N54" s="194"/>
      <c r="O54" s="194"/>
      <c r="P54" s="194"/>
      <c r="Q54" s="194"/>
      <c r="R54" s="194"/>
      <c r="S54" s="245"/>
      <c r="T54" s="67">
        <v>3</v>
      </c>
      <c r="U54" s="129" t="s">
        <v>123</v>
      </c>
      <c r="V54" s="129"/>
      <c r="W54" s="129"/>
      <c r="X54" s="67">
        <v>3</v>
      </c>
      <c r="Y54" s="67">
        <v>3</v>
      </c>
      <c r="Z54" s="129" t="s">
        <v>131</v>
      </c>
      <c r="AA54" s="129"/>
      <c r="AB54" s="129"/>
      <c r="AC54" s="93"/>
      <c r="AD54" s="82"/>
      <c r="AE54" s="82"/>
    </row>
    <row r="55" spans="1:31" ht="16.5" thickBot="1">
      <c r="A55" s="194"/>
      <c r="B55" s="194"/>
      <c r="C55" s="194"/>
      <c r="D55" s="194"/>
      <c r="E55" s="194"/>
      <c r="F55" s="194"/>
      <c r="G55" s="194"/>
      <c r="H55" s="194"/>
      <c r="I55" s="194"/>
      <c r="J55" s="194"/>
      <c r="K55" s="194"/>
      <c r="L55" s="194"/>
      <c r="M55" s="194"/>
      <c r="N55" s="194"/>
      <c r="O55" s="194"/>
      <c r="P55" s="194"/>
      <c r="Q55" s="194"/>
      <c r="R55" s="194"/>
      <c r="S55" s="245"/>
      <c r="T55" s="67">
        <v>4</v>
      </c>
      <c r="U55" s="129" t="s">
        <v>124</v>
      </c>
      <c r="V55" s="129"/>
      <c r="W55" s="129"/>
      <c r="X55" s="67">
        <v>4</v>
      </c>
      <c r="Y55" s="67">
        <v>4</v>
      </c>
      <c r="Z55" s="129" t="s">
        <v>132</v>
      </c>
      <c r="AA55" s="129"/>
      <c r="AB55" s="129"/>
      <c r="AC55" s="93"/>
      <c r="AD55" s="82"/>
      <c r="AE55" s="82"/>
    </row>
    <row r="56" spans="1:31" ht="16.5" thickBot="1">
      <c r="A56" s="194"/>
      <c r="B56" s="194"/>
      <c r="C56" s="194"/>
      <c r="D56" s="194"/>
      <c r="E56" s="194"/>
      <c r="F56" s="194"/>
      <c r="G56" s="194"/>
      <c r="H56" s="194"/>
      <c r="I56" s="194"/>
      <c r="J56" s="194"/>
      <c r="K56" s="194"/>
      <c r="L56" s="194"/>
      <c r="M56" s="194"/>
      <c r="N56" s="194"/>
      <c r="O56" s="194"/>
      <c r="P56" s="194"/>
      <c r="Q56" s="194"/>
      <c r="R56" s="194"/>
      <c r="S56" s="245"/>
      <c r="T56" s="67">
        <v>5</v>
      </c>
      <c r="U56" s="129" t="s">
        <v>125</v>
      </c>
      <c r="V56" s="129"/>
      <c r="W56" s="129"/>
      <c r="X56" s="67">
        <v>5</v>
      </c>
      <c r="Y56" s="67">
        <v>5</v>
      </c>
      <c r="Z56" s="129" t="s">
        <v>133</v>
      </c>
      <c r="AA56" s="129"/>
      <c r="AB56" s="129"/>
      <c r="AC56" s="93"/>
      <c r="AD56" s="82"/>
      <c r="AE56" s="82"/>
    </row>
    <row r="57" spans="1:31" ht="16.5" thickBot="1">
      <c r="A57" s="194"/>
      <c r="B57" s="194"/>
      <c r="C57" s="194"/>
      <c r="D57" s="194"/>
      <c r="E57" s="194"/>
      <c r="F57" s="194"/>
      <c r="G57" s="194"/>
      <c r="H57" s="194"/>
      <c r="I57" s="194"/>
      <c r="J57" s="194"/>
      <c r="K57" s="194"/>
      <c r="L57" s="194"/>
      <c r="M57" s="194"/>
      <c r="N57" s="194"/>
      <c r="O57" s="194"/>
      <c r="P57" s="194"/>
      <c r="Q57" s="194"/>
      <c r="R57" s="194"/>
      <c r="S57" s="245"/>
      <c r="T57" s="67">
        <v>6</v>
      </c>
      <c r="U57" s="129" t="s">
        <v>126</v>
      </c>
      <c r="V57" s="129"/>
      <c r="W57" s="129"/>
      <c r="X57" s="67">
        <v>6</v>
      </c>
      <c r="Y57" s="67">
        <v>6</v>
      </c>
      <c r="Z57" s="129" t="s">
        <v>134</v>
      </c>
      <c r="AA57" s="129"/>
      <c r="AB57" s="129"/>
      <c r="AC57" s="93"/>
      <c r="AD57" s="82"/>
      <c r="AE57" s="82"/>
    </row>
    <row r="58" spans="1:31" ht="16.5" thickBot="1">
      <c r="A58" s="194"/>
      <c r="B58" s="194"/>
      <c r="C58" s="194"/>
      <c r="D58" s="194"/>
      <c r="E58" s="194"/>
      <c r="F58" s="194"/>
      <c r="G58" s="194"/>
      <c r="H58" s="194"/>
      <c r="I58" s="194"/>
      <c r="J58" s="194"/>
      <c r="K58" s="194"/>
      <c r="L58" s="194"/>
      <c r="M58" s="194"/>
      <c r="N58" s="194"/>
      <c r="O58" s="194"/>
      <c r="P58" s="194"/>
      <c r="Q58" s="194"/>
      <c r="R58" s="194"/>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AEA" sheet="1" objects="1" scenarios="1" selectLockedCells="1" autoFilter="0"/>
  <autoFilter ref="A18:C40">
    <filterColumn colId="1" showButton="0"/>
  </autoFilter>
  <dataConsolidate/>
  <mergeCells count="212">
    <mergeCell ref="B1:P1"/>
    <mergeCell ref="B2:P3"/>
    <mergeCell ref="D26:K26"/>
    <mergeCell ref="B26:C26"/>
    <mergeCell ref="D27:K27"/>
    <mergeCell ref="B27:C27"/>
    <mergeCell ref="D28:K28"/>
    <mergeCell ref="B28:C28"/>
    <mergeCell ref="L23:R23"/>
    <mergeCell ref="L24:R24"/>
    <mergeCell ref="D17:H17"/>
    <mergeCell ref="D20:K20"/>
    <mergeCell ref="B20:C20"/>
    <mergeCell ref="L19:R19"/>
    <mergeCell ref="L20:R20"/>
    <mergeCell ref="L21:R21"/>
    <mergeCell ref="D19:K19"/>
    <mergeCell ref="D21:K21"/>
    <mergeCell ref="L22:R22"/>
    <mergeCell ref="D24:K24"/>
    <mergeCell ref="D25:K25"/>
    <mergeCell ref="B23:C23"/>
    <mergeCell ref="B22:C22"/>
    <mergeCell ref="D22:K22"/>
    <mergeCell ref="D23:K23"/>
    <mergeCell ref="B18:C18"/>
    <mergeCell ref="S59:S68"/>
    <mergeCell ref="U56:W56"/>
    <mergeCell ref="U57:W57"/>
    <mergeCell ref="U58:W58"/>
    <mergeCell ref="L25:R25"/>
    <mergeCell ref="L26:R26"/>
    <mergeCell ref="L27:R27"/>
    <mergeCell ref="L28:R28"/>
    <mergeCell ref="L29:R29"/>
    <mergeCell ref="L30:R30"/>
    <mergeCell ref="U51:W51"/>
    <mergeCell ref="A49:R58"/>
    <mergeCell ref="S1:S58"/>
    <mergeCell ref="T49:AB50"/>
    <mergeCell ref="U52:W52"/>
    <mergeCell ref="U53:W53"/>
    <mergeCell ref="U54:W54"/>
    <mergeCell ref="U55:W55"/>
    <mergeCell ref="L31:R31"/>
    <mergeCell ref="D36:K36"/>
    <mergeCell ref="B4:C4"/>
    <mergeCell ref="B21:C21"/>
    <mergeCell ref="B19:C19"/>
    <mergeCell ref="C7:R7"/>
    <mergeCell ref="A1:A4"/>
    <mergeCell ref="E6:R6"/>
    <mergeCell ref="A6:D6"/>
    <mergeCell ref="A5:R5"/>
    <mergeCell ref="N4:R4"/>
    <mergeCell ref="D4:L4"/>
    <mergeCell ref="Q1:R3"/>
    <mergeCell ref="Q17:R17"/>
    <mergeCell ref="A7:B7"/>
    <mergeCell ref="A12:A17"/>
    <mergeCell ref="A10:D10"/>
    <mergeCell ref="E8:I8"/>
    <mergeCell ref="N9:P9"/>
    <mergeCell ref="B9:M9"/>
    <mergeCell ref="Q9:R9"/>
    <mergeCell ref="O8:R8"/>
    <mergeCell ref="L8:N8"/>
    <mergeCell ref="B12:C17"/>
    <mergeCell ref="D12:K16"/>
    <mergeCell ref="D11:K11"/>
    <mergeCell ref="L17:O17"/>
    <mergeCell ref="A11:C11"/>
    <mergeCell ref="L11:R11"/>
    <mergeCell ref="T1:X2"/>
    <mergeCell ref="Y1:AB1"/>
    <mergeCell ref="Y2:AB5"/>
    <mergeCell ref="X27:AB27"/>
    <mergeCell ref="X25:AB25"/>
    <mergeCell ref="T5:X5"/>
    <mergeCell ref="U19:W19"/>
    <mergeCell ref="T16:U16"/>
    <mergeCell ref="T7:X7"/>
    <mergeCell ref="T8:X8"/>
    <mergeCell ref="X21:AB21"/>
    <mergeCell ref="V16:X16"/>
    <mergeCell ref="U17:W17"/>
    <mergeCell ref="X19:AB19"/>
    <mergeCell ref="X20:AB20"/>
    <mergeCell ref="X22:AB22"/>
    <mergeCell ref="X23:AB23"/>
    <mergeCell ref="T3:X4"/>
    <mergeCell ref="T6:X6"/>
    <mergeCell ref="T15:X15"/>
    <mergeCell ref="T10:X10"/>
    <mergeCell ref="T11:X11"/>
    <mergeCell ref="T12:X12"/>
    <mergeCell ref="T13:X13"/>
    <mergeCell ref="L37:R37"/>
    <mergeCell ref="L38:R38"/>
    <mergeCell ref="D37:K37"/>
    <mergeCell ref="D38:K38"/>
    <mergeCell ref="B47:R48"/>
    <mergeCell ref="A43:C46"/>
    <mergeCell ref="A41:R42"/>
    <mergeCell ref="E43:L46"/>
    <mergeCell ref="O43:R46"/>
    <mergeCell ref="B38:C38"/>
    <mergeCell ref="B30:C30"/>
    <mergeCell ref="D30:K30"/>
    <mergeCell ref="D31:K31"/>
    <mergeCell ref="B29:C29"/>
    <mergeCell ref="D29:K29"/>
    <mergeCell ref="N43:N46"/>
    <mergeCell ref="B36:C36"/>
    <mergeCell ref="B35:C35"/>
    <mergeCell ref="B37:C37"/>
    <mergeCell ref="D43:D46"/>
    <mergeCell ref="B34:C34"/>
    <mergeCell ref="D34:K34"/>
    <mergeCell ref="L34:R34"/>
    <mergeCell ref="L32:R32"/>
    <mergeCell ref="L35:R35"/>
    <mergeCell ref="L36:R36"/>
    <mergeCell ref="B31:C31"/>
    <mergeCell ref="B33:C33"/>
    <mergeCell ref="D33:K33"/>
    <mergeCell ref="D35:K35"/>
    <mergeCell ref="L33:R33"/>
    <mergeCell ref="B32:C32"/>
    <mergeCell ref="D32:K32"/>
    <mergeCell ref="C39:R40"/>
    <mergeCell ref="Y6:AB11"/>
    <mergeCell ref="Y12:AB16"/>
    <mergeCell ref="X17:AB17"/>
    <mergeCell ref="T14:X14"/>
    <mergeCell ref="T9:X9"/>
    <mergeCell ref="X38:AB38"/>
    <mergeCell ref="X31:AB31"/>
    <mergeCell ref="X30:AB30"/>
    <mergeCell ref="X26:AB26"/>
    <mergeCell ref="U27:W27"/>
    <mergeCell ref="U34:W34"/>
    <mergeCell ref="U29:W29"/>
    <mergeCell ref="U28:W28"/>
    <mergeCell ref="U20:W20"/>
    <mergeCell ref="X28:AB28"/>
    <mergeCell ref="U21:W21"/>
    <mergeCell ref="U22:W22"/>
    <mergeCell ref="U23:W23"/>
    <mergeCell ref="U24:W24"/>
    <mergeCell ref="X24:AB24"/>
    <mergeCell ref="L12:R16"/>
    <mergeCell ref="J17:K17"/>
    <mergeCell ref="J8:K8"/>
    <mergeCell ref="E10:R10"/>
    <mergeCell ref="BI38:BM38"/>
    <mergeCell ref="BI31:BM31"/>
    <mergeCell ref="BI32:BM32"/>
    <mergeCell ref="BI33:BM33"/>
    <mergeCell ref="BI34:BM34"/>
    <mergeCell ref="BI35:BM35"/>
    <mergeCell ref="BI36:BM36"/>
    <mergeCell ref="BI25:BM25"/>
    <mergeCell ref="BI26:BM26"/>
    <mergeCell ref="BI27:BM27"/>
    <mergeCell ref="BI28:BM28"/>
    <mergeCell ref="BI29:BM29"/>
    <mergeCell ref="BI30:BM30"/>
    <mergeCell ref="D18:K18"/>
    <mergeCell ref="L18:R18"/>
    <mergeCell ref="U18:W18"/>
    <mergeCell ref="X18:AB18"/>
    <mergeCell ref="U37:W37"/>
    <mergeCell ref="U35:W35"/>
    <mergeCell ref="U30:W30"/>
    <mergeCell ref="BI37:BM37"/>
    <mergeCell ref="BI19:BM19"/>
    <mergeCell ref="BI20:BM20"/>
    <mergeCell ref="BI21:BM21"/>
    <mergeCell ref="BI22:BM22"/>
    <mergeCell ref="BI23:BM23"/>
    <mergeCell ref="BI24:BM24"/>
    <mergeCell ref="X33:AB33"/>
    <mergeCell ref="X32:AB32"/>
    <mergeCell ref="X29:AB29"/>
    <mergeCell ref="X37:AB37"/>
    <mergeCell ref="X35:AB35"/>
    <mergeCell ref="X34:AB34"/>
    <mergeCell ref="B25:C25"/>
    <mergeCell ref="B24:C24"/>
    <mergeCell ref="Z58:AB58"/>
    <mergeCell ref="Z52:AB52"/>
    <mergeCell ref="Z53:AB53"/>
    <mergeCell ref="Z54:AB54"/>
    <mergeCell ref="Z55:AB55"/>
    <mergeCell ref="Z56:AB56"/>
    <mergeCell ref="Z57:AB57"/>
    <mergeCell ref="X51:AB51"/>
    <mergeCell ref="X36:AB36"/>
    <mergeCell ref="U39:W39"/>
    <mergeCell ref="X39:AB39"/>
    <mergeCell ref="U33:W33"/>
    <mergeCell ref="U36:W36"/>
    <mergeCell ref="T43:AB48"/>
    <mergeCell ref="U25:W25"/>
    <mergeCell ref="U32:W32"/>
    <mergeCell ref="U38:W38"/>
    <mergeCell ref="U31:W31"/>
    <mergeCell ref="T42:V42"/>
    <mergeCell ref="T40:AB41"/>
    <mergeCell ref="X42:AB42"/>
    <mergeCell ref="U26:W26"/>
  </mergeCells>
  <dataValidations xWindow="337" yWindow="413" count="10">
    <dataValidation type="textLength" showInputMessage="1" showErrorMessage="1" error="Please write in correct Format." prompt="E.g. Nov/Dec, 2014, May/June, 2014, March/April, 2014, Aug/Sep, 2014" sqref="O8">
      <formula1>3</formula1>
      <formula2>19</formula2>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 type="textLength" operator="equal" showInputMessage="1" showErrorMessage="1" error="Please write correct format." prompt="E.g. 25/07/2014" sqref="Q9:R9">
      <formula1>10</formula1>
    </dataValidation>
    <dataValidation type="list" showInputMessage="1" showErrorMessage="1" error="Please Select Marks From Drop Down List." prompt="Please select Final Exams Marks." sqref="J17:K17">
      <formula1>FinalExamsMarks</formula1>
    </dataValidation>
    <dataValidation type="list" showInputMessage="1" showErrorMessage="1" error="Please select Examinations from Drop Down List." prompt="Please select Examinations from Drop Down List." sqref="L8:N8">
      <formula1>Supplementary</formula1>
    </dataValidation>
    <dataValidation type="list" errorStyle="information" operator="greaterTha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M9">
      <formula1>INDIRECT(SUBSTITUTE(J8&amp;B8," ",""))</formula1>
    </dataValidation>
    <dataValidation type="list" showInputMessage="1" showErrorMessage="1" error="Please select Batch from Drop Down List using small arrow button" prompt="Please select Batch" sqref="J8:K8">
      <formula1>INDIRECT(SUBSTITUTE(AM6&amp;E8," ",""))</formula1>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1025" r:id="rId3"/>
    <oleObject progId="PBrush" shapeId="1027" r:id="rId4"/>
    <oleObject progId="PBrush" shapeId="1352" r:id="rId5"/>
  </oleObjects>
</worksheet>
</file>

<file path=xl/worksheets/sheet2.xml><?xml version="1.0" encoding="utf-8"?>
<worksheet xmlns="http://schemas.openxmlformats.org/spreadsheetml/2006/main" xmlns:r="http://schemas.openxmlformats.org/officeDocument/2006/relationships">
  <sheetPr codeName="Sheet2"/>
  <dimension ref="A1:CY68"/>
  <sheetViews>
    <sheetView workbookViewId="0">
      <selection activeCell="A19" sqref="A19"/>
    </sheetView>
  </sheetViews>
  <sheetFormatPr defaultRowHeight="15.75"/>
  <cols>
    <col min="1" max="1" width="9.85546875" style="2" customWidth="1"/>
    <col min="2" max="2" width="8.7109375" style="30" customWidth="1"/>
    <col min="3" max="3" width="5.7109375" style="30"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29"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29"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29"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29" customFormat="1" ht="18" customHeight="1">
      <c r="A4" s="226"/>
      <c r="B4" s="226"/>
      <c r="C4" s="226"/>
      <c r="D4" s="229" t="s">
        <v>1</v>
      </c>
      <c r="E4" s="229"/>
      <c r="F4" s="229"/>
      <c r="G4" s="229"/>
      <c r="H4" s="229"/>
      <c r="I4" s="229"/>
      <c r="J4" s="229"/>
      <c r="K4" s="229"/>
      <c r="L4" s="229"/>
      <c r="M4" s="31"/>
      <c r="N4" s="229"/>
      <c r="O4" s="229"/>
      <c r="P4" s="229"/>
      <c r="Q4" s="229"/>
      <c r="R4" s="229"/>
      <c r="S4" s="245"/>
      <c r="T4" s="285"/>
      <c r="U4" s="286"/>
      <c r="V4" s="286"/>
      <c r="W4" s="286"/>
      <c r="X4" s="287"/>
      <c r="Y4" s="261"/>
      <c r="Z4" s="261"/>
      <c r="AA4" s="261"/>
      <c r="AB4" s="262"/>
      <c r="AC4" s="95"/>
      <c r="AD4" s="84"/>
      <c r="AE4" s="84"/>
      <c r="AF4" s="12"/>
      <c r="AG4" s="12"/>
      <c r="AH4" s="12"/>
      <c r="AI4" s="12"/>
    </row>
    <row r="5" spans="1:38" s="29"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29">
        <f>IF(T5&lt;&gt;"",1,0)</f>
        <v>0</v>
      </c>
    </row>
    <row r="6" spans="1:38" s="29"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29">
        <f t="shared" ref="AL6:AL15" si="0">IF(T6&lt;&gt;"",1,0)</f>
        <v>0</v>
      </c>
    </row>
    <row r="7" spans="1:38" s="29"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29">
        <f t="shared" si="0"/>
        <v>0</v>
      </c>
    </row>
    <row r="8" spans="1:38" s="29"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29">
        <f t="shared" si="0"/>
        <v>0</v>
      </c>
    </row>
    <row r="9" spans="1:38" s="29"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29">
        <f t="shared" si="0"/>
        <v>0</v>
      </c>
    </row>
    <row r="10" spans="1:38" s="29"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29">
        <f t="shared" si="0"/>
        <v>0</v>
      </c>
    </row>
    <row r="11" spans="1:38" s="29"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29">
        <f t="shared" si="0"/>
        <v>0</v>
      </c>
    </row>
    <row r="12" spans="1:38" s="29"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29">
        <f t="shared" si="0"/>
        <v>0</v>
      </c>
    </row>
    <row r="13" spans="1:38" s="29"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29">
        <f t="shared" si="0"/>
        <v>0</v>
      </c>
    </row>
    <row r="14" spans="1:38" s="29"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29">
        <f t="shared" si="0"/>
        <v>0</v>
      </c>
    </row>
    <row r="15" spans="1:38" s="29"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29">
        <f t="shared" si="0"/>
        <v>0</v>
      </c>
    </row>
    <row r="16" spans="1:38" s="29"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29"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2"/>
      <c r="AG17" s="32"/>
      <c r="AH17" s="32"/>
      <c r="AI17" s="32"/>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Sheet1!$AJ$38</f>
        <v>0</v>
      </c>
      <c r="AK18" s="71" t="str">
        <f>IF(AND(AJ19=TRUE, AJ18=TRUE),IF(A19-Sheet1!A38=1,"OK","INCORRECT"),"")</f>
        <v/>
      </c>
      <c r="BO18" s="52" t="str">
        <f>Sheet1!BO38</f>
        <v/>
      </c>
      <c r="BP18" s="52" t="b">
        <f>Sheet1!BP38</f>
        <v>0</v>
      </c>
      <c r="BQ18" s="52" t="b">
        <f>Sheet1!BQ38</f>
        <v>0</v>
      </c>
      <c r="BR18" s="52" t="b">
        <f>Sheet1!BR38</f>
        <v>0</v>
      </c>
      <c r="BS18" s="52" t="str">
        <f>Sheet1!BS38</f>
        <v/>
      </c>
      <c r="BT18" s="52" t="str">
        <f>Sheet1!BT38</f>
        <v/>
      </c>
      <c r="BU18" s="52" t="str">
        <f>Sheet1!BU38</f>
        <v/>
      </c>
      <c r="BV18" s="52" t="str">
        <f>Sheet1!BV38</f>
        <v/>
      </c>
      <c r="BW18" s="52" t="str">
        <f>Sheet1!BW38</f>
        <v/>
      </c>
      <c r="BX18" s="52" t="str">
        <f>Sheet1!BX38</f>
        <v>INCORRECT</v>
      </c>
      <c r="BY18" s="52" t="b">
        <f>Sheet1!BY38</f>
        <v>0</v>
      </c>
      <c r="BZ18" s="52" t="str">
        <f>Sheet1!BZ38</f>
        <v/>
      </c>
      <c r="CA18" s="52" t="b">
        <f>Sheet1!CA38</f>
        <v>0</v>
      </c>
      <c r="CB18" s="52" t="b">
        <f>Sheet1!CB38</f>
        <v>0</v>
      </c>
      <c r="CC18" s="52" t="b">
        <f>Sheet1!CC38</f>
        <v>0</v>
      </c>
      <c r="CD18" s="52" t="b">
        <f>Sheet1!CD38</f>
        <v>0</v>
      </c>
      <c r="CE18" s="52" t="b">
        <f>Sheet1!CE38</f>
        <v>0</v>
      </c>
      <c r="CF18" s="52" t="b">
        <f>Sheet1!CF38</f>
        <v>0</v>
      </c>
      <c r="CG18" s="52" t="str">
        <f>Sheet1!CG38</f>
        <v/>
      </c>
      <c r="CH18" s="52" t="str">
        <f>Sheet1!CH38</f>
        <v/>
      </c>
      <c r="CI18" s="52" t="str">
        <f>Sheet1!CI38</f>
        <v/>
      </c>
      <c r="CJ18" s="52" t="str">
        <f>Sheet1!CJ38</f>
        <v/>
      </c>
      <c r="CK18" s="52" t="str">
        <f>Sheet1!CK38</f>
        <v/>
      </c>
      <c r="CL18" s="52" t="str">
        <f>Sheet1!CL38</f>
        <v/>
      </c>
      <c r="CM18" s="52" t="str">
        <f>Sheet1!CM38</f>
        <v/>
      </c>
      <c r="CN18" s="52" t="str">
        <f>Sheet1!CN38</f>
        <v/>
      </c>
      <c r="CO18" s="52" t="str">
        <f>Sheet1!CO38</f>
        <v>NO</v>
      </c>
      <c r="CP18" s="52" t="str">
        <f>Sheet1!CP38</f>
        <v>NO</v>
      </c>
      <c r="CQ18" s="52" t="str">
        <f>Sheet1!CQ38</f>
        <v>NO</v>
      </c>
      <c r="CR18" s="62" t="str">
        <f>Sheet1!CR38</f>
        <v>NO</v>
      </c>
      <c r="CS18" s="64" t="str">
        <f>Sheet1!CS38</f>
        <v>OK</v>
      </c>
      <c r="CT18" s="66" t="b">
        <f>Sheet1!CT38</f>
        <v>0</v>
      </c>
      <c r="CU18" s="66" t="b">
        <f>Sheet1!CU38</f>
        <v>0</v>
      </c>
      <c r="CV18" s="66" t="b">
        <f>Sheet1!CV38</f>
        <v>0</v>
      </c>
      <c r="CW18" s="66" t="b">
        <f>Sheet1!CW38</f>
        <v>0</v>
      </c>
      <c r="CX18" s="63" t="str">
        <f>Sheet1!CX38</f>
        <v>SEQUENCE INCORRECT</v>
      </c>
      <c r="CY18" s="65">
        <f>Sheet1!CY38</f>
        <v>19</v>
      </c>
    </row>
    <row r="19" spans="1:103" s="29"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29" t="b">
        <f>IF(ISNUMBER(A19)&lt;&gt;"",AND(ISNUMBER(INT(MID(A19,1,3))),MID(A19,4,1)="",MID(A19,1,1)&lt;&gt;"0"))</f>
        <v>0</v>
      </c>
      <c r="AK19" s="29"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29" customFormat="1" ht="20.100000000000001" customHeight="1" thickBot="1">
      <c r="A20" s="54"/>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29" t="b">
        <f>IF(AND(ISNUMBER(A19)&lt;&gt;"",ISNUMBER(A20)&lt;&gt;""),IF(AND(ISNUMBER(A20),ISNUMBER(A19)),IF(A20-A19=1,AND(ISNUMBER(INT(MID(A20,1,3))),MID(A20,4,1)="",MID(A20,1,1)&lt;&gt;"0"))))</f>
        <v>0</v>
      </c>
      <c r="AK20" s="29"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29"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29" t="b">
        <f t="shared" ref="AJ21:AJ38" si="40">IF(AND(ISNUMBER(A20)&lt;&gt;"",ISNUMBER(A21)&lt;&gt;""),IF(AND(ISNUMBER(A21),ISNUMBER(A20)),IF(A21-A20=1,AND(ISNUMBER(INT(MID(A21,1,3))),MID(A21,4,1)="",MID(A21,1,1)&lt;&gt;"0"))))</f>
        <v>0</v>
      </c>
      <c r="AK21" s="29"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29" customFormat="1" ht="20.100000000000001" customHeight="1" thickBot="1">
      <c r="A22" s="54"/>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29" t="b">
        <f t="shared" si="40"/>
        <v>0</v>
      </c>
      <c r="AK22" s="29"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29"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29" t="b">
        <f t="shared" si="40"/>
        <v>0</v>
      </c>
      <c r="AK23" s="29"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29" customFormat="1" ht="20.100000000000001" customHeight="1" thickBot="1">
      <c r="A24" s="54"/>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29" t="b">
        <f t="shared" si="40"/>
        <v>0</v>
      </c>
      <c r="AK24" s="29"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29"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29" t="b">
        <f t="shared" si="40"/>
        <v>0</v>
      </c>
      <c r="AK25" s="29"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29" customFormat="1" ht="20.100000000000001" customHeight="1" thickBot="1">
      <c r="A26" s="54"/>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29" t="b">
        <f t="shared" si="40"/>
        <v>0</v>
      </c>
      <c r="AK26" s="29"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29"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29" t="b">
        <f t="shared" si="40"/>
        <v>0</v>
      </c>
      <c r="AK27" s="29"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29" customFormat="1" ht="20.100000000000001" customHeight="1" thickBot="1">
      <c r="A28" s="54"/>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29" t="b">
        <f t="shared" si="40"/>
        <v>0</v>
      </c>
      <c r="AK28" s="29"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29"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29" t="b">
        <f t="shared" si="40"/>
        <v>0</v>
      </c>
      <c r="AK29" s="29"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29" customFormat="1" ht="20.100000000000001" customHeight="1" thickBot="1">
      <c r="A30" s="54"/>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29" t="b">
        <f t="shared" si="40"/>
        <v>0</v>
      </c>
      <c r="AK30" s="29"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29"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29" t="b">
        <f t="shared" si="40"/>
        <v>0</v>
      </c>
      <c r="AK31" s="29"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29" customFormat="1" ht="20.100000000000001" customHeight="1" thickBot="1">
      <c r="A32" s="54"/>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29" t="b">
        <f t="shared" si="40"/>
        <v>0</v>
      </c>
      <c r="AK32" s="29"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29"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29" t="b">
        <f t="shared" si="40"/>
        <v>0</v>
      </c>
      <c r="AK33" s="29"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29" customFormat="1" ht="20.100000000000001" customHeight="1" thickBot="1">
      <c r="A34" s="54"/>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29" t="b">
        <f t="shared" si="40"/>
        <v>0</v>
      </c>
      <c r="AK34" s="29"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29"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29" t="b">
        <f t="shared" si="40"/>
        <v>0</v>
      </c>
      <c r="AK35" s="29"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29" customFormat="1" ht="20.100000000000001" customHeight="1" thickBot="1">
      <c r="A36" s="54"/>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29" t="b">
        <f t="shared" si="40"/>
        <v>0</v>
      </c>
      <c r="AK36" s="29"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29"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29" t="b">
        <f t="shared" si="40"/>
        <v>0</v>
      </c>
      <c r="AK37" s="29"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29" customFormat="1" ht="20.100000000000001" customHeight="1" thickBot="1">
      <c r="A38" s="54"/>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29" t="b">
        <f t="shared" si="40"/>
        <v>0</v>
      </c>
      <c r="AK38" s="29"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B1:P1"/>
    <mergeCell ref="B2:P3"/>
    <mergeCell ref="S59:S68"/>
    <mergeCell ref="A49:R58"/>
    <mergeCell ref="S1:S58"/>
    <mergeCell ref="T49:AB50"/>
    <mergeCell ref="U51:W51"/>
    <mergeCell ref="U52:W52"/>
    <mergeCell ref="U53:W53"/>
    <mergeCell ref="U54:W54"/>
    <mergeCell ref="U55:W55"/>
    <mergeCell ref="X51:AB51"/>
    <mergeCell ref="Z58:AB58"/>
    <mergeCell ref="U56:W56"/>
    <mergeCell ref="U57:W57"/>
    <mergeCell ref="U58:W58"/>
    <mergeCell ref="C39:R40"/>
    <mergeCell ref="A43:C46"/>
    <mergeCell ref="D43:D46"/>
    <mergeCell ref="E43:L46"/>
    <mergeCell ref="N43:N46"/>
    <mergeCell ref="O43:R46"/>
    <mergeCell ref="T40:AB41"/>
    <mergeCell ref="A41:R42"/>
    <mergeCell ref="T42:V42"/>
    <mergeCell ref="X42:AB42"/>
    <mergeCell ref="T43:AB48"/>
    <mergeCell ref="N4:R4"/>
    <mergeCell ref="B47:R48"/>
    <mergeCell ref="U39:W39"/>
    <mergeCell ref="X39:AB39"/>
    <mergeCell ref="D36:K36"/>
    <mergeCell ref="Q1:R3"/>
    <mergeCell ref="Q17:R17"/>
    <mergeCell ref="T1:X16"/>
    <mergeCell ref="B38:C38"/>
    <mergeCell ref="D38:K38"/>
    <mergeCell ref="L38:R38"/>
    <mergeCell ref="U38:W38"/>
    <mergeCell ref="X38:AB38"/>
    <mergeCell ref="B36:C36"/>
    <mergeCell ref="B35:C35"/>
    <mergeCell ref="D35:K35"/>
    <mergeCell ref="L35:R35"/>
    <mergeCell ref="U35:W35"/>
    <mergeCell ref="X35:AB35"/>
    <mergeCell ref="L36:R36"/>
    <mergeCell ref="U36:W36"/>
    <mergeCell ref="X36:AB36"/>
    <mergeCell ref="B37:C37"/>
    <mergeCell ref="D37:K37"/>
    <mergeCell ref="L37:R37"/>
    <mergeCell ref="U37:W37"/>
    <mergeCell ref="X37:AB37"/>
    <mergeCell ref="B33:C33"/>
    <mergeCell ref="D33:K33"/>
    <mergeCell ref="L33:R33"/>
    <mergeCell ref="U33:W33"/>
    <mergeCell ref="X33:AB33"/>
    <mergeCell ref="B34:C34"/>
    <mergeCell ref="D34:K34"/>
    <mergeCell ref="L34:R34"/>
    <mergeCell ref="U34:W34"/>
    <mergeCell ref="X34:AB34"/>
    <mergeCell ref="B31:C31"/>
    <mergeCell ref="D31:K31"/>
    <mergeCell ref="L31:R31"/>
    <mergeCell ref="U31:W31"/>
    <mergeCell ref="X31:AB31"/>
    <mergeCell ref="B32:C32"/>
    <mergeCell ref="D32:K32"/>
    <mergeCell ref="L32:R32"/>
    <mergeCell ref="U32:W32"/>
    <mergeCell ref="X32:AB32"/>
    <mergeCell ref="B29:C29"/>
    <mergeCell ref="D29:K29"/>
    <mergeCell ref="L29:R29"/>
    <mergeCell ref="U29:W29"/>
    <mergeCell ref="X29:AB29"/>
    <mergeCell ref="B30:C30"/>
    <mergeCell ref="D30:K30"/>
    <mergeCell ref="L30:R30"/>
    <mergeCell ref="U30:W30"/>
    <mergeCell ref="X30:AB30"/>
    <mergeCell ref="B27:C27"/>
    <mergeCell ref="D27:K27"/>
    <mergeCell ref="L27:R27"/>
    <mergeCell ref="U27:W27"/>
    <mergeCell ref="X27:AB27"/>
    <mergeCell ref="B28:C28"/>
    <mergeCell ref="D28:K28"/>
    <mergeCell ref="L28:R28"/>
    <mergeCell ref="U28:W28"/>
    <mergeCell ref="X28:AB28"/>
    <mergeCell ref="B25:C25"/>
    <mergeCell ref="D25:K25"/>
    <mergeCell ref="L25:R25"/>
    <mergeCell ref="U25:W25"/>
    <mergeCell ref="X25:AB25"/>
    <mergeCell ref="B26:C26"/>
    <mergeCell ref="D26:K26"/>
    <mergeCell ref="L26:R26"/>
    <mergeCell ref="U26:W26"/>
    <mergeCell ref="X26:AB26"/>
    <mergeCell ref="B23:C23"/>
    <mergeCell ref="D23:K23"/>
    <mergeCell ref="L23:R23"/>
    <mergeCell ref="U23:W23"/>
    <mergeCell ref="X23:AB23"/>
    <mergeCell ref="B24:C24"/>
    <mergeCell ref="D24:K24"/>
    <mergeCell ref="L24:R24"/>
    <mergeCell ref="U24:W24"/>
    <mergeCell ref="X24:AB24"/>
    <mergeCell ref="U20:W20"/>
    <mergeCell ref="X20:AB20"/>
    <mergeCell ref="B21:C21"/>
    <mergeCell ref="D21:K21"/>
    <mergeCell ref="L21:R21"/>
    <mergeCell ref="U21:W21"/>
    <mergeCell ref="X21:AB21"/>
    <mergeCell ref="B22:C22"/>
    <mergeCell ref="D22:K22"/>
    <mergeCell ref="L22:R22"/>
    <mergeCell ref="U22:W22"/>
    <mergeCell ref="X22:AB22"/>
    <mergeCell ref="A1:A4"/>
    <mergeCell ref="Y1:AB1"/>
    <mergeCell ref="Y2:AB5"/>
    <mergeCell ref="B4:C4"/>
    <mergeCell ref="D4:L4"/>
    <mergeCell ref="B18:C18"/>
    <mergeCell ref="Y6:AB11"/>
    <mergeCell ref="D18:K18"/>
    <mergeCell ref="L18:R18"/>
    <mergeCell ref="U18:W18"/>
    <mergeCell ref="Q9:R9"/>
    <mergeCell ref="A6:D6"/>
    <mergeCell ref="E6:R6"/>
    <mergeCell ref="A7:B7"/>
    <mergeCell ref="C7:R7"/>
    <mergeCell ref="E8:I8"/>
    <mergeCell ref="A10:D10"/>
    <mergeCell ref="E10:R10"/>
    <mergeCell ref="A12:A17"/>
    <mergeCell ref="B12:C17"/>
    <mergeCell ref="D12:K16"/>
    <mergeCell ref="D11:K11"/>
    <mergeCell ref="L11:R11"/>
    <mergeCell ref="L12:R16"/>
    <mergeCell ref="BI36:BM36"/>
    <mergeCell ref="A5:R5"/>
    <mergeCell ref="L8:N8"/>
    <mergeCell ref="O8:R8"/>
    <mergeCell ref="A11:C11"/>
    <mergeCell ref="BI19:BM19"/>
    <mergeCell ref="BI20:BM20"/>
    <mergeCell ref="Y12:AB16"/>
    <mergeCell ref="J8:K8"/>
    <mergeCell ref="B9:M9"/>
    <mergeCell ref="N9:P9"/>
    <mergeCell ref="U17:W17"/>
    <mergeCell ref="X17:AB17"/>
    <mergeCell ref="D17:H17"/>
    <mergeCell ref="J17:K17"/>
    <mergeCell ref="L17:O17"/>
    <mergeCell ref="B19:C19"/>
    <mergeCell ref="D19:K19"/>
    <mergeCell ref="L19:R19"/>
    <mergeCell ref="U19:W19"/>
    <mergeCell ref="X19:AB19"/>
    <mergeCell ref="B20:C20"/>
    <mergeCell ref="D20:K20"/>
    <mergeCell ref="L20:R20"/>
    <mergeCell ref="Z52:AB52"/>
    <mergeCell ref="Z53:AB53"/>
    <mergeCell ref="Z54:AB54"/>
    <mergeCell ref="Z55:AB55"/>
    <mergeCell ref="Z56:AB56"/>
    <mergeCell ref="Z57:AB57"/>
    <mergeCell ref="X18:AB18"/>
    <mergeCell ref="BI29:BM29"/>
    <mergeCell ref="BI21:BM21"/>
    <mergeCell ref="BI22:BM22"/>
    <mergeCell ref="BI23:BM23"/>
    <mergeCell ref="BI24:BM24"/>
    <mergeCell ref="BI25:BM25"/>
    <mergeCell ref="BI26:BM26"/>
    <mergeCell ref="BI27:BM27"/>
    <mergeCell ref="BI28:BM28"/>
    <mergeCell ref="BI30:BM30"/>
    <mergeCell ref="BI37:BM37"/>
    <mergeCell ref="BI38:BM38"/>
    <mergeCell ref="BI31:BM31"/>
    <mergeCell ref="BI32:BM32"/>
    <mergeCell ref="BI33:BM33"/>
    <mergeCell ref="BI34:BM34"/>
    <mergeCell ref="BI35:BM35"/>
  </mergeCells>
  <dataValidations disablePrompts="1" count="2">
    <dataValidation allowBlank="1" showInputMessage="1" showErrorMessage="1" prompt="Please select Serial # (E.g. 1    2    3   4   and so on)." sqref="A12:A18"/>
    <dataValidation type="textLength" showInputMessage="1" showErrorMessage="1" error="Please write name of Internal Examiner (Subject Teacher)" sqref="E10:R10">
      <formula1>3</formula1>
      <formula2>50</formula2>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29697" r:id="rId3"/>
    <oleObject progId="PBrush" shapeId="29698" r:id="rId4"/>
    <oleObject progId="PBrush" shapeId="29701" r:id="rId5"/>
  </oleObjects>
</worksheet>
</file>

<file path=xl/worksheets/sheet3.xml><?xml version="1.0" encoding="utf-8"?>
<worksheet xmlns="http://schemas.openxmlformats.org/spreadsheetml/2006/main" xmlns:r="http://schemas.openxmlformats.org/officeDocument/2006/relationships">
  <sheetPr codeName="Sheet4"/>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Sheet2!$AJ$38</f>
        <v>0</v>
      </c>
      <c r="AK18" s="71" t="str">
        <f>IF(AND(AJ19=TRUE, AJ18=TRUE),IF(A19-Sheet2!A38=1,"OK","INCORRECT"),"")</f>
        <v/>
      </c>
      <c r="BO18" s="52" t="str">
        <f>Sheet2!BO38</f>
        <v/>
      </c>
      <c r="BP18" s="52" t="b">
        <f>Sheet2!BP38</f>
        <v>0</v>
      </c>
      <c r="BQ18" s="52" t="b">
        <f>Sheet2!BQ38</f>
        <v>0</v>
      </c>
      <c r="BR18" s="52" t="b">
        <f>Sheet2!BR38</f>
        <v>0</v>
      </c>
      <c r="BS18" s="52" t="str">
        <f>Sheet2!BS38</f>
        <v/>
      </c>
      <c r="BT18" s="52" t="str">
        <f>Sheet2!BT38</f>
        <v/>
      </c>
      <c r="BU18" s="52" t="str">
        <f>Sheet2!BU38</f>
        <v/>
      </c>
      <c r="BV18" s="52" t="str">
        <f>Sheet2!BV38</f>
        <v/>
      </c>
      <c r="BW18" s="52" t="str">
        <f>Sheet2!BW38</f>
        <v/>
      </c>
      <c r="BX18" s="52" t="str">
        <f>Sheet2!BX38</f>
        <v>INCORRECT</v>
      </c>
      <c r="BY18" s="52" t="b">
        <f>Sheet2!BY38</f>
        <v>0</v>
      </c>
      <c r="BZ18" s="52" t="str">
        <f>Sheet2!BZ38</f>
        <v/>
      </c>
      <c r="CA18" s="52" t="b">
        <f>Sheet2!CA38</f>
        <v>0</v>
      </c>
      <c r="CB18" s="52" t="b">
        <f>Sheet2!CB38</f>
        <v>0</v>
      </c>
      <c r="CC18" s="52" t="b">
        <f>Sheet2!CC38</f>
        <v>0</v>
      </c>
      <c r="CD18" s="52" t="b">
        <f>Sheet2!CD38</f>
        <v>0</v>
      </c>
      <c r="CE18" s="52" t="b">
        <f>Sheet2!CE38</f>
        <v>0</v>
      </c>
      <c r="CF18" s="52" t="b">
        <f>Sheet2!CF38</f>
        <v>0</v>
      </c>
      <c r="CG18" s="52" t="str">
        <f>Sheet2!CG38</f>
        <v/>
      </c>
      <c r="CH18" s="52" t="str">
        <f>Sheet2!CH38</f>
        <v/>
      </c>
      <c r="CI18" s="52" t="str">
        <f>Sheet2!CI38</f>
        <v/>
      </c>
      <c r="CJ18" s="52" t="str">
        <f>Sheet2!CJ38</f>
        <v/>
      </c>
      <c r="CK18" s="52" t="str">
        <f>Sheet2!CK38</f>
        <v/>
      </c>
      <c r="CL18" s="52" t="str">
        <f>Sheet2!CL38</f>
        <v/>
      </c>
      <c r="CM18" s="52" t="str">
        <f>Sheet2!CM38</f>
        <v/>
      </c>
      <c r="CN18" s="52" t="str">
        <f>Sheet2!CN38</f>
        <v/>
      </c>
      <c r="CO18" s="52" t="str">
        <f>Sheet2!CO38</f>
        <v>NO</v>
      </c>
      <c r="CP18" s="52" t="str">
        <f>Sheet2!CP38</f>
        <v>NO</v>
      </c>
      <c r="CQ18" s="52" t="str">
        <f>Sheet2!CQ38</f>
        <v>NO</v>
      </c>
      <c r="CR18" s="52" t="str">
        <f>Sheet2!CR38</f>
        <v>NO</v>
      </c>
      <c r="CS18" s="52" t="str">
        <f>Sheet2!CS38</f>
        <v>OK</v>
      </c>
      <c r="CT18" s="52" t="b">
        <f>Sheet2!CT38</f>
        <v>0</v>
      </c>
      <c r="CU18" s="52" t="b">
        <f>Sheet2!CU38</f>
        <v>0</v>
      </c>
      <c r="CV18" s="52" t="b">
        <f>Sheet2!CV38</f>
        <v>0</v>
      </c>
      <c r="CW18" s="52" t="b">
        <f>Sheet2!CW38</f>
        <v>0</v>
      </c>
      <c r="CX18" s="52" t="str">
        <f>Sheet2!CX38</f>
        <v>SEQUENCE INCORRECT</v>
      </c>
      <c r="CY18" s="52">
        <f>Sheet2!CY38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1745" r:id="rId3"/>
    <oleObject progId="PBrush" shapeId="31746" r:id="rId4"/>
    <oleObject progId="PBrush" shapeId="31747" r:id="rId5"/>
  </oleObjects>
</worksheet>
</file>

<file path=xl/worksheets/sheet4.xml><?xml version="1.0" encoding="utf-8"?>
<worksheet xmlns="http://schemas.openxmlformats.org/spreadsheetml/2006/main" xmlns:r="http://schemas.openxmlformats.org/officeDocument/2006/relationships">
  <sheetPr codeName="Sheet3"/>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Sheet3!$AJ$38</f>
        <v>0</v>
      </c>
      <c r="AK18" s="71" t="str">
        <f>IF(AND(AJ19=TRUE, AJ18=TRUE),IF(A19-Sheet3!A38=1,"OK","INCORRECT"),"")</f>
        <v/>
      </c>
      <c r="BO18" s="52" t="str">
        <f>Sheet3!BO38</f>
        <v/>
      </c>
      <c r="BP18" s="52" t="b">
        <f>Sheet3!BP38</f>
        <v>0</v>
      </c>
      <c r="BQ18" s="52" t="b">
        <f>Sheet3!BQ38</f>
        <v>0</v>
      </c>
      <c r="BR18" s="52" t="b">
        <f>Sheet3!BR38</f>
        <v>0</v>
      </c>
      <c r="BS18" s="52" t="str">
        <f>Sheet3!BS38</f>
        <v/>
      </c>
      <c r="BT18" s="52" t="str">
        <f>Sheet3!BT38</f>
        <v/>
      </c>
      <c r="BU18" s="52" t="str">
        <f>Sheet3!BU38</f>
        <v/>
      </c>
      <c r="BV18" s="52" t="str">
        <f>Sheet3!BV38</f>
        <v/>
      </c>
      <c r="BW18" s="52" t="str">
        <f>Sheet3!BW38</f>
        <v/>
      </c>
      <c r="BX18" s="52" t="str">
        <f>Sheet3!BX38</f>
        <v>INCORRECT</v>
      </c>
      <c r="BY18" s="52" t="b">
        <f>Sheet3!BY38</f>
        <v>0</v>
      </c>
      <c r="BZ18" s="52" t="str">
        <f>Sheet3!BZ38</f>
        <v/>
      </c>
      <c r="CA18" s="52" t="b">
        <f>Sheet3!CA38</f>
        <v>0</v>
      </c>
      <c r="CB18" s="52" t="b">
        <f>Sheet3!CB38</f>
        <v>0</v>
      </c>
      <c r="CC18" s="52" t="b">
        <f>Sheet3!CC38</f>
        <v>0</v>
      </c>
      <c r="CD18" s="52" t="b">
        <f>Sheet3!CD38</f>
        <v>0</v>
      </c>
      <c r="CE18" s="52" t="b">
        <f>Sheet3!CE38</f>
        <v>0</v>
      </c>
      <c r="CF18" s="52" t="b">
        <f>Sheet3!CF38</f>
        <v>0</v>
      </c>
      <c r="CG18" s="52" t="str">
        <f>Sheet3!CG38</f>
        <v/>
      </c>
      <c r="CH18" s="52" t="str">
        <f>Sheet3!CH38</f>
        <v/>
      </c>
      <c r="CI18" s="52" t="str">
        <f>Sheet3!CI38</f>
        <v/>
      </c>
      <c r="CJ18" s="52" t="str">
        <f>Sheet3!CJ38</f>
        <v/>
      </c>
      <c r="CK18" s="52" t="str">
        <f>Sheet3!CK38</f>
        <v/>
      </c>
      <c r="CL18" s="52" t="str">
        <f>Sheet3!CL38</f>
        <v/>
      </c>
      <c r="CM18" s="52" t="str">
        <f>Sheet3!CM38</f>
        <v/>
      </c>
      <c r="CN18" s="52" t="str">
        <f>Sheet3!CN38</f>
        <v/>
      </c>
      <c r="CO18" s="52" t="str">
        <f>Sheet3!CO38</f>
        <v>NO</v>
      </c>
      <c r="CP18" s="52" t="str">
        <f>Sheet3!CP38</f>
        <v>NO</v>
      </c>
      <c r="CQ18" s="52" t="str">
        <f>Sheet3!CQ38</f>
        <v>NO</v>
      </c>
      <c r="CR18" s="52" t="str">
        <f>Sheet3!CR38</f>
        <v>NO</v>
      </c>
      <c r="CS18" s="52" t="str">
        <f>Sheet3!CS38</f>
        <v>OK</v>
      </c>
      <c r="CT18" s="52" t="b">
        <f>Sheet3!CT38</f>
        <v>0</v>
      </c>
      <c r="CU18" s="52" t="b">
        <f>Sheet3!CU38</f>
        <v>0</v>
      </c>
      <c r="CV18" s="52" t="b">
        <f>Sheet3!CV38</f>
        <v>0</v>
      </c>
      <c r="CW18" s="52" t="b">
        <f>Sheet3!CW38</f>
        <v>0</v>
      </c>
      <c r="CX18" s="52" t="str">
        <f>Sheet3!CX38</f>
        <v>SEQUENCE INCORRECT</v>
      </c>
      <c r="CY18" s="52">
        <f>Sheet3!CY38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S59:S68"/>
    <mergeCell ref="A49:R58"/>
    <mergeCell ref="S1:S58"/>
    <mergeCell ref="T49:AB50"/>
    <mergeCell ref="U51:W51"/>
    <mergeCell ref="U54:W54"/>
    <mergeCell ref="U55:W55"/>
    <mergeCell ref="Z54:AB54"/>
    <mergeCell ref="N43:N46"/>
    <mergeCell ref="O43:R46"/>
    <mergeCell ref="B38:C38"/>
    <mergeCell ref="D38:K38"/>
    <mergeCell ref="L38:R38"/>
    <mergeCell ref="U38:W38"/>
    <mergeCell ref="X38:AB38"/>
    <mergeCell ref="B37:C37"/>
    <mergeCell ref="D37:K37"/>
    <mergeCell ref="L37:R37"/>
    <mergeCell ref="X51:AB51"/>
    <mergeCell ref="X39:AB39"/>
    <mergeCell ref="T40:AB41"/>
    <mergeCell ref="A41:R42"/>
    <mergeCell ref="T42:V42"/>
    <mergeCell ref="X42:AB42"/>
    <mergeCell ref="A43:C46"/>
    <mergeCell ref="D43:D46"/>
    <mergeCell ref="B47:R48"/>
    <mergeCell ref="U39:W39"/>
    <mergeCell ref="U37:W37"/>
    <mergeCell ref="E43:L46"/>
    <mergeCell ref="C39:R40"/>
    <mergeCell ref="Y1:AB1"/>
    <mergeCell ref="Y2:AB5"/>
    <mergeCell ref="B35:C35"/>
    <mergeCell ref="D35:K35"/>
    <mergeCell ref="L35:R35"/>
    <mergeCell ref="U35:W35"/>
    <mergeCell ref="X35:AB35"/>
    <mergeCell ref="B34:C34"/>
    <mergeCell ref="D34:K34"/>
    <mergeCell ref="L34:R34"/>
    <mergeCell ref="B36:C36"/>
    <mergeCell ref="D36:K36"/>
    <mergeCell ref="L36:R36"/>
    <mergeCell ref="U36:W36"/>
    <mergeCell ref="X36:AB36"/>
    <mergeCell ref="B33:C33"/>
    <mergeCell ref="D33:K33"/>
    <mergeCell ref="L33:R33"/>
    <mergeCell ref="U33:W33"/>
    <mergeCell ref="X33:AB33"/>
    <mergeCell ref="U34:W34"/>
    <mergeCell ref="X34:AB34"/>
    <mergeCell ref="B31:C31"/>
    <mergeCell ref="D31:K31"/>
    <mergeCell ref="L31:R31"/>
    <mergeCell ref="U31:W31"/>
    <mergeCell ref="X31:AB31"/>
    <mergeCell ref="B32:C32"/>
    <mergeCell ref="D32:K32"/>
    <mergeCell ref="L32:R32"/>
    <mergeCell ref="U32:W32"/>
    <mergeCell ref="X32:AB32"/>
    <mergeCell ref="B29:C29"/>
    <mergeCell ref="D29:K29"/>
    <mergeCell ref="L29:R29"/>
    <mergeCell ref="U29:W29"/>
    <mergeCell ref="X29:AB29"/>
    <mergeCell ref="B30:C30"/>
    <mergeCell ref="D30:K30"/>
    <mergeCell ref="L30:R30"/>
    <mergeCell ref="U30:W30"/>
    <mergeCell ref="X30:AB30"/>
    <mergeCell ref="B27:C27"/>
    <mergeCell ref="D27:K27"/>
    <mergeCell ref="L27:R27"/>
    <mergeCell ref="U27:W27"/>
    <mergeCell ref="X27:AB27"/>
    <mergeCell ref="B28:C28"/>
    <mergeCell ref="D28:K28"/>
    <mergeCell ref="L28:R28"/>
    <mergeCell ref="U28:W28"/>
    <mergeCell ref="X28:AB28"/>
    <mergeCell ref="B25:C25"/>
    <mergeCell ref="D25:K25"/>
    <mergeCell ref="L25:R25"/>
    <mergeCell ref="U25:W25"/>
    <mergeCell ref="X25:AB25"/>
    <mergeCell ref="B26:C26"/>
    <mergeCell ref="D26:K26"/>
    <mergeCell ref="L26:R26"/>
    <mergeCell ref="U26:W26"/>
    <mergeCell ref="X26:AB26"/>
    <mergeCell ref="B19:C19"/>
    <mergeCell ref="D19:K19"/>
    <mergeCell ref="L19:R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X20:AB20"/>
    <mergeCell ref="A1:A4"/>
    <mergeCell ref="B4:C4"/>
    <mergeCell ref="D4:L4"/>
    <mergeCell ref="A5:R5"/>
    <mergeCell ref="A6:D6"/>
    <mergeCell ref="O8:R8"/>
    <mergeCell ref="Q1:R3"/>
    <mergeCell ref="N4:R4"/>
    <mergeCell ref="E6:R6"/>
    <mergeCell ref="B1:P1"/>
    <mergeCell ref="B2:P3"/>
    <mergeCell ref="A12:A17"/>
    <mergeCell ref="Y6:AB11"/>
    <mergeCell ref="Y12:AB16"/>
    <mergeCell ref="A7:B7"/>
    <mergeCell ref="C7:R7"/>
    <mergeCell ref="E8:I8"/>
    <mergeCell ref="J8:K8"/>
    <mergeCell ref="L8:N8"/>
    <mergeCell ref="A10:D10"/>
    <mergeCell ref="Q17:R17"/>
    <mergeCell ref="E10:R10"/>
    <mergeCell ref="B9:M9"/>
    <mergeCell ref="D12:K16"/>
    <mergeCell ref="N9:P9"/>
    <mergeCell ref="Q9:R9"/>
    <mergeCell ref="D17:H17"/>
    <mergeCell ref="J17:K17"/>
    <mergeCell ref="L17:O17"/>
    <mergeCell ref="D11:K11"/>
    <mergeCell ref="A11:C11"/>
    <mergeCell ref="BI23:BM23"/>
    <mergeCell ref="B12:C17"/>
    <mergeCell ref="U17:W17"/>
    <mergeCell ref="X17:AB17"/>
    <mergeCell ref="L12:R16"/>
    <mergeCell ref="T1:X16"/>
    <mergeCell ref="B18:C18"/>
    <mergeCell ref="D18:K18"/>
    <mergeCell ref="BI19:BM19"/>
    <mergeCell ref="BI20:BM20"/>
    <mergeCell ref="BI21:BM21"/>
    <mergeCell ref="BI22:BM22"/>
    <mergeCell ref="X18:AB18"/>
    <mergeCell ref="L11:R11"/>
    <mergeCell ref="L18:R18"/>
    <mergeCell ref="U18:W18"/>
    <mergeCell ref="U22:W22"/>
    <mergeCell ref="X22:AB22"/>
    <mergeCell ref="U19:W19"/>
    <mergeCell ref="X19:AB19"/>
    <mergeCell ref="B20:C20"/>
    <mergeCell ref="D20:K20"/>
    <mergeCell ref="L20:R20"/>
    <mergeCell ref="U20:W20"/>
    <mergeCell ref="BI30:BM30"/>
    <mergeCell ref="BI31:BM31"/>
    <mergeCell ref="BI32:BM32"/>
    <mergeCell ref="BI33:BM33"/>
    <mergeCell ref="BI34:BM34"/>
    <mergeCell ref="BI35:BM35"/>
    <mergeCell ref="BI24:BM24"/>
    <mergeCell ref="BI25:BM25"/>
    <mergeCell ref="BI26:BM26"/>
    <mergeCell ref="BI27:BM27"/>
    <mergeCell ref="BI28:BM28"/>
    <mergeCell ref="BI29:BM29"/>
    <mergeCell ref="Z55:AB55"/>
    <mergeCell ref="Z56:AB56"/>
    <mergeCell ref="Z57:AB57"/>
    <mergeCell ref="Z58:AB58"/>
    <mergeCell ref="BI36:BM36"/>
    <mergeCell ref="BI37:BM37"/>
    <mergeCell ref="BI38:BM38"/>
    <mergeCell ref="T43:AB48"/>
    <mergeCell ref="U52:W52"/>
    <mergeCell ref="U53:W53"/>
    <mergeCell ref="X37:AB37"/>
    <mergeCell ref="Z52:AB52"/>
    <mergeCell ref="Z53:AB53"/>
    <mergeCell ref="U56:W56"/>
    <mergeCell ref="U57:W57"/>
    <mergeCell ref="U58:W58"/>
  </mergeCells>
  <dataValidations count="2">
    <dataValidation allowBlank="1" showInputMessage="1" showErrorMessage="1" prompt="Please select Serial # (E.g. 1    2    3   4   and so on)." sqref="A12:A18"/>
    <dataValidation type="textLength" showInputMessage="1" showErrorMessage="1" error="Please write name of Internal Examiner (Subject Teacher)" sqref="E10:R10">
      <formula1>3</formula1>
      <formula2>50</formula2>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2769" r:id="rId3"/>
    <oleObject progId="PBrush" shapeId="32770" r:id="rId4"/>
    <oleObject progId="PBrush" shapeId="32771" r:id="rId5"/>
  </oleObjects>
</worksheet>
</file>

<file path=xl/worksheets/sheet5.xml><?xml version="1.0" encoding="utf-8"?>
<worksheet xmlns="http://schemas.openxmlformats.org/spreadsheetml/2006/main" xmlns:r="http://schemas.openxmlformats.org/officeDocument/2006/relationships">
  <sheetPr codeName="Sheet5"/>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Sheet4!$AJ$38</f>
        <v>0</v>
      </c>
      <c r="AK18" s="71" t="str">
        <f>IF(AND(AJ19=TRUE, AJ18=TRUE),IF(A19-Sheet4!A38=1,"OK","INCORRECT"),"")</f>
        <v/>
      </c>
      <c r="BO18" s="52" t="str">
        <f>Sheet4!BO38</f>
        <v/>
      </c>
      <c r="BP18" s="52" t="b">
        <f>Sheet4!BP38</f>
        <v>0</v>
      </c>
      <c r="BQ18" s="52" t="b">
        <f>Sheet4!BQ38</f>
        <v>0</v>
      </c>
      <c r="BR18" s="52" t="b">
        <f>Sheet4!BR38</f>
        <v>0</v>
      </c>
      <c r="BS18" s="52" t="str">
        <f>Sheet4!BS38</f>
        <v/>
      </c>
      <c r="BT18" s="52" t="str">
        <f>Sheet4!BT38</f>
        <v/>
      </c>
      <c r="BU18" s="52" t="str">
        <f>Sheet4!BU38</f>
        <v/>
      </c>
      <c r="BV18" s="52" t="str">
        <f>Sheet4!BV38</f>
        <v/>
      </c>
      <c r="BW18" s="52" t="str">
        <f>Sheet4!BW38</f>
        <v/>
      </c>
      <c r="BX18" s="52" t="str">
        <f>Sheet4!BX38</f>
        <v>INCORRECT</v>
      </c>
      <c r="BY18" s="52" t="b">
        <f>Sheet4!BY38</f>
        <v>0</v>
      </c>
      <c r="BZ18" s="52" t="str">
        <f>Sheet4!BZ38</f>
        <v/>
      </c>
      <c r="CA18" s="52" t="b">
        <f>Sheet4!CA38</f>
        <v>0</v>
      </c>
      <c r="CB18" s="52" t="b">
        <f>Sheet4!CB38</f>
        <v>0</v>
      </c>
      <c r="CC18" s="52" t="b">
        <f>Sheet4!CC38</f>
        <v>0</v>
      </c>
      <c r="CD18" s="52" t="b">
        <f>Sheet4!CD38</f>
        <v>0</v>
      </c>
      <c r="CE18" s="52" t="b">
        <f>Sheet4!CE38</f>
        <v>0</v>
      </c>
      <c r="CF18" s="52" t="b">
        <f>Sheet4!CF38</f>
        <v>0</v>
      </c>
      <c r="CG18" s="52" t="str">
        <f>Sheet4!CG38</f>
        <v/>
      </c>
      <c r="CH18" s="52" t="str">
        <f>Sheet4!CH38</f>
        <v/>
      </c>
      <c r="CI18" s="52" t="str">
        <f>Sheet4!CI38</f>
        <v/>
      </c>
      <c r="CJ18" s="52" t="str">
        <f>Sheet4!CJ38</f>
        <v/>
      </c>
      <c r="CK18" s="52" t="str">
        <f>Sheet4!CK38</f>
        <v/>
      </c>
      <c r="CL18" s="52" t="str">
        <f>Sheet4!CL38</f>
        <v/>
      </c>
      <c r="CM18" s="52" t="str">
        <f>Sheet4!CM38</f>
        <v/>
      </c>
      <c r="CN18" s="52" t="str">
        <f>Sheet4!CN38</f>
        <v/>
      </c>
      <c r="CO18" s="52" t="str">
        <f>Sheet4!CO38</f>
        <v>NO</v>
      </c>
      <c r="CP18" s="52" t="str">
        <f>Sheet4!CP38</f>
        <v>NO</v>
      </c>
      <c r="CQ18" s="52" t="str">
        <f>Sheet4!CQ38</f>
        <v>NO</v>
      </c>
      <c r="CR18" s="52" t="str">
        <f>Sheet4!CR38</f>
        <v>NO</v>
      </c>
      <c r="CS18" s="52" t="str">
        <f>Sheet4!CS38</f>
        <v>OK</v>
      </c>
      <c r="CT18" s="52" t="b">
        <f>Sheet4!CT38</f>
        <v>0</v>
      </c>
      <c r="CU18" s="52" t="b">
        <f>Sheet4!CU38</f>
        <v>0</v>
      </c>
      <c r="CV18" s="52" t="b">
        <f>Sheet4!CV38</f>
        <v>0</v>
      </c>
      <c r="CW18" s="52" t="b">
        <f>Sheet4!CW38</f>
        <v>0</v>
      </c>
      <c r="CX18" s="52" t="str">
        <f>Sheet4!CX38</f>
        <v>SEQUENCE INCORRECT</v>
      </c>
      <c r="CY18" s="52">
        <f>Sheet4!CY38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3793" r:id="rId3"/>
    <oleObject progId="PBrush" shapeId="33794" r:id="rId4"/>
    <oleObject progId="PBrush" shapeId="33795" r:id="rId5"/>
  </oleObjects>
</worksheet>
</file>

<file path=xl/worksheets/sheet6.xml><?xml version="1.0" encoding="utf-8"?>
<worksheet xmlns="http://schemas.openxmlformats.org/spreadsheetml/2006/main" xmlns:r="http://schemas.openxmlformats.org/officeDocument/2006/relationships">
  <sheetPr codeName="Sheet6"/>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4.5"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Sheet5!$AJ$38</f>
        <v>0</v>
      </c>
      <c r="AK18" s="71" t="str">
        <f>IF(AND(AJ19=TRUE, AJ18=TRUE),IF(A19-Sheet5!A38=1,"OK","INCORRECT"),"")</f>
        <v/>
      </c>
      <c r="BO18" s="52" t="str">
        <f>Sheet5!BO38</f>
        <v/>
      </c>
      <c r="BP18" s="52" t="b">
        <f>Sheet5!BP38</f>
        <v>0</v>
      </c>
      <c r="BQ18" s="52" t="b">
        <f>Sheet5!BQ38</f>
        <v>0</v>
      </c>
      <c r="BR18" s="52" t="b">
        <f>Sheet5!BR38</f>
        <v>0</v>
      </c>
      <c r="BS18" s="52" t="str">
        <f>Sheet5!BS38</f>
        <v/>
      </c>
      <c r="BT18" s="52" t="str">
        <f>Sheet5!BT38</f>
        <v/>
      </c>
      <c r="BU18" s="52" t="str">
        <f>Sheet5!BU38</f>
        <v/>
      </c>
      <c r="BV18" s="52" t="str">
        <f>Sheet5!BV38</f>
        <v/>
      </c>
      <c r="BW18" s="52" t="str">
        <f>Sheet5!BW38</f>
        <v/>
      </c>
      <c r="BX18" s="52" t="str">
        <f>Sheet5!BX38</f>
        <v>INCORRECT</v>
      </c>
      <c r="BY18" s="52" t="b">
        <f>Sheet5!BY38</f>
        <v>0</v>
      </c>
      <c r="BZ18" s="52" t="str">
        <f>Sheet5!BZ38</f>
        <v/>
      </c>
      <c r="CA18" s="52" t="b">
        <f>Sheet5!CA38</f>
        <v>0</v>
      </c>
      <c r="CB18" s="52" t="b">
        <f>Sheet5!CB38</f>
        <v>0</v>
      </c>
      <c r="CC18" s="52" t="b">
        <f>Sheet5!CC38</f>
        <v>0</v>
      </c>
      <c r="CD18" s="52" t="b">
        <f>Sheet5!CD38</f>
        <v>0</v>
      </c>
      <c r="CE18" s="52" t="b">
        <f>Sheet5!CE38</f>
        <v>0</v>
      </c>
      <c r="CF18" s="52" t="b">
        <f>Sheet5!CF38</f>
        <v>0</v>
      </c>
      <c r="CG18" s="52" t="str">
        <f>Sheet5!CG38</f>
        <v/>
      </c>
      <c r="CH18" s="52" t="str">
        <f>Sheet5!CH38</f>
        <v/>
      </c>
      <c r="CI18" s="52" t="str">
        <f>Sheet5!CI38</f>
        <v/>
      </c>
      <c r="CJ18" s="52" t="str">
        <f>Sheet5!CJ38</f>
        <v/>
      </c>
      <c r="CK18" s="52" t="str">
        <f>Sheet5!CK38</f>
        <v/>
      </c>
      <c r="CL18" s="52" t="str">
        <f>Sheet5!CL38</f>
        <v/>
      </c>
      <c r="CM18" s="52" t="str">
        <f>Sheet5!CM38</f>
        <v/>
      </c>
      <c r="CN18" s="52" t="str">
        <f>Sheet5!CN38</f>
        <v/>
      </c>
      <c r="CO18" s="52" t="str">
        <f>Sheet5!CO38</f>
        <v>NO</v>
      </c>
      <c r="CP18" s="52" t="str">
        <f>Sheet5!CP38</f>
        <v>NO</v>
      </c>
      <c r="CQ18" s="52" t="str">
        <f>Sheet5!CQ38</f>
        <v>NO</v>
      </c>
      <c r="CR18" s="52" t="str">
        <f>Sheet5!CR38</f>
        <v>NO</v>
      </c>
      <c r="CS18" s="52" t="str">
        <f>Sheet5!CS38</f>
        <v>OK</v>
      </c>
      <c r="CT18" s="52" t="b">
        <f>Sheet5!CT38</f>
        <v>0</v>
      </c>
      <c r="CU18" s="52" t="b">
        <f>Sheet5!CU38</f>
        <v>0</v>
      </c>
      <c r="CV18" s="52" t="b">
        <f>Sheet5!CV38</f>
        <v>0</v>
      </c>
      <c r="CW18" s="52" t="b">
        <f>Sheet5!CW38</f>
        <v>0</v>
      </c>
      <c r="CX18" s="52" t="str">
        <f>Sheet5!CX38</f>
        <v>SEQUENCE INCORRECT</v>
      </c>
      <c r="CY18" s="52">
        <f>Sheet5!CY38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allowBlank="1" showInputMessage="1" showErrorMessage="1" prompt="Please select Serial # (E.g. 1    2    3   4   and so on)." sqref="A12:A18"/>
    <dataValidation type="textLength" showInputMessage="1" showErrorMessage="1" error="Please write name of Internal Examiner (Subject Teacher)" sqref="E10:R10">
      <formula1>3</formula1>
      <formula2>50</formula2>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4817" r:id="rId3"/>
    <oleObject progId="PBrush" shapeId="34818" r:id="rId4"/>
    <oleObject progId="PBrush" shapeId="34819" r:id="rId5"/>
  </oleObjects>
</worksheet>
</file>

<file path=xl/worksheets/sheet7.xml><?xml version="1.0" encoding="utf-8"?>
<worksheet xmlns="http://schemas.openxmlformats.org/spreadsheetml/2006/main" xmlns:r="http://schemas.openxmlformats.org/officeDocument/2006/relationships">
  <sheetPr codeName="Sheet7"/>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Sheet6!$AJ$38</f>
        <v>0</v>
      </c>
      <c r="AK18" s="71" t="str">
        <f>IF(AND(AJ19=TRUE, AJ18=TRUE),IF(A19-Sheet6!A38=1,"OK","INCORRECT"),"")</f>
        <v/>
      </c>
      <c r="BO18" s="52" t="str">
        <f>Sheet6!BO38</f>
        <v/>
      </c>
      <c r="BP18" s="52" t="b">
        <f>Sheet6!BP38</f>
        <v>0</v>
      </c>
      <c r="BQ18" s="52" t="b">
        <f>Sheet6!BQ38</f>
        <v>0</v>
      </c>
      <c r="BR18" s="52" t="b">
        <f>Sheet6!BR38</f>
        <v>0</v>
      </c>
      <c r="BS18" s="52" t="str">
        <f>Sheet6!BS38</f>
        <v/>
      </c>
      <c r="BT18" s="52" t="str">
        <f>Sheet6!BT38</f>
        <v/>
      </c>
      <c r="BU18" s="52" t="str">
        <f>Sheet6!BU38</f>
        <v/>
      </c>
      <c r="BV18" s="52" t="str">
        <f>Sheet6!BV38</f>
        <v/>
      </c>
      <c r="BW18" s="52" t="str">
        <f>Sheet6!BW38</f>
        <v/>
      </c>
      <c r="BX18" s="52" t="str">
        <f>Sheet6!BX38</f>
        <v>INCORRECT</v>
      </c>
      <c r="BY18" s="52" t="b">
        <f>Sheet6!BY38</f>
        <v>0</v>
      </c>
      <c r="BZ18" s="52" t="str">
        <f>Sheet6!BZ38</f>
        <v/>
      </c>
      <c r="CA18" s="52" t="b">
        <f>Sheet6!CA38</f>
        <v>0</v>
      </c>
      <c r="CB18" s="52" t="b">
        <f>Sheet6!CB38</f>
        <v>0</v>
      </c>
      <c r="CC18" s="52" t="b">
        <f>Sheet6!CC38</f>
        <v>0</v>
      </c>
      <c r="CD18" s="52" t="b">
        <f>Sheet6!CD38</f>
        <v>0</v>
      </c>
      <c r="CE18" s="52" t="b">
        <f>Sheet6!CE38</f>
        <v>0</v>
      </c>
      <c r="CF18" s="52" t="b">
        <f>Sheet6!CF38</f>
        <v>0</v>
      </c>
      <c r="CG18" s="52" t="str">
        <f>Sheet6!CG38</f>
        <v/>
      </c>
      <c r="CH18" s="52" t="str">
        <f>Sheet6!CH38</f>
        <v/>
      </c>
      <c r="CI18" s="52" t="str">
        <f>Sheet6!CI38</f>
        <v/>
      </c>
      <c r="CJ18" s="52" t="str">
        <f>Sheet6!CJ38</f>
        <v/>
      </c>
      <c r="CK18" s="52" t="str">
        <f>Sheet6!CK38</f>
        <v/>
      </c>
      <c r="CL18" s="52" t="str">
        <f>Sheet6!CL38</f>
        <v/>
      </c>
      <c r="CM18" s="52" t="str">
        <f>Sheet6!CM38</f>
        <v/>
      </c>
      <c r="CN18" s="52" t="str">
        <f>Sheet6!CN38</f>
        <v/>
      </c>
      <c r="CO18" s="52" t="str">
        <f>Sheet6!CO38</f>
        <v>NO</v>
      </c>
      <c r="CP18" s="52" t="str">
        <f>Sheet6!CP38</f>
        <v>NO</v>
      </c>
      <c r="CQ18" s="52" t="str">
        <f>Sheet6!CQ38</f>
        <v>NO</v>
      </c>
      <c r="CR18" s="52" t="str">
        <f>Sheet6!CR38</f>
        <v>NO</v>
      </c>
      <c r="CS18" s="52" t="str">
        <f>Sheet6!CS38</f>
        <v>OK</v>
      </c>
      <c r="CT18" s="52" t="b">
        <f>Sheet6!CT38</f>
        <v>0</v>
      </c>
      <c r="CU18" s="52" t="b">
        <f>Sheet6!CU38</f>
        <v>0</v>
      </c>
      <c r="CV18" s="52" t="b">
        <f>Sheet6!CV38</f>
        <v>0</v>
      </c>
      <c r="CW18" s="52" t="b">
        <f>Sheet6!CW38</f>
        <v>0</v>
      </c>
      <c r="CX18" s="52" t="str">
        <f>Sheet6!CX38</f>
        <v>SEQUENCE INCORRECT</v>
      </c>
      <c r="CY18" s="52">
        <f>Sheet6!CY38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5841" r:id="rId3"/>
    <oleObject progId="PBrush" shapeId="35842" r:id="rId4"/>
    <oleObject progId="PBrush" shapeId="35843" r:id="rId5"/>
  </oleObjects>
</worksheet>
</file>

<file path=xl/worksheets/sheet8.xml><?xml version="1.0" encoding="utf-8"?>
<worksheet xmlns="http://schemas.openxmlformats.org/spreadsheetml/2006/main" xmlns:r="http://schemas.openxmlformats.org/officeDocument/2006/relationships">
  <sheetPr codeName="Sheet8"/>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Sheet7!$AJ$38</f>
        <v>0</v>
      </c>
      <c r="AK18" s="71" t="str">
        <f>IF(AND(AJ19=TRUE, AJ18=TRUE),IF(A19-Sheet7!A38=1,"OK","INCORRECT"),"")</f>
        <v/>
      </c>
      <c r="BO18" s="52" t="str">
        <f>Sheet7!BO38</f>
        <v/>
      </c>
      <c r="BP18" s="52" t="b">
        <f>Sheet7!BP38</f>
        <v>0</v>
      </c>
      <c r="BQ18" s="52" t="b">
        <f>Sheet7!BQ38</f>
        <v>0</v>
      </c>
      <c r="BR18" s="52" t="b">
        <f>Sheet7!BR38</f>
        <v>0</v>
      </c>
      <c r="BS18" s="52" t="str">
        <f>Sheet7!BS38</f>
        <v/>
      </c>
      <c r="BT18" s="52" t="str">
        <f>Sheet7!BT38</f>
        <v/>
      </c>
      <c r="BU18" s="52" t="str">
        <f>Sheet7!BU38</f>
        <v/>
      </c>
      <c r="BV18" s="52" t="str">
        <f>Sheet7!BV38</f>
        <v/>
      </c>
      <c r="BW18" s="52" t="str">
        <f>Sheet7!BW38</f>
        <v/>
      </c>
      <c r="BX18" s="52" t="str">
        <f>Sheet7!BX38</f>
        <v>INCORRECT</v>
      </c>
      <c r="BY18" s="52" t="b">
        <f>Sheet7!BY38</f>
        <v>0</v>
      </c>
      <c r="BZ18" s="52" t="str">
        <f>Sheet7!BZ38</f>
        <v/>
      </c>
      <c r="CA18" s="52" t="b">
        <f>Sheet7!CA38</f>
        <v>0</v>
      </c>
      <c r="CB18" s="52" t="b">
        <f>Sheet7!CB38</f>
        <v>0</v>
      </c>
      <c r="CC18" s="52" t="b">
        <f>Sheet7!CC38</f>
        <v>0</v>
      </c>
      <c r="CD18" s="52" t="b">
        <f>Sheet7!CD38</f>
        <v>0</v>
      </c>
      <c r="CE18" s="52" t="b">
        <f>Sheet7!CE38</f>
        <v>0</v>
      </c>
      <c r="CF18" s="52" t="b">
        <f>Sheet7!CF38</f>
        <v>0</v>
      </c>
      <c r="CG18" s="52" t="str">
        <f>Sheet7!CG38</f>
        <v/>
      </c>
      <c r="CH18" s="52" t="str">
        <f>Sheet7!CH38</f>
        <v/>
      </c>
      <c r="CI18" s="52" t="str">
        <f>Sheet7!CI38</f>
        <v/>
      </c>
      <c r="CJ18" s="52" t="str">
        <f>Sheet7!CJ38</f>
        <v/>
      </c>
      <c r="CK18" s="52" t="str">
        <f>Sheet7!CK38</f>
        <v/>
      </c>
      <c r="CL18" s="52" t="str">
        <f>Sheet7!CL38</f>
        <v/>
      </c>
      <c r="CM18" s="52" t="str">
        <f>Sheet7!CM38</f>
        <v/>
      </c>
      <c r="CN18" s="52" t="str">
        <f>Sheet7!CN38</f>
        <v/>
      </c>
      <c r="CO18" s="52" t="str">
        <f>Sheet7!CO38</f>
        <v>NO</v>
      </c>
      <c r="CP18" s="52" t="str">
        <f>Sheet7!CP38</f>
        <v>NO</v>
      </c>
      <c r="CQ18" s="52" t="str">
        <f>Sheet7!CQ38</f>
        <v>NO</v>
      </c>
      <c r="CR18" s="52" t="str">
        <f>Sheet7!CR38</f>
        <v>NO</v>
      </c>
      <c r="CS18" s="52" t="str">
        <f>Sheet7!CS38</f>
        <v>OK</v>
      </c>
      <c r="CT18" s="52" t="b">
        <f>Sheet7!CT38</f>
        <v>0</v>
      </c>
      <c r="CU18" s="52" t="b">
        <f>Sheet7!CU38</f>
        <v>0</v>
      </c>
      <c r="CV18" s="52" t="b">
        <f>Sheet7!CV38</f>
        <v>0</v>
      </c>
      <c r="CW18" s="52" t="b">
        <f>Sheet7!CW38</f>
        <v>0</v>
      </c>
      <c r="CX18" s="52" t="str">
        <f>Sheet7!CX38</f>
        <v>SEQUENCE INCORRECT</v>
      </c>
      <c r="CY18" s="52">
        <f>Sheet7!CY38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allowBlank="1" showInputMessage="1" showErrorMessage="1" prompt="Please select Serial # (E.g. 1    2    3   4   and so on)." sqref="A12:A18"/>
    <dataValidation type="textLength" showInputMessage="1" showErrorMessage="1" error="Please write name of Internal Examiner (Subject Teacher)" sqref="E10:R10">
      <formula1>3</formula1>
      <formula2>50</formula2>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6865" r:id="rId3"/>
    <oleObject progId="PBrush" shapeId="36866" r:id="rId4"/>
    <oleObject progId="PBrush" shapeId="36867" r:id="rId5"/>
  </oleObjects>
</worksheet>
</file>

<file path=xl/worksheets/sheet9.xml><?xml version="1.0" encoding="utf-8"?>
<worksheet xmlns="http://schemas.openxmlformats.org/spreadsheetml/2006/main" xmlns:r="http://schemas.openxmlformats.org/officeDocument/2006/relationships">
  <sheetPr codeName="Sheet9"/>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Sheet8!$AJ$38</f>
        <v>0</v>
      </c>
      <c r="AK18" s="71" t="str">
        <f>IF(AND(AJ19=TRUE, AJ18=TRUE),IF(A19-Sheet8!A38=1,"OK","INCORRECT"),"")</f>
        <v/>
      </c>
      <c r="BO18" s="52" t="str">
        <f>Sheet8!BO38</f>
        <v/>
      </c>
      <c r="BP18" s="52" t="b">
        <f>Sheet8!BP38</f>
        <v>0</v>
      </c>
      <c r="BQ18" s="52" t="b">
        <f>Sheet8!BQ38</f>
        <v>0</v>
      </c>
      <c r="BR18" s="52" t="b">
        <f>Sheet8!BR38</f>
        <v>0</v>
      </c>
      <c r="BS18" s="52" t="str">
        <f>Sheet8!BS38</f>
        <v/>
      </c>
      <c r="BT18" s="52" t="str">
        <f>Sheet8!BT38</f>
        <v/>
      </c>
      <c r="BU18" s="52" t="str">
        <f>Sheet8!BU38</f>
        <v/>
      </c>
      <c r="BV18" s="52" t="str">
        <f>Sheet8!BV38</f>
        <v/>
      </c>
      <c r="BW18" s="52" t="str">
        <f>Sheet8!BW38</f>
        <v/>
      </c>
      <c r="BX18" s="52" t="str">
        <f>Sheet8!BX38</f>
        <v>INCORRECT</v>
      </c>
      <c r="BY18" s="52" t="b">
        <f>Sheet8!BY38</f>
        <v>0</v>
      </c>
      <c r="BZ18" s="52" t="str">
        <f>Sheet8!BZ38</f>
        <v/>
      </c>
      <c r="CA18" s="52" t="b">
        <f>Sheet8!CA38</f>
        <v>0</v>
      </c>
      <c r="CB18" s="52" t="b">
        <f>Sheet8!CB38</f>
        <v>0</v>
      </c>
      <c r="CC18" s="52" t="b">
        <f>Sheet8!CC38</f>
        <v>0</v>
      </c>
      <c r="CD18" s="52" t="b">
        <f>Sheet8!CD38</f>
        <v>0</v>
      </c>
      <c r="CE18" s="52" t="b">
        <f>Sheet8!CE38</f>
        <v>0</v>
      </c>
      <c r="CF18" s="52" t="b">
        <f>Sheet8!CF38</f>
        <v>0</v>
      </c>
      <c r="CG18" s="52" t="str">
        <f>Sheet8!CG38</f>
        <v/>
      </c>
      <c r="CH18" s="52" t="str">
        <f>Sheet8!CH38</f>
        <v/>
      </c>
      <c r="CI18" s="52" t="str">
        <f>Sheet8!CI38</f>
        <v/>
      </c>
      <c r="CJ18" s="52" t="str">
        <f>Sheet8!CJ38</f>
        <v/>
      </c>
      <c r="CK18" s="52" t="str">
        <f>Sheet8!CK38</f>
        <v/>
      </c>
      <c r="CL18" s="52" t="str">
        <f>Sheet8!CL38</f>
        <v/>
      </c>
      <c r="CM18" s="52" t="str">
        <f>Sheet8!CM38</f>
        <v/>
      </c>
      <c r="CN18" s="52" t="str">
        <f>Sheet8!CN38</f>
        <v/>
      </c>
      <c r="CO18" s="52" t="str">
        <f>Sheet8!CO38</f>
        <v>NO</v>
      </c>
      <c r="CP18" s="52" t="str">
        <f>Sheet8!CP38</f>
        <v>NO</v>
      </c>
      <c r="CQ18" s="52" t="str">
        <f>Sheet8!CQ38</f>
        <v>NO</v>
      </c>
      <c r="CR18" s="52" t="str">
        <f>Sheet8!CR38</f>
        <v>NO</v>
      </c>
      <c r="CS18" s="52" t="str">
        <f>Sheet8!CS38</f>
        <v>OK</v>
      </c>
      <c r="CT18" s="52" t="b">
        <f>Sheet8!CT38</f>
        <v>0</v>
      </c>
      <c r="CU18" s="52" t="b">
        <f>Sheet8!CU38</f>
        <v>0</v>
      </c>
      <c r="CV18" s="52" t="b">
        <f>Sheet8!CV38</f>
        <v>0</v>
      </c>
      <c r="CW18" s="52" t="b">
        <f>Sheet8!CW38</f>
        <v>0</v>
      </c>
      <c r="CX18" s="52" t="str">
        <f>Sheet8!CX38</f>
        <v>SEQUENCE INCORRECT</v>
      </c>
      <c r="CY18" s="52">
        <f>Sheet8!CY38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7889" r:id="rId3"/>
    <oleObject progId="PBrush" shapeId="37890" r:id="rId4"/>
    <oleObject progId="PBrush" shapeId="37891" r:id="rId5"/>
  </oleObjects>
</worksheet>
</file>

<file path=xl/worksheets/sheet10.xml><?xml version="1.0" encoding="utf-8"?>
<worksheet xmlns="http://schemas.openxmlformats.org/spreadsheetml/2006/main" xmlns:r="http://schemas.openxmlformats.org/officeDocument/2006/relationships">
  <sheetPr codeName="Sheet10"/>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Sheet9!$AJ$38</f>
        <v>0</v>
      </c>
      <c r="AK18" s="71" t="str">
        <f>IF(AND(AJ19=TRUE, AJ18=TRUE),IF(A19-Sheet9!A38=1,"OK","INCORRECT"),"")</f>
        <v/>
      </c>
      <c r="BO18" s="52" t="str">
        <f>Sheet9!BO38</f>
        <v/>
      </c>
      <c r="BP18" s="52" t="b">
        <f>Sheet9!BP38</f>
        <v>0</v>
      </c>
      <c r="BQ18" s="52" t="b">
        <f>Sheet9!BQ38</f>
        <v>0</v>
      </c>
      <c r="BR18" s="52" t="b">
        <f>Sheet9!BR38</f>
        <v>0</v>
      </c>
      <c r="BS18" s="52" t="str">
        <f>Sheet9!BS38</f>
        <v/>
      </c>
      <c r="BT18" s="52" t="str">
        <f>Sheet9!BT38</f>
        <v/>
      </c>
      <c r="BU18" s="52" t="str">
        <f>Sheet9!BU38</f>
        <v/>
      </c>
      <c r="BV18" s="52" t="str">
        <f>Sheet9!BV38</f>
        <v/>
      </c>
      <c r="BW18" s="52" t="str">
        <f>Sheet9!BW38</f>
        <v/>
      </c>
      <c r="BX18" s="52" t="str">
        <f>Sheet9!BX38</f>
        <v>INCORRECT</v>
      </c>
      <c r="BY18" s="52" t="b">
        <f>Sheet9!BY38</f>
        <v>0</v>
      </c>
      <c r="BZ18" s="52" t="str">
        <f>Sheet9!BZ38</f>
        <v/>
      </c>
      <c r="CA18" s="52" t="b">
        <f>Sheet9!CA38</f>
        <v>0</v>
      </c>
      <c r="CB18" s="52" t="b">
        <f>Sheet9!CB38</f>
        <v>0</v>
      </c>
      <c r="CC18" s="52" t="b">
        <f>Sheet9!CC38</f>
        <v>0</v>
      </c>
      <c r="CD18" s="52" t="b">
        <f>Sheet9!CD38</f>
        <v>0</v>
      </c>
      <c r="CE18" s="52" t="b">
        <f>Sheet9!CE38</f>
        <v>0</v>
      </c>
      <c r="CF18" s="52" t="b">
        <f>Sheet9!CF38</f>
        <v>0</v>
      </c>
      <c r="CG18" s="52" t="str">
        <f>Sheet9!CG38</f>
        <v/>
      </c>
      <c r="CH18" s="52" t="str">
        <f>Sheet9!CH38</f>
        <v/>
      </c>
      <c r="CI18" s="52" t="str">
        <f>Sheet9!CI38</f>
        <v/>
      </c>
      <c r="CJ18" s="52" t="str">
        <f>Sheet9!CJ38</f>
        <v/>
      </c>
      <c r="CK18" s="52" t="str">
        <f>Sheet9!CK38</f>
        <v/>
      </c>
      <c r="CL18" s="52" t="str">
        <f>Sheet9!CL38</f>
        <v/>
      </c>
      <c r="CM18" s="52" t="str">
        <f>Sheet9!CM38</f>
        <v/>
      </c>
      <c r="CN18" s="52" t="str">
        <f>Sheet9!CN38</f>
        <v/>
      </c>
      <c r="CO18" s="52" t="str">
        <f>Sheet9!CO38</f>
        <v>NO</v>
      </c>
      <c r="CP18" s="52" t="str">
        <f>Sheet9!CP38</f>
        <v>NO</v>
      </c>
      <c r="CQ18" s="52" t="str">
        <f>Sheet9!CQ38</f>
        <v>NO</v>
      </c>
      <c r="CR18" s="52" t="str">
        <f>Sheet9!CR38</f>
        <v>NO</v>
      </c>
      <c r="CS18" s="52" t="str">
        <f>Sheet9!CS38</f>
        <v>OK</v>
      </c>
      <c r="CT18" s="52" t="b">
        <f>Sheet9!CT38</f>
        <v>0</v>
      </c>
      <c r="CU18" s="52" t="b">
        <f>Sheet9!CU38</f>
        <v>0</v>
      </c>
      <c r="CV18" s="52" t="b">
        <f>Sheet9!CV38</f>
        <v>0</v>
      </c>
      <c r="CW18" s="52" t="b">
        <f>Sheet9!CW38</f>
        <v>0</v>
      </c>
      <c r="CX18" s="52" t="str">
        <f>Sheet9!CX38</f>
        <v>SEQUENCE INCORRECT</v>
      </c>
      <c r="CY18" s="52">
        <f>Sheet9!CY38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 t="shared" si="2"/>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 t="shared" si="40"/>
        <v>0</v>
      </c>
      <c r="AK25" s="33" t="str">
        <f t="shared" si="3"/>
        <v>S# INCORRECT</v>
      </c>
      <c r="AN25">
        <f t="shared" si="4"/>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 t="shared" si="14"/>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 t="shared" si="23"/>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 t="shared" si="2"/>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 t="shared" si="40"/>
        <v>0</v>
      </c>
      <c r="AK26" s="33" t="str">
        <f t="shared" si="3"/>
        <v>S# INCORRECT</v>
      </c>
      <c r="AN26">
        <f t="shared" si="4"/>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 t="shared" si="14"/>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 t="shared" si="23"/>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 t="shared" si="2"/>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 t="shared" si="40"/>
        <v>0</v>
      </c>
      <c r="AK27" s="33" t="str">
        <f t="shared" si="3"/>
        <v>S# INCORRECT</v>
      </c>
      <c r="AN27">
        <f t="shared" si="4"/>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 t="shared" si="14"/>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 t="shared" si="23"/>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 t="shared" si="40"/>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 t="shared" si="2"/>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 t="shared" si="40"/>
        <v>0</v>
      </c>
      <c r="AK30" s="33" t="str">
        <f t="shared" si="3"/>
        <v>S# INCORRECT</v>
      </c>
      <c r="AN30">
        <f t="shared" si="4"/>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 t="shared" si="14"/>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 t="shared" si="23"/>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 t="shared" si="2"/>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 t="shared" si="40"/>
        <v>0</v>
      </c>
      <c r="AK31" s="33" t="str">
        <f t="shared" si="3"/>
        <v>S# INCORRECT</v>
      </c>
      <c r="AN31">
        <f t="shared" si="4"/>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 t="shared" si="14"/>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 t="shared" si="23"/>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 t="shared" si="2"/>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 t="shared" si="40"/>
        <v>0</v>
      </c>
      <c r="AK32" s="33" t="str">
        <f t="shared" si="3"/>
        <v>S# INCORRECT</v>
      </c>
      <c r="AN32">
        <f t="shared" si="4"/>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 t="shared" si="14"/>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 t="shared" si="23"/>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 t="shared" si="40"/>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145</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18">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allowBlank="1" showInputMessage="1" showErrorMessage="1" prompt="Please select Serial # (E.g. 1    2    3   4   and so on)." sqref="A12:A18"/>
    <dataValidation type="textLength" showInputMessage="1" showErrorMessage="1" error="Please write name of Internal Examiner (Subject Teacher)" sqref="E10:R10">
      <formula1>3</formula1>
      <formula2>50</formula2>
    </dataValidation>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8913" r:id="rId3"/>
    <oleObject progId="PBrush" shapeId="38914" r:id="rId4"/>
    <oleObject progId="PBrush" shapeId="38915" r:id="rId5"/>
  </oleObjects>
</worksheet>
</file>

<file path=xl/worksheets/sheet11.xml><?xml version="1.0" encoding="utf-8"?>
<worksheet xmlns="http://schemas.openxmlformats.org/spreadsheetml/2006/main" xmlns:r="http://schemas.openxmlformats.org/officeDocument/2006/relationships">
  <sheetPr codeName="Sheet13"/>
  <dimension ref="A1:CY68"/>
  <sheetViews>
    <sheetView workbookViewId="0">
      <selection activeCell="A19" sqref="A19"/>
    </sheetView>
  </sheetViews>
  <sheetFormatPr defaultRowHeight="15.75"/>
  <cols>
    <col min="1" max="1" width="9.85546875" style="2" customWidth="1"/>
    <col min="2" max="2" width="8.7109375" style="34" customWidth="1"/>
    <col min="3" max="3" width="5.7109375" style="34" customWidth="1"/>
    <col min="4" max="4" width="8" style="2" customWidth="1"/>
    <col min="5" max="5" width="1.85546875" style="2" customWidth="1"/>
    <col min="6" max="6" width="3.42578125" style="2" customWidth="1"/>
    <col min="7" max="7" width="5" style="2" hidden="1" customWidth="1"/>
    <col min="8" max="8" width="1.42578125" style="2" customWidth="1"/>
    <col min="9" max="9" width="2.7109375" style="2" hidden="1" customWidth="1"/>
    <col min="10" max="11" width="5" style="2" customWidth="1"/>
    <col min="12" max="12" width="19.85546875" style="2" customWidth="1"/>
    <col min="13" max="13" width="0.140625" style="2" customWidth="1"/>
    <col min="14" max="14" width="4.85546875" style="2" customWidth="1"/>
    <col min="15" max="15" width="5.140625" style="2" customWidth="1"/>
    <col min="16" max="16" width="6.28515625" style="2" customWidth="1"/>
    <col min="17" max="17" width="7.140625" style="2" customWidth="1"/>
    <col min="18" max="18" width="4.28515625" style="2" customWidth="1"/>
    <col min="19" max="19" width="2.85546875" style="2" customWidth="1"/>
    <col min="20" max="20" width="20.28515625" style="2" customWidth="1"/>
    <col min="21" max="21" width="9.140625" style="2"/>
    <col min="22" max="22" width="10.42578125" style="2" customWidth="1"/>
    <col min="23" max="23" width="4.5703125" style="2" customWidth="1"/>
    <col min="24" max="24" width="0.140625" style="2" customWidth="1"/>
    <col min="25" max="25" width="8" style="2" customWidth="1"/>
    <col min="26" max="26" width="7.140625" style="2" customWidth="1"/>
    <col min="27" max="27" width="7.7109375" style="2" customWidth="1"/>
    <col min="28" max="28" width="9.5703125" style="2" customWidth="1"/>
    <col min="29" max="31" width="9.5703125" style="2" hidden="1" customWidth="1"/>
    <col min="32" max="32" width="14.85546875" style="2" hidden="1" customWidth="1"/>
    <col min="33" max="33" width="17.42578125" style="2" hidden="1" customWidth="1"/>
    <col min="34" max="34" width="16.7109375" style="2" hidden="1" customWidth="1"/>
    <col min="35" max="35" width="16.28515625" style="2" hidden="1" customWidth="1"/>
    <col min="36" max="36" width="16.140625" style="2" hidden="1" customWidth="1"/>
    <col min="37" max="38" width="16.85546875" style="2" hidden="1" customWidth="1"/>
    <col min="39" max="40" width="11" style="2" hidden="1" customWidth="1"/>
    <col min="41" max="41" width="12.42578125" style="2" hidden="1" customWidth="1"/>
    <col min="42" max="42" width="12" style="2" hidden="1" customWidth="1"/>
    <col min="43" max="43" width="11.7109375" style="2" hidden="1" customWidth="1"/>
    <col min="44" max="44" width="12.42578125" style="2" hidden="1" customWidth="1"/>
    <col min="45" max="45" width="10.140625" style="2" hidden="1" customWidth="1"/>
    <col min="46" max="47" width="12.5703125" style="2" hidden="1" customWidth="1"/>
    <col min="48" max="48" width="12.42578125" style="2" hidden="1" customWidth="1"/>
    <col min="49" max="49" width="12.140625" style="2" hidden="1" customWidth="1"/>
    <col min="50" max="50" width="12.28515625" style="2" hidden="1" customWidth="1"/>
    <col min="51" max="51" width="12.85546875" style="2" hidden="1" customWidth="1"/>
    <col min="52" max="52" width="13.140625" style="2" hidden="1" customWidth="1"/>
    <col min="53" max="53" width="12.85546875" style="2" hidden="1" customWidth="1"/>
    <col min="54" max="54" width="12.42578125" style="2" hidden="1" customWidth="1"/>
    <col min="55" max="55" width="13.42578125" style="2" hidden="1" customWidth="1"/>
    <col min="56" max="56" width="13.28515625" style="2" hidden="1" customWidth="1"/>
    <col min="57" max="57" width="13.42578125" style="2" hidden="1" customWidth="1"/>
    <col min="58" max="58" width="12.7109375" style="2" hidden="1" customWidth="1"/>
    <col min="59" max="60" width="12.5703125" style="2" hidden="1" customWidth="1"/>
    <col min="61" max="61" width="12.7109375" style="2" hidden="1" customWidth="1"/>
    <col min="62" max="62" width="12.5703125" style="2" hidden="1" customWidth="1"/>
    <col min="63" max="63" width="12.28515625" style="2" hidden="1" customWidth="1"/>
    <col min="64" max="64" width="12.42578125" style="2" hidden="1" customWidth="1"/>
    <col min="65" max="65" width="12.5703125" style="2" hidden="1" customWidth="1"/>
    <col min="66" max="66" width="12" style="2" hidden="1" customWidth="1"/>
    <col min="67" max="67" width="12.42578125" style="2" hidden="1" customWidth="1"/>
    <col min="68" max="70" width="12.5703125" style="2" hidden="1" customWidth="1"/>
    <col min="71" max="72" width="12.42578125" style="2" hidden="1" customWidth="1"/>
    <col min="73" max="73" width="12.5703125" style="2" hidden="1" customWidth="1"/>
    <col min="74" max="74" width="12.42578125" style="2" hidden="1" customWidth="1"/>
    <col min="75" max="75" width="12.7109375" style="2" hidden="1" customWidth="1"/>
    <col min="76" max="77" width="12.85546875" style="2" hidden="1" customWidth="1"/>
    <col min="78" max="78" width="11.5703125" style="2" hidden="1" customWidth="1"/>
    <col min="79" max="79" width="10.7109375" style="2" hidden="1" customWidth="1"/>
    <col min="80" max="80" width="10.42578125" style="2" hidden="1" customWidth="1"/>
    <col min="81" max="81" width="10.5703125" style="2" hidden="1" customWidth="1"/>
    <col min="82" max="82" width="10" style="2" hidden="1" customWidth="1"/>
    <col min="83" max="83" width="9.85546875" style="2" hidden="1" customWidth="1"/>
    <col min="84" max="86" width="9.140625" style="2" hidden="1" customWidth="1"/>
    <col min="87" max="87" width="9.28515625" style="2" hidden="1" customWidth="1"/>
    <col min="88" max="88" width="9.5703125" style="2" hidden="1" customWidth="1"/>
    <col min="89" max="89" width="9.7109375" style="2" hidden="1" customWidth="1"/>
    <col min="90" max="90" width="10.28515625" style="2" hidden="1" customWidth="1"/>
    <col min="91" max="91" width="10.140625" style="2" hidden="1" customWidth="1"/>
    <col min="92" max="92" width="10" style="2" hidden="1" customWidth="1"/>
    <col min="93" max="93" width="9.5703125" style="2" hidden="1" customWidth="1"/>
    <col min="94" max="94" width="9.85546875" style="2" hidden="1" customWidth="1"/>
    <col min="95" max="95" width="9.5703125" style="2" hidden="1" customWidth="1"/>
    <col min="96" max="96" width="9.7109375" style="2" hidden="1" customWidth="1"/>
    <col min="97" max="97" width="8.5703125" style="2" hidden="1" customWidth="1"/>
    <col min="98" max="98" width="10" style="2" hidden="1" customWidth="1"/>
    <col min="99" max="99" width="8.5703125" style="2" hidden="1" customWidth="1"/>
    <col min="100" max="101" width="9" style="2" hidden="1" customWidth="1"/>
    <col min="102" max="102" width="8.7109375" style="2" hidden="1" customWidth="1"/>
    <col min="103" max="103" width="8.5703125" style="2" hidden="1" customWidth="1"/>
    <col min="104" max="16384" width="9.140625" style="2"/>
  </cols>
  <sheetData>
    <row r="1" spans="1:38" s="33" customFormat="1" ht="15.75" customHeight="1" thickBot="1">
      <c r="A1" s="226"/>
      <c r="B1" s="252" t="s">
        <v>147</v>
      </c>
      <c r="C1" s="230"/>
      <c r="D1" s="230"/>
      <c r="E1" s="230"/>
      <c r="F1" s="230"/>
      <c r="G1" s="230"/>
      <c r="H1" s="230"/>
      <c r="I1" s="230"/>
      <c r="J1" s="230"/>
      <c r="K1" s="230"/>
      <c r="L1" s="230"/>
      <c r="M1" s="230"/>
      <c r="N1" s="230"/>
      <c r="O1" s="230"/>
      <c r="P1" s="230"/>
      <c r="Q1" s="230"/>
      <c r="R1" s="230"/>
      <c r="S1" s="245"/>
      <c r="T1" s="282" t="s">
        <v>113</v>
      </c>
      <c r="U1" s="283"/>
      <c r="V1" s="283"/>
      <c r="W1" s="283"/>
      <c r="X1" s="284"/>
      <c r="Y1" s="205" t="s">
        <v>104</v>
      </c>
      <c r="Z1" s="205"/>
      <c r="AA1" s="205"/>
      <c r="AB1" s="206"/>
      <c r="AC1" s="13"/>
      <c r="AD1" s="13"/>
      <c r="AE1" s="13"/>
    </row>
    <row r="2" spans="1:38" s="33" customFormat="1" ht="17.25" customHeight="1">
      <c r="A2" s="226"/>
      <c r="B2" s="253" t="s">
        <v>0</v>
      </c>
      <c r="C2" s="253"/>
      <c r="D2" s="253"/>
      <c r="E2" s="253"/>
      <c r="F2" s="253"/>
      <c r="G2" s="253"/>
      <c r="H2" s="253"/>
      <c r="I2" s="253"/>
      <c r="J2" s="253"/>
      <c r="K2" s="253"/>
      <c r="L2" s="253"/>
      <c r="M2" s="253"/>
      <c r="N2" s="253"/>
      <c r="O2" s="253"/>
      <c r="P2" s="253"/>
      <c r="Q2" s="230"/>
      <c r="R2" s="230"/>
      <c r="S2" s="245"/>
      <c r="T2" s="285"/>
      <c r="U2" s="286"/>
      <c r="V2" s="286"/>
      <c r="W2" s="286"/>
      <c r="X2" s="287"/>
      <c r="Y2" s="137" t="s">
        <v>114</v>
      </c>
      <c r="Z2" s="270"/>
      <c r="AA2" s="270"/>
      <c r="AB2" s="271"/>
      <c r="AC2" s="95"/>
      <c r="AD2" s="84"/>
      <c r="AE2" s="84"/>
    </row>
    <row r="3" spans="1:38" s="33" customFormat="1" ht="15.75" customHeight="1">
      <c r="A3" s="226"/>
      <c r="B3" s="253"/>
      <c r="C3" s="253"/>
      <c r="D3" s="253"/>
      <c r="E3" s="253"/>
      <c r="F3" s="253"/>
      <c r="G3" s="253"/>
      <c r="H3" s="253"/>
      <c r="I3" s="253"/>
      <c r="J3" s="253"/>
      <c r="K3" s="253"/>
      <c r="L3" s="253"/>
      <c r="M3" s="253"/>
      <c r="N3" s="253"/>
      <c r="O3" s="253"/>
      <c r="P3" s="253"/>
      <c r="Q3" s="230"/>
      <c r="R3" s="230"/>
      <c r="S3" s="245"/>
      <c r="T3" s="285"/>
      <c r="U3" s="286"/>
      <c r="V3" s="286"/>
      <c r="W3" s="286"/>
      <c r="X3" s="287"/>
      <c r="Y3" s="261"/>
      <c r="Z3" s="261"/>
      <c r="AA3" s="261"/>
      <c r="AB3" s="262"/>
      <c r="AC3" s="95"/>
      <c r="AD3" s="84"/>
      <c r="AE3" s="84"/>
    </row>
    <row r="4" spans="1:38" s="33" customFormat="1" ht="18" customHeight="1">
      <c r="A4" s="226"/>
      <c r="B4" s="226"/>
      <c r="C4" s="226"/>
      <c r="D4" s="229" t="s">
        <v>1</v>
      </c>
      <c r="E4" s="229"/>
      <c r="F4" s="229"/>
      <c r="G4" s="229"/>
      <c r="H4" s="229"/>
      <c r="I4" s="229"/>
      <c r="J4" s="229"/>
      <c r="K4" s="229"/>
      <c r="L4" s="229"/>
      <c r="M4" s="35"/>
      <c r="N4" s="229"/>
      <c r="O4" s="229"/>
      <c r="P4" s="229"/>
      <c r="Q4" s="229"/>
      <c r="R4" s="229"/>
      <c r="S4" s="245"/>
      <c r="T4" s="285"/>
      <c r="U4" s="286"/>
      <c r="V4" s="286"/>
      <c r="W4" s="286"/>
      <c r="X4" s="287"/>
      <c r="Y4" s="261"/>
      <c r="Z4" s="261"/>
      <c r="AA4" s="261"/>
      <c r="AB4" s="262"/>
      <c r="AC4" s="95"/>
      <c r="AD4" s="84"/>
      <c r="AE4" s="84"/>
      <c r="AF4" s="12"/>
      <c r="AG4" s="12"/>
      <c r="AH4" s="12"/>
      <c r="AI4" s="12"/>
    </row>
    <row r="5" spans="1:38" s="33" customFormat="1" ht="13.5" customHeight="1">
      <c r="A5" s="226"/>
      <c r="B5" s="226"/>
      <c r="C5" s="226"/>
      <c r="D5" s="226"/>
      <c r="E5" s="226"/>
      <c r="F5" s="226"/>
      <c r="G5" s="226"/>
      <c r="H5" s="226"/>
      <c r="I5" s="226"/>
      <c r="J5" s="226"/>
      <c r="K5" s="226"/>
      <c r="L5" s="226"/>
      <c r="M5" s="226"/>
      <c r="N5" s="226"/>
      <c r="O5" s="226"/>
      <c r="P5" s="226"/>
      <c r="Q5" s="226"/>
      <c r="R5" s="226"/>
      <c r="S5" s="245"/>
      <c r="T5" s="285"/>
      <c r="U5" s="286"/>
      <c r="V5" s="286"/>
      <c r="W5" s="286"/>
      <c r="X5" s="287"/>
      <c r="Y5" s="261"/>
      <c r="Z5" s="261"/>
      <c r="AA5" s="261"/>
      <c r="AB5" s="262"/>
      <c r="AC5" s="95"/>
      <c r="AD5" s="84"/>
      <c r="AE5" s="84"/>
      <c r="AF5" s="13"/>
      <c r="AG5" s="13"/>
      <c r="AH5" s="13"/>
      <c r="AI5" s="13"/>
      <c r="AL5" s="33">
        <f>IF(T5&lt;&gt;"",1,0)</f>
        <v>0</v>
      </c>
    </row>
    <row r="6" spans="1:38" s="33" customFormat="1" ht="20.100000000000001" customHeight="1">
      <c r="A6" s="227" t="s">
        <v>101</v>
      </c>
      <c r="B6" s="228"/>
      <c r="C6" s="228"/>
      <c r="D6" s="228"/>
      <c r="E6" s="225" t="str">
        <f>Sheet1!$E$6</f>
        <v>Communication Design</v>
      </c>
      <c r="F6" s="225"/>
      <c r="G6" s="225"/>
      <c r="H6" s="225"/>
      <c r="I6" s="225"/>
      <c r="J6" s="225"/>
      <c r="K6" s="225"/>
      <c r="L6" s="225"/>
      <c r="M6" s="225"/>
      <c r="N6" s="225"/>
      <c r="O6" s="225"/>
      <c r="P6" s="225"/>
      <c r="Q6" s="225"/>
      <c r="R6" s="225"/>
      <c r="S6" s="245"/>
      <c r="T6" s="285"/>
      <c r="U6" s="286"/>
      <c r="V6" s="286"/>
      <c r="W6" s="286"/>
      <c r="X6" s="287"/>
      <c r="Y6" s="139" t="s">
        <v>138</v>
      </c>
      <c r="Z6" s="140"/>
      <c r="AA6" s="140"/>
      <c r="AB6" s="141"/>
      <c r="AC6" s="88"/>
      <c r="AD6" s="77"/>
      <c r="AE6" s="77"/>
      <c r="AF6" s="13"/>
      <c r="AG6" s="13"/>
      <c r="AH6" s="13"/>
      <c r="AI6" s="13"/>
      <c r="AL6" s="33">
        <f t="shared" ref="AL6:AL15" si="0">IF(T6&lt;&gt;"",1,0)</f>
        <v>0</v>
      </c>
    </row>
    <row r="7" spans="1:38" s="33" customFormat="1" ht="20.100000000000001" customHeight="1">
      <c r="A7" s="227" t="s">
        <v>102</v>
      </c>
      <c r="B7" s="227"/>
      <c r="C7" s="225" t="str">
        <f>Sheet1!$C$7</f>
        <v>BACHELOR</v>
      </c>
      <c r="D7" s="225"/>
      <c r="E7" s="225"/>
      <c r="F7" s="225"/>
      <c r="G7" s="225"/>
      <c r="H7" s="225"/>
      <c r="I7" s="225"/>
      <c r="J7" s="225"/>
      <c r="K7" s="225"/>
      <c r="L7" s="225"/>
      <c r="M7" s="225"/>
      <c r="N7" s="225"/>
      <c r="O7" s="225"/>
      <c r="P7" s="225"/>
      <c r="Q7" s="225"/>
      <c r="R7" s="225"/>
      <c r="S7" s="245"/>
      <c r="T7" s="285"/>
      <c r="U7" s="286"/>
      <c r="V7" s="286"/>
      <c r="W7" s="286"/>
      <c r="X7" s="287"/>
      <c r="Y7" s="139"/>
      <c r="Z7" s="140"/>
      <c r="AA7" s="140"/>
      <c r="AB7" s="141"/>
      <c r="AC7" s="88"/>
      <c r="AD7" s="77"/>
      <c r="AE7" s="77"/>
      <c r="AF7" s="13"/>
      <c r="AG7" s="13"/>
      <c r="AH7" s="13"/>
      <c r="AI7" s="13"/>
      <c r="AL7" s="33">
        <f t="shared" si="0"/>
        <v>0</v>
      </c>
    </row>
    <row r="8" spans="1:38" s="33" customFormat="1" ht="20.100000000000001" customHeight="1">
      <c r="A8" s="39" t="s">
        <v>2</v>
      </c>
      <c r="B8" s="40" t="str">
        <f>Sheet1!$B$8</f>
        <v>First</v>
      </c>
      <c r="C8" s="38" t="s">
        <v>3</v>
      </c>
      <c r="D8" s="41" t="str">
        <f>Sheet1!$D$8</f>
        <v>First</v>
      </c>
      <c r="E8" s="233" t="s">
        <v>4</v>
      </c>
      <c r="F8" s="233"/>
      <c r="G8" s="233"/>
      <c r="H8" s="233"/>
      <c r="I8" s="233"/>
      <c r="J8" s="267" t="str">
        <f>Sheet1!$J$8</f>
        <v>CE17CD</v>
      </c>
      <c r="K8" s="268"/>
      <c r="L8" s="259" t="str">
        <f>Sheet1!$L$8</f>
        <v>Supplementary Exam</v>
      </c>
      <c r="M8" s="259"/>
      <c r="N8" s="259"/>
      <c r="O8" s="260">
        <f>Sheet1!$O$8</f>
        <v>0</v>
      </c>
      <c r="P8" s="260"/>
      <c r="Q8" s="260"/>
      <c r="R8" s="260"/>
      <c r="S8" s="245"/>
      <c r="T8" s="285"/>
      <c r="U8" s="286"/>
      <c r="V8" s="286"/>
      <c r="W8" s="286"/>
      <c r="X8" s="287"/>
      <c r="Y8" s="139"/>
      <c r="Z8" s="140"/>
      <c r="AA8" s="140"/>
      <c r="AB8" s="141"/>
      <c r="AC8" s="88"/>
      <c r="AD8" s="77"/>
      <c r="AE8" s="77"/>
      <c r="AF8" s="13"/>
      <c r="AG8" s="13"/>
      <c r="AH8" s="13"/>
      <c r="AI8" s="13"/>
      <c r="AL8" s="33">
        <f t="shared" si="0"/>
        <v>0</v>
      </c>
    </row>
    <row r="9" spans="1:38" s="33" customFormat="1" ht="20.100000000000001" customHeight="1">
      <c r="A9" s="39" t="s">
        <v>5</v>
      </c>
      <c r="B9" s="225" t="str">
        <f>Sheet1!$B$9</f>
        <v>Architecture Studio - I</v>
      </c>
      <c r="C9" s="225"/>
      <c r="D9" s="225"/>
      <c r="E9" s="225"/>
      <c r="F9" s="225"/>
      <c r="G9" s="225"/>
      <c r="H9" s="225"/>
      <c r="I9" s="225"/>
      <c r="J9" s="225"/>
      <c r="K9" s="225"/>
      <c r="L9" s="225"/>
      <c r="M9" s="225"/>
      <c r="N9" s="233" t="s">
        <v>6</v>
      </c>
      <c r="O9" s="233"/>
      <c r="P9" s="233"/>
      <c r="Q9" s="275">
        <f>Sheet1!$Q$9</f>
        <v>0</v>
      </c>
      <c r="R9" s="275"/>
      <c r="S9" s="245"/>
      <c r="T9" s="285"/>
      <c r="U9" s="286"/>
      <c r="V9" s="286"/>
      <c r="W9" s="286"/>
      <c r="X9" s="287"/>
      <c r="Y9" s="139"/>
      <c r="Z9" s="140"/>
      <c r="AA9" s="140"/>
      <c r="AB9" s="141"/>
      <c r="AC9" s="88"/>
      <c r="AD9" s="77"/>
      <c r="AE9" s="77"/>
      <c r="AF9" s="13"/>
      <c r="AG9" s="13"/>
      <c r="AH9" s="13"/>
      <c r="AI9" s="13"/>
      <c r="AL9" s="33">
        <f t="shared" si="0"/>
        <v>0</v>
      </c>
    </row>
    <row r="10" spans="1:38" s="33" customFormat="1" ht="20.100000000000001" customHeight="1">
      <c r="A10" s="227" t="s">
        <v>12</v>
      </c>
      <c r="B10" s="227"/>
      <c r="C10" s="227"/>
      <c r="D10" s="227"/>
      <c r="E10" s="225" t="str">
        <f>Sheet1!$E$10</f>
        <v xml:space="preserve">Mr. Kashif Shahzad </v>
      </c>
      <c r="F10" s="225"/>
      <c r="G10" s="225"/>
      <c r="H10" s="225"/>
      <c r="I10" s="225"/>
      <c r="J10" s="225"/>
      <c r="K10" s="225"/>
      <c r="L10" s="225"/>
      <c r="M10" s="225"/>
      <c r="N10" s="225"/>
      <c r="O10" s="225"/>
      <c r="P10" s="225"/>
      <c r="Q10" s="225"/>
      <c r="R10" s="225"/>
      <c r="S10" s="245"/>
      <c r="T10" s="285"/>
      <c r="U10" s="286"/>
      <c r="V10" s="286"/>
      <c r="W10" s="286"/>
      <c r="X10" s="287"/>
      <c r="Y10" s="139"/>
      <c r="Z10" s="140"/>
      <c r="AA10" s="140"/>
      <c r="AB10" s="141"/>
      <c r="AC10" s="88"/>
      <c r="AD10" s="77"/>
      <c r="AE10" s="77"/>
      <c r="AF10" s="13"/>
      <c r="AG10" s="13"/>
      <c r="AH10" s="13"/>
      <c r="AI10" s="13"/>
      <c r="AL10" s="33">
        <f t="shared" si="0"/>
        <v>0</v>
      </c>
    </row>
    <row r="11" spans="1:38" s="33" customFormat="1" ht="9.9499999999999993" customHeight="1">
      <c r="A11" s="197"/>
      <c r="B11" s="197"/>
      <c r="C11" s="197"/>
      <c r="D11" s="239" t="s">
        <v>116</v>
      </c>
      <c r="E11" s="239"/>
      <c r="F11" s="239"/>
      <c r="G11" s="239"/>
      <c r="H11" s="239"/>
      <c r="I11" s="239"/>
      <c r="J11" s="239"/>
      <c r="K11" s="239"/>
      <c r="L11" s="276"/>
      <c r="M11" s="276"/>
      <c r="N11" s="276"/>
      <c r="O11" s="276"/>
      <c r="P11" s="276"/>
      <c r="Q11" s="276"/>
      <c r="R11" s="276"/>
      <c r="S11" s="245"/>
      <c r="T11" s="285"/>
      <c r="U11" s="286"/>
      <c r="V11" s="286"/>
      <c r="W11" s="286"/>
      <c r="X11" s="287"/>
      <c r="Y11" s="139"/>
      <c r="Z11" s="140"/>
      <c r="AA11" s="140"/>
      <c r="AB11" s="141"/>
      <c r="AC11" s="88"/>
      <c r="AD11" s="77"/>
      <c r="AE11" s="77"/>
      <c r="AF11" s="13"/>
      <c r="AG11" s="13"/>
      <c r="AH11" s="13"/>
      <c r="AI11" s="13"/>
      <c r="AL11" s="33">
        <f t="shared" si="0"/>
        <v>0</v>
      </c>
    </row>
    <row r="12" spans="1:38" s="33" customFormat="1" ht="12.95" customHeight="1">
      <c r="A12" s="232" t="s">
        <v>7</v>
      </c>
      <c r="B12" s="232" t="s">
        <v>8</v>
      </c>
      <c r="C12" s="232"/>
      <c r="D12" s="237" t="s">
        <v>110</v>
      </c>
      <c r="E12" s="174"/>
      <c r="F12" s="174"/>
      <c r="G12" s="174"/>
      <c r="H12" s="174"/>
      <c r="I12" s="174"/>
      <c r="J12" s="174"/>
      <c r="K12" s="175"/>
      <c r="L12" s="174" t="s">
        <v>111</v>
      </c>
      <c r="M12" s="174"/>
      <c r="N12" s="174"/>
      <c r="O12" s="174"/>
      <c r="P12" s="174"/>
      <c r="Q12" s="174"/>
      <c r="R12" s="175"/>
      <c r="S12" s="245"/>
      <c r="T12" s="285"/>
      <c r="U12" s="286"/>
      <c r="V12" s="286"/>
      <c r="W12" s="286"/>
      <c r="X12" s="287"/>
      <c r="Y12" s="139" t="s">
        <v>115</v>
      </c>
      <c r="Z12" s="261"/>
      <c r="AA12" s="261"/>
      <c r="AB12" s="262"/>
      <c r="AC12" s="95"/>
      <c r="AD12" s="84"/>
      <c r="AE12" s="84"/>
      <c r="AF12" s="13"/>
      <c r="AG12" s="13"/>
      <c r="AH12" s="13"/>
      <c r="AI12" s="13"/>
      <c r="AL12" s="33">
        <f t="shared" si="0"/>
        <v>0</v>
      </c>
    </row>
    <row r="13" spans="1:38" s="33" customFormat="1" ht="12.95" customHeight="1">
      <c r="A13" s="232"/>
      <c r="B13" s="232"/>
      <c r="C13" s="232"/>
      <c r="D13" s="238"/>
      <c r="E13" s="176"/>
      <c r="F13" s="176"/>
      <c r="G13" s="176"/>
      <c r="H13" s="176"/>
      <c r="I13" s="176"/>
      <c r="J13" s="176"/>
      <c r="K13" s="177"/>
      <c r="L13" s="176"/>
      <c r="M13" s="176"/>
      <c r="N13" s="176"/>
      <c r="O13" s="176"/>
      <c r="P13" s="176"/>
      <c r="Q13" s="176"/>
      <c r="R13" s="177"/>
      <c r="S13" s="245"/>
      <c r="T13" s="285"/>
      <c r="U13" s="286"/>
      <c r="V13" s="286"/>
      <c r="W13" s="286"/>
      <c r="X13" s="287"/>
      <c r="Y13" s="263"/>
      <c r="Z13" s="261"/>
      <c r="AA13" s="261"/>
      <c r="AB13" s="262"/>
      <c r="AC13" s="95"/>
      <c r="AD13" s="84"/>
      <c r="AE13" s="84"/>
      <c r="AF13" s="13"/>
      <c r="AG13" s="13"/>
      <c r="AH13" s="13"/>
      <c r="AI13" s="13"/>
      <c r="AL13" s="33">
        <f t="shared" si="0"/>
        <v>0</v>
      </c>
    </row>
    <row r="14" spans="1:38" s="33" customFormat="1" ht="12.95" customHeight="1">
      <c r="A14" s="232"/>
      <c r="B14" s="232"/>
      <c r="C14" s="232"/>
      <c r="D14" s="238"/>
      <c r="E14" s="176"/>
      <c r="F14" s="176"/>
      <c r="G14" s="176"/>
      <c r="H14" s="176"/>
      <c r="I14" s="176"/>
      <c r="J14" s="176"/>
      <c r="K14" s="177"/>
      <c r="L14" s="176"/>
      <c r="M14" s="176"/>
      <c r="N14" s="176"/>
      <c r="O14" s="176"/>
      <c r="P14" s="176"/>
      <c r="Q14" s="176"/>
      <c r="R14" s="177"/>
      <c r="S14" s="245"/>
      <c r="T14" s="285"/>
      <c r="U14" s="286"/>
      <c r="V14" s="286"/>
      <c r="W14" s="286"/>
      <c r="X14" s="287"/>
      <c r="Y14" s="263"/>
      <c r="Z14" s="261"/>
      <c r="AA14" s="261"/>
      <c r="AB14" s="262"/>
      <c r="AC14" s="95"/>
      <c r="AD14" s="84"/>
      <c r="AE14" s="84"/>
      <c r="AF14" s="13"/>
      <c r="AG14" s="13"/>
      <c r="AH14" s="13"/>
      <c r="AI14" s="13"/>
      <c r="AL14" s="33">
        <f t="shared" si="0"/>
        <v>0</v>
      </c>
    </row>
    <row r="15" spans="1:38" s="33" customFormat="1" ht="12.95" customHeight="1">
      <c r="A15" s="232"/>
      <c r="B15" s="232"/>
      <c r="C15" s="232"/>
      <c r="D15" s="238"/>
      <c r="E15" s="176"/>
      <c r="F15" s="176"/>
      <c r="G15" s="176"/>
      <c r="H15" s="176"/>
      <c r="I15" s="176"/>
      <c r="J15" s="176"/>
      <c r="K15" s="177"/>
      <c r="L15" s="176"/>
      <c r="M15" s="176"/>
      <c r="N15" s="176"/>
      <c r="O15" s="176"/>
      <c r="P15" s="176"/>
      <c r="Q15" s="176"/>
      <c r="R15" s="177"/>
      <c r="S15" s="245"/>
      <c r="T15" s="285"/>
      <c r="U15" s="286"/>
      <c r="V15" s="286"/>
      <c r="W15" s="286"/>
      <c r="X15" s="287"/>
      <c r="Y15" s="263"/>
      <c r="Z15" s="261"/>
      <c r="AA15" s="261"/>
      <c r="AB15" s="262"/>
      <c r="AC15" s="95"/>
      <c r="AD15" s="84"/>
      <c r="AE15" s="84"/>
      <c r="AF15" s="13"/>
      <c r="AG15" s="13"/>
      <c r="AH15" s="13"/>
      <c r="AI15" s="13"/>
      <c r="AL15" s="33">
        <f t="shared" si="0"/>
        <v>0</v>
      </c>
    </row>
    <row r="16" spans="1:38" s="33" customFormat="1" ht="12.95" customHeight="1" thickBot="1">
      <c r="A16" s="232"/>
      <c r="B16" s="232"/>
      <c r="C16" s="232"/>
      <c r="D16" s="238"/>
      <c r="E16" s="176"/>
      <c r="F16" s="176"/>
      <c r="G16" s="176"/>
      <c r="H16" s="176"/>
      <c r="I16" s="176"/>
      <c r="J16" s="176"/>
      <c r="K16" s="177"/>
      <c r="L16" s="176"/>
      <c r="M16" s="176"/>
      <c r="N16" s="176"/>
      <c r="O16" s="176"/>
      <c r="P16" s="176"/>
      <c r="Q16" s="176"/>
      <c r="R16" s="177"/>
      <c r="S16" s="245"/>
      <c r="T16" s="288"/>
      <c r="U16" s="289"/>
      <c r="V16" s="289"/>
      <c r="W16" s="289"/>
      <c r="X16" s="290"/>
      <c r="Y16" s="264"/>
      <c r="Z16" s="265"/>
      <c r="AA16" s="265"/>
      <c r="AB16" s="266"/>
      <c r="AC16" s="95"/>
      <c r="AD16" s="84"/>
      <c r="AE16" s="84"/>
    </row>
    <row r="17" spans="1:103" s="33" customFormat="1" ht="16.5" customHeight="1" thickBot="1">
      <c r="A17" s="232"/>
      <c r="B17" s="232"/>
      <c r="C17" s="232"/>
      <c r="D17" s="254" t="s">
        <v>9</v>
      </c>
      <c r="E17" s="255"/>
      <c r="F17" s="255"/>
      <c r="G17" s="255"/>
      <c r="H17" s="255"/>
      <c r="I17" s="25"/>
      <c r="J17" s="269">
        <f>Sheet1!$J$17</f>
        <v>30</v>
      </c>
      <c r="K17" s="269"/>
      <c r="L17" s="240" t="s">
        <v>9</v>
      </c>
      <c r="M17" s="241"/>
      <c r="N17" s="241"/>
      <c r="O17" s="241"/>
      <c r="P17" s="37">
        <f>Sheet1!$P$17</f>
        <v>30</v>
      </c>
      <c r="Q17" s="197"/>
      <c r="R17" s="231"/>
      <c r="S17" s="245"/>
      <c r="T17" s="21" t="s">
        <v>103</v>
      </c>
      <c r="U17" s="214" t="s">
        <v>112</v>
      </c>
      <c r="V17" s="169"/>
      <c r="W17" s="215"/>
      <c r="X17" s="168" t="s">
        <v>100</v>
      </c>
      <c r="Y17" s="169"/>
      <c r="Z17" s="169"/>
      <c r="AA17" s="169"/>
      <c r="AB17" s="170"/>
      <c r="AC17" s="93"/>
      <c r="AD17" s="82"/>
      <c r="AE17" s="82"/>
      <c r="AF17" s="36"/>
      <c r="AG17" s="36"/>
      <c r="AH17" s="36"/>
      <c r="AI17" s="36"/>
    </row>
    <row r="18" spans="1:103" s="52" customFormat="1" ht="5.0999999999999996" customHeight="1">
      <c r="A18" s="53"/>
      <c r="B18" s="242"/>
      <c r="C18" s="243"/>
      <c r="D18" s="272" t="s">
        <v>116</v>
      </c>
      <c r="E18" s="273"/>
      <c r="F18" s="273"/>
      <c r="G18" s="273"/>
      <c r="H18" s="273"/>
      <c r="I18" s="273"/>
      <c r="J18" s="273"/>
      <c r="K18" s="274"/>
      <c r="L18" s="154"/>
      <c r="M18" s="155"/>
      <c r="N18" s="155"/>
      <c r="O18" s="155"/>
      <c r="P18" s="155"/>
      <c r="Q18" s="155"/>
      <c r="R18" s="156"/>
      <c r="S18" s="245"/>
      <c r="T18" s="55"/>
      <c r="U18" s="157"/>
      <c r="V18" s="158"/>
      <c r="W18" s="159"/>
      <c r="X18" s="160"/>
      <c r="Y18" s="158"/>
      <c r="Z18" s="158"/>
      <c r="AA18" s="158"/>
      <c r="AB18" s="159"/>
      <c r="AC18" s="93"/>
      <c r="AD18" s="82"/>
      <c r="AE18" s="82"/>
      <c r="AF18" s="51"/>
      <c r="AG18" s="51"/>
      <c r="AH18" s="51"/>
      <c r="AI18" s="51"/>
      <c r="AJ18" s="52" t="b">
        <f>Sheet10!$AJ$38</f>
        <v>0</v>
      </c>
      <c r="AK18" s="71" t="str">
        <f>IF(AND(AJ19=TRUE, AJ18=TRUE),IF(A19-Sheet10!A38=1,"OK","INCORRECT"),"")</f>
        <v/>
      </c>
      <c r="BO18" s="52" t="str">
        <f>Sheet10!BO38</f>
        <v/>
      </c>
      <c r="BP18" s="52" t="b">
        <f>Sheet10!BP38</f>
        <v>0</v>
      </c>
      <c r="BQ18" s="52" t="b">
        <f>Sheet10!BQ38</f>
        <v>0</v>
      </c>
      <c r="BR18" s="52" t="b">
        <f>Sheet10!BR38</f>
        <v>0</v>
      </c>
      <c r="BS18" s="52" t="str">
        <f>Sheet10!BS38</f>
        <v/>
      </c>
      <c r="BT18" s="52" t="str">
        <f>Sheet10!BT38</f>
        <v/>
      </c>
      <c r="BU18" s="52" t="str">
        <f>Sheet10!BU38</f>
        <v/>
      </c>
      <c r="BV18" s="52" t="str">
        <f>Sheet10!BV38</f>
        <v/>
      </c>
      <c r="BW18" s="52" t="str">
        <f>Sheet10!BW38</f>
        <v/>
      </c>
      <c r="BX18" s="52" t="str">
        <f>Sheet10!BX38</f>
        <v>INCORRECT</v>
      </c>
      <c r="BY18" s="52" t="b">
        <f>Sheet10!BY38</f>
        <v>0</v>
      </c>
      <c r="BZ18" s="52" t="str">
        <f>Sheet10!BZ38</f>
        <v/>
      </c>
      <c r="CA18" s="52" t="b">
        <f>Sheet10!CA38</f>
        <v>0</v>
      </c>
      <c r="CB18" s="52" t="b">
        <f>Sheet10!CB38</f>
        <v>0</v>
      </c>
      <c r="CC18" s="52" t="b">
        <f>Sheet10!CC38</f>
        <v>0</v>
      </c>
      <c r="CD18" s="52" t="b">
        <f>Sheet10!CD38</f>
        <v>0</v>
      </c>
      <c r="CE18" s="52" t="b">
        <f>Sheet10!CE38</f>
        <v>0</v>
      </c>
      <c r="CF18" s="52" t="b">
        <f>Sheet10!CF38</f>
        <v>0</v>
      </c>
      <c r="CG18" s="52" t="str">
        <f>Sheet10!CG38</f>
        <v/>
      </c>
      <c r="CH18" s="52" t="str">
        <f>Sheet10!CH38</f>
        <v/>
      </c>
      <c r="CI18" s="52" t="str">
        <f>Sheet10!CI38</f>
        <v/>
      </c>
      <c r="CJ18" s="52" t="str">
        <f>Sheet10!CJ38</f>
        <v/>
      </c>
      <c r="CK18" s="52" t="str">
        <f>Sheet10!CK38</f>
        <v/>
      </c>
      <c r="CL18" s="52" t="str">
        <f>Sheet10!CL38</f>
        <v/>
      </c>
      <c r="CM18" s="52" t="str">
        <f>Sheet10!CM38</f>
        <v/>
      </c>
      <c r="CN18" s="52" t="str">
        <f>Sheet10!CN38</f>
        <v/>
      </c>
      <c r="CO18" s="52" t="str">
        <f>Sheet10!CO38</f>
        <v>NO</v>
      </c>
      <c r="CP18" s="52" t="str">
        <f>Sheet10!CP38</f>
        <v>NO</v>
      </c>
      <c r="CQ18" s="52" t="str">
        <f>Sheet10!CQ38</f>
        <v>NO</v>
      </c>
      <c r="CR18" s="52" t="str">
        <f>Sheet10!CR38</f>
        <v>NO</v>
      </c>
      <c r="CS18" s="52" t="str">
        <f>Sheet10!CS38</f>
        <v>OK</v>
      </c>
      <c r="CT18" s="52" t="b">
        <f>Sheet10!CT38</f>
        <v>0</v>
      </c>
      <c r="CU18" s="52" t="b">
        <f>Sheet10!CU38</f>
        <v>0</v>
      </c>
      <c r="CV18" s="52" t="b">
        <f>Sheet10!CV38</f>
        <v>0</v>
      </c>
      <c r="CW18" s="52" t="b">
        <f>Sheet10!CW38</f>
        <v>0</v>
      </c>
      <c r="CX18" s="52" t="str">
        <f>Sheet10!CX38</f>
        <v>SEQUENCE INCORRECT</v>
      </c>
      <c r="CY18" s="52">
        <f>Sheet10!CY38</f>
        <v>19</v>
      </c>
    </row>
    <row r="19" spans="1:103" s="33" customFormat="1" ht="20.100000000000001" customHeight="1" thickBot="1">
      <c r="A19" s="54"/>
      <c r="B19" s="127"/>
      <c r="C19" s="128"/>
      <c r="D19" s="127"/>
      <c r="E19" s="178"/>
      <c r="F19" s="178"/>
      <c r="G19" s="178"/>
      <c r="H19" s="178"/>
      <c r="I19" s="178"/>
      <c r="J19" s="178"/>
      <c r="K19" s="128"/>
      <c r="L19" s="256" t="str">
        <f>IF(AND(AK19="OK",T19="OK"),IF(AND(A19&lt;&gt;"",B19&lt;&gt;"",D19="ABS"),"ABS",IF(AND(A19&lt;&gt;"",B19&lt;&gt;"",D19="ZERO"),"ZERO Only",IF(OR(A19="",B19="",D19="",D19&gt;J17),"",BN19))),"")</f>
        <v/>
      </c>
      <c r="M19" s="257"/>
      <c r="N19" s="257"/>
      <c r="O19" s="257"/>
      <c r="P19" s="257"/>
      <c r="Q19" s="257"/>
      <c r="R19" s="258"/>
      <c r="S19" s="245"/>
      <c r="T19" s="70" t="str">
        <f>IF(A19&lt;&gt;"",IF(CX19="SEQUENCE CORRECT",IF(OR(T(AF19)="OK",T(AD19)="oKK",T(AC19)="oKK",T(AE19)="oKK",T(AG19)="oOk",T(AH19)="Okk",AI19="ok"),"OK","FORMAT INCORRECT"),"SEQUENCE INCORRECT"),"")</f>
        <v/>
      </c>
      <c r="U19" s="135" t="str">
        <f>IF(AND(A19&lt;&gt;"",B19&lt;&gt;"",D19&lt;&gt;"ABS",D19&lt;&gt;"ZERO"),IF(OR(D19&gt;J17,D19=""),"Final Semester Marks incorrect",""),"")</f>
        <v/>
      </c>
      <c r="V19" s="131"/>
      <c r="W19" s="131"/>
      <c r="X19" s="131" t="str">
        <f>IF(OR(AND(A19="",B19="",D19="", L19=""),AND(A19&lt;&gt;"",B19&lt;&gt;"",D19&lt;&gt;"", L19&lt;&gt;"",AK19="OK")),"","Given Marks or Format is incorrect")</f>
        <v/>
      </c>
      <c r="Y19" s="131"/>
      <c r="Z19" s="131"/>
      <c r="AA19" s="131"/>
      <c r="AB19" s="131"/>
      <c r="AC19" s="13" t="b">
        <f>IF(AND(EXACT(LEFT(B19,3),LEFT(J8,3)),MID(B19,4,1)="-",ISNUMBER(INT(MID(B19,5,1))),ISNUMBER(INT(MID(B19,6,1))),MID(B19,5,2)&lt;&gt;"00",MID(B19,5,2)&lt;&gt;MID(J8,2,2),EXACT(MID(B19,7,4),RIGHT(J8,4)),ISNUMBER(INT(MID(B19,11,1))),ISNUMBER(INT(MID(B19,12,1))),MID(B19,11,2)&lt;&gt;"00",OR(ISNUMBER(INT(MID(B19,11,3))),MID(B19,13,1)=""),OR(AND(ISNUMBER(INT(MID(B19,11,3))),MID(B19,11,1)&lt;&gt;"0",MID(B19,14,1)=""),AND((ISNUMBER(INT(MID(B19,11,2)))),MID(B19,13,1)=""))),"oKK")</f>
        <v>0</v>
      </c>
      <c r="AD19" s="17" t="b">
        <f>IF(AND(EXACT(LEFT(B19,4),LEFT(J8,4)),MID(B19,5,1)="-",ISNUMBER(INT(MID(B19,6,1))),ISNUMBER(INT(MID(B19,7,1))),MID(B19,6,2)&lt;&gt;"00",MID(B19,6,2)&lt;&gt;MID(J8,3,2),EXACT(MID(B19,8,2),RIGHT(J8,2)),ISNUMBER(INT(MID(B19,10,1))),ISNUMBER(INT(MID(B19,11,1))),MID(B19,10,2)&lt;&gt;"00",OR(ISNUMBER(INT(MID(B19,10,3))),MID(B19,12,1)=""),OR(AND(ISNUMBER(INT(MID(B19,10,3))),MID(B19,10,1)&lt;&gt;"0",MID(B19,13,1)=""),AND((ISNUMBER(INT(MID(B19,10,2)))),MID(B19,12,1)=""))),"oKK")</f>
        <v>0</v>
      </c>
      <c r="AE19" s="17" t="b">
        <f>IF(AND(EXACT(LEFT(B19,3),LEFT(J8,3)),MID(B19,4,1)="-",ISNUMBER(INT(MID(B19,5,1))),ISNUMBER(INT(MID(B19,6,1))),MID(B19,5,2)&lt;&gt;"00",MID(B19,5,2)&lt;&gt;MID(J8,2,2),EXACT(MID(B19,7,3),RIGHT(J8,3)),ISNUMBER(INT(MID(B19,10,1))),ISNUMBER(INT(MID(B19,11,1))),MID(B19,10,2)&lt;&gt;"00",OR(ISNUMBER(INT(MID(B19,10,3))),MID(B19,12,1)=""),OR(AND(ISNUMBER(INT(MID(B19,10,3))),MID(B19,10,1)&lt;&gt;"0",MID(B19,13,1)=""),AND((ISNUMBER(INT(MID(B19,10,2)))),MID(B19,12,1)=""))),"oKK")</f>
        <v>0</v>
      </c>
      <c r="AF19" s="15" t="b">
        <f>IF(AND( EXACT(LEFT(B19,LEN(J8)), J8),ISNUMBER(INT(MID(B19,(LEN(J8)+1),1))),ISNUMBER(INT(MID(B19,(LEN(J8)+2),1))), MID(B19,(LEN(J8)+1),2)&lt;&gt;"00",OR(ISNUMBER(INT(MID(B19,(LEN(J8)+3),1))),MID(B19,(LEN(J8)+3),1)=""),  OR(AND(ISNUMBER(INT(MID(B19,(LEN(J8)+1),3))),MID(B19,(LEN(J8)+1),1)&lt;&gt;"0", MID(B19,(LEN(J8)+4),1)=""),AND((ISNUMBER(INT(MID(B19,(LEN(J8)+1),2)))),MID(B19,(LEN(J8)+3),1)=""))),"OK")</f>
        <v>0</v>
      </c>
      <c r="AG19" s="16" t="b">
        <f>IF(AND(LEN(J8)=5,LEFT(J8,1)&lt;&gt;"K"),IF(AND((LEFT(B19,2)=LEFT(J8,2)),MID(B19,3,1)="-",ISNUMBER(INT(MID(B19,4,1))),ISNUMBER(INT(MID(B19,5,1))),MID(B19,4,2)&lt;&gt;"00", MID(B19,4,2)&lt;&gt;LEFT(J8,2),MID(B19,9,2)&lt;&gt;"00",EXACT(MID(B19,6,3),RIGHT(J8,3)),OR(ISNUMBER(INT(MID(B19,9,3))),MID(B19,11,1)=""),ISNUMBER(INT(MID(B19,9,1))),ISNUMBER(INT(MID(B19,10,1))),OR(AND(ISNUMBER(INT(MID(B19,9,3))),MID(B19,9,1)&lt;&gt;"0",MID(B19,12,1)=""),AND((ISNUMBER(INT(MID(B19,9,2)))),MID(B19,11,1)=""))),"oOk"))</f>
        <v>0</v>
      </c>
      <c r="AH19" s="17" t="b">
        <f>IF(AND(EXACT(LEFT(B19,3),LEFT(J8,3)),MID(B19,4,1)="-",ISNUMBER(INT(MID(B19,5,1))),ISNUMBER(INT(MID(B19,6,1))),MID(B19,5,2)&lt;&gt;"00",MID(B19,5,2)&lt;&gt;MID(J8,2,2),EXACT(MID(B19,7,2),RIGHT(J8,2)),ISNUMBER(INT(MID(B19,9,1))),ISNUMBER(INT(MID(B19,10,1))),MID(B19,9,2)&lt;&gt;"00",OR(ISNUMBER(INT(MID(B19,9,3))),MID(B19,11,1)=""),OR(AND(ISNUMBER(INT(MID(B19,9,3))),MID(B19,9,1)&lt;&gt;"0",MID(B19,12,1)=""),AND((ISNUMBER(INT(MID(B19,9,2)))),MID(B19,11,1)=""))),"oKK")</f>
        <v>0</v>
      </c>
      <c r="AI19" s="14" t="b">
        <f>IF(AND((LEFT(B19,2)=LEFT(J8,2)),MID(B19,3,1)="-",ISNUMBER(INT(MID(B19,4,1))),ISNUMBER(INT(MID(B19,5,1))),MID(B19,4,2)&lt;&gt;"00", MID(B19,4,2)&lt;&gt;LEFT(J8,2),MID(B19,8,2)&lt;&gt;"00",EXACT(MID(B19,6,2), RIGHT(J8,2)),OR(ISNUMBER(INT(MID(B19,8,3))),MID(B19,10,1)=""),ISNUMBER(INT(MID(B19,8,1))),ISNUMBER(INT(MID(B19,9,1))), OR(AND(ISNUMBER(INT(MID(B19,8,3))),MID(B19,8,1)&lt;&gt;"0", MID(B19,11,1)=""),AND((ISNUMBER(INT(MID(B19,8,2)))),MID(B19,10,1)=""))),"oK")</f>
        <v>0</v>
      </c>
      <c r="AJ19" s="33" t="b">
        <f>IF(ISNUMBER(A19)&lt;&gt;"",AND(ISNUMBER(INT(MID(A19,1,3))),MID(A19,4,1)="",MID(A19,1,1)&lt;&gt;"0"))</f>
        <v>0</v>
      </c>
      <c r="AK19" s="71" t="str">
        <f>IF(AND(AK18="OK",AJ19=TRUE),"OK","S# INCORRECT")</f>
        <v>S# INCORRECT</v>
      </c>
      <c r="AN19">
        <f>D19</f>
        <v>0</v>
      </c>
      <c r="AO19"/>
      <c r="AP19" t="str">
        <f>IF(AN19="","",IF(AN19&lt;=19,LOOKUP(AN19,{0,1,2,3,4,5,6,7,8,9,10,11,12,13,14,15,16,17,18,19},{"ZERO","One","Two","Three","Four","Five","Six","Seven","Eight","Nine","Ten","Eleven","Twelve","Thirteen","Fourteen","Fifteen","Sixteen","Seventeen","Eighteen","Nineteen"}),""))</f>
        <v>ZERO</v>
      </c>
      <c r="AQ19" t="str">
        <f>IF(AND(AN19&lt;=99, AN19&gt;19),LOOKUP(AN19,{20,30,40,50,60,70,80,90},{"Twenty","Thirty","Forty","Fifty","Sixty","Seventy","Eighty","Ninety"}),"")</f>
        <v/>
      </c>
      <c r="AR19" t="str">
        <f>IF(AND(LEN(AN19)=2, AN19&gt;19, AN19&lt;&gt;20, AN19&lt;&gt;30, AN19&lt;&gt;40, AN19&lt;&gt;50, AN19&lt;&gt;60,AN19&lt;&gt;70, AN19&lt;&gt;80, AN19&lt;&gt;90),RIGHT(AN19,1),"")</f>
        <v/>
      </c>
      <c r="AS19" t="str">
        <f>IF(AR19="","",LOOKUP(AR19,{"1","2","3","4","5","6","7","8","9"},{"One","Two","Three","Four","Five","Six","Seven","Eight","Nine"}))</f>
        <v/>
      </c>
      <c r="AT19" t="str">
        <f>IF(LEN(AN19)=3,LEFT(AN19,1),"")</f>
        <v/>
      </c>
      <c r="AU19" t="str">
        <f>IF(AT19="","",LOOKUP(AT19,{"1","2","3","4","5","6","7","8","9"},{"One","Two","Three","Four","Five","Six","Seven","Eight","Nine"}))</f>
        <v/>
      </c>
      <c r="AV19" t="str">
        <f>IF(LEN(AN19)=3,"Hundred","")</f>
        <v/>
      </c>
      <c r="AW19" t="str">
        <f>IF(AND(LEN(AN19)=3,MID(AN19,2,1)="0"),RIGHT(AN19,1),"")</f>
        <v/>
      </c>
      <c r="AX19" t="str">
        <f>IF(AW19="","",LOOKUP(AW19,{"0","1","2","3","4","5","6","7","8","9"},{"","One","Two","Three","Four","Five","Six","Seven","Eight","Nine"}))</f>
        <v/>
      </c>
      <c r="AY19" t="str">
        <f>IF(AND(LEN(AN19)=3,MID(AN19,2,1)&lt;&gt;"0", RIGHT(AN19,1)="0"),MID(AN19,2,2),"")</f>
        <v/>
      </c>
      <c r="AZ19" t="str">
        <f>IF(AY19="","",LOOKUP(AY19,{"10","20","30","40","50","60","70","80","90"},{"Ten","Twenty","Thirty","Forty","Fifty","Sixty","Seventy","Eighty","Ninety"}))</f>
        <v/>
      </c>
      <c r="BA19" t="str">
        <f>IF(AND(LEN(AN19)=3,MID(AN19,2,1)&lt;&gt;"0",RIGHT(AN19,1)&lt;&gt;"0"),MID(AN19,2,2),"")</f>
        <v/>
      </c>
      <c r="BB19" t="str">
        <f>IF(BA19="","",IF(BA19&lt;="19",LOOKUP(BA19,{"1","2","3","4","5","6","7","8","9","10","11","12","13","14","15","16","17","18","19"},{"One","Two","Three","Four","Five","Six","Seven","Eight","Nine","Ten","Eleven","Twelve","Thirteen","Fourteen","Fifteen","Sixteen","Seventeen","Eighteen","Nineteen"}),""))</f>
        <v/>
      </c>
      <c r="BC19" t="str">
        <f>IF(BA19="","",IF(AND(BA19&lt;="99",BA19&gt;"19"),LOOKUP(BA19,{"20","30","40","50","60","70","80","90"},{"Twenty","Thirty","Forty","Fifty","Sixty","Seventy","Eighty","Ninety"}),""))</f>
        <v/>
      </c>
      <c r="BD19" t="str">
        <f>IF(AND(RIGHT(BA19)&lt;&gt;"0", BA19&gt;"19"), RIGHT(BA19,1),"")</f>
        <v/>
      </c>
      <c r="BE19" t="str">
        <f>IF(BD19="","",LOOKUP(BD19,{"1","2","3","4","5","6","7","8","9"},{"One","Two","Three","Four","Five","Six","Seven","Eight","Nine"}))</f>
        <v/>
      </c>
      <c r="BF19"/>
      <c r="BG19"/>
      <c r="BH19"/>
      <c r="BI19" s="149" t="str">
        <f>IF(AN19="","",AP19&amp;" "&amp;AQ19&amp;" "&amp;" "&amp;AS19&amp;" "&amp;AU19&amp;" "&amp;AV19&amp;" "&amp;AX19&amp;" "&amp;AZ19&amp;" "&amp;BB19&amp;" "&amp;" "&amp;BC19&amp;" "&amp; BE19&amp;" " &amp; "Only")</f>
        <v>ZERO            Only</v>
      </c>
      <c r="BJ19" s="149"/>
      <c r="BK19" s="149"/>
      <c r="BL19" s="149"/>
      <c r="BM19" s="149"/>
      <c r="BN19" t="str">
        <f>TRIM(BI19)</f>
        <v>ZERO Only</v>
      </c>
      <c r="BO19" s="66" t="str">
        <f>RIGHT(B19,3)</f>
        <v/>
      </c>
      <c r="BP19" s="66" t="b">
        <f>ISNUMBER(INT((MID(BO19,1,1))))</f>
        <v>0</v>
      </c>
      <c r="BQ19" s="66" t="b">
        <f>ISNUMBER(INT((MID(BO19,2,1))))</f>
        <v>0</v>
      </c>
      <c r="BR19" s="66" t="b">
        <f>ISNUMBER(INT((MID(BO19,3,1))))</f>
        <v>0</v>
      </c>
      <c r="BS19" s="66" t="str">
        <f>IF(BP19=TRUE, MID(BO19,1,1),"")</f>
        <v/>
      </c>
      <c r="BT19" s="66" t="str">
        <f>IF(BQ19=TRUE, MID(BO19,2,1),"")</f>
        <v/>
      </c>
      <c r="BU19" s="66" t="str">
        <f>IF(BR19=TRUE, MID(BO19,3,1),"")</f>
        <v/>
      </c>
      <c r="BV19" s="66" t="str">
        <f>T(BS19)&amp;T(BT19)&amp;T(BU19)</f>
        <v/>
      </c>
      <c r="BW19" s="61" t="str">
        <f>IF(BV19="","",INT(TRIM(BV19)))</f>
        <v/>
      </c>
      <c r="BX19" s="62" t="str">
        <f>"OK"</f>
        <v>OK</v>
      </c>
      <c r="BY19" s="66" t="b">
        <f>BW19&gt;BW18</f>
        <v>0</v>
      </c>
      <c r="BZ19" s="63" t="str">
        <f>LEFT(B19,6)</f>
        <v/>
      </c>
      <c r="CA19" s="66" t="b">
        <f>ISNUMBER(INT((MID(BZ19,1,1))))</f>
        <v>0</v>
      </c>
      <c r="CB19" s="66" t="b">
        <f>ISNUMBER(INT((MID(BZ19,2,1))))</f>
        <v>0</v>
      </c>
      <c r="CC19" s="66" t="b">
        <f>ISNUMBER(INT((MID(BZ19,3,1))))</f>
        <v>0</v>
      </c>
      <c r="CD19" s="66" t="b">
        <f>ISNUMBER(INT((MID(BZ19,4,1))))</f>
        <v>0</v>
      </c>
      <c r="CE19" s="66" t="b">
        <f>ISNUMBER(INT((MID(BZ19,5,1))))</f>
        <v>0</v>
      </c>
      <c r="CF19" s="66" t="b">
        <f>ISNUMBER(INT((MID(BZ19,6,1))))</f>
        <v>0</v>
      </c>
      <c r="CG19" s="66" t="str">
        <f>IF(CA19=TRUE, MID(BZ19,1,1),"")</f>
        <v/>
      </c>
      <c r="CH19" s="66" t="str">
        <f>IF(CB19=TRUE, MID(BZ19,2,1),"")</f>
        <v/>
      </c>
      <c r="CI19" s="66" t="str">
        <f>IF(CC19=TRUE, MID(BZ19,3,1),"")</f>
        <v/>
      </c>
      <c r="CJ19" s="66" t="str">
        <f>IF(CD19=TRUE, MID(BZ19,4,1),"")</f>
        <v/>
      </c>
      <c r="CK19" s="66" t="str">
        <f>IF(CE19=TRUE, MID(BZ19,5,1),"")</f>
        <v/>
      </c>
      <c r="CL19" s="66" t="str">
        <f>IF(CF19=TRUE, MID(BZ19,6,1),"")</f>
        <v/>
      </c>
      <c r="CM19" s="63" t="str">
        <f>TRIM(T(CG19)&amp;T(CH19)&amp;T(CI19))</f>
        <v/>
      </c>
      <c r="CN19" s="63" t="str">
        <f>TRIM(T(CJ19)&amp;T(CK19)&amp;T(CL19))</f>
        <v/>
      </c>
      <c r="CO19" s="64" t="str">
        <f>IF(OR(MID(BZ19,3,1)="-",MID(BZ19,4,1)="-"),T(CM19),"NO")</f>
        <v>NO</v>
      </c>
      <c r="CP19" s="64" t="str">
        <f>IF(OR(MID(BZ19,3,1)="-",MID(BZ19,4,1)="-"),T(CN19),"NO")</f>
        <v>NO</v>
      </c>
      <c r="CQ19" s="62" t="str">
        <f>IF(AND(CO19&lt;&gt;"NO", CP19&lt;&gt;"NO"),IF(CP19&lt;CO19,"OK","INCORRECT"),"NO")</f>
        <v>NO</v>
      </c>
      <c r="CR19" s="62" t="str">
        <f>IF(AND(CO19&lt;&gt;"NO", CP19&lt;&gt;"NO"),IF(CP19&lt;=CP18,"OK","INCORRECT"),"NO")</f>
        <v>NO</v>
      </c>
      <c r="CS19" s="64" t="str">
        <f>IF(OR(AND(OR(AND(CQ19="NO",CR19="NO"),AND(CQ19="OK", CR19="OK")),AND(CQ18="NO", CR18="NO")),AND(AND(CQ19="OK",CR19="OK",OR(AND(CQ18="NO", CR18="NO"),AND(CQ18="OK", CR18="OK"))))),"OK","INCORRECT")</f>
        <v>OK</v>
      </c>
      <c r="CT19" s="66" t="b">
        <f>IF(CS19="OK",IF(AND(CO18="NO",CO19="NO"),BW19&gt;BW18))</f>
        <v>0</v>
      </c>
      <c r="CU19" s="66" t="b">
        <f>IF(CS19="OK",AND(CQ19="OK",CR19="OK",CQ18="NO",CR18="NO"))</f>
        <v>0</v>
      </c>
      <c r="CV19" s="66" t="b">
        <f>IF(CS19="OK",IF(AND(EXACT(CN18,CN19)),BW19&gt;BW18))</f>
        <v>0</v>
      </c>
      <c r="CW19" s="66" t="b">
        <f>IF(CS19="OK",CP19&lt;CP18)</f>
        <v>0</v>
      </c>
      <c r="CX19" s="63" t="str">
        <f>IF(AND(CT19=FALSE,CU19=FALSE,CV19=FALSE,CW19=FALSE),"SEQUENCE INCORRECT","SEQUENCE CORRECT")</f>
        <v>SEQUENCE INCORRECT</v>
      </c>
      <c r="CY19" s="65" t="str">
        <f>"0"</f>
        <v>0</v>
      </c>
    </row>
    <row r="20" spans="1:103" s="33" customFormat="1" ht="20.100000000000001" customHeight="1" thickBot="1">
      <c r="A20" s="50"/>
      <c r="B20" s="127"/>
      <c r="C20" s="128"/>
      <c r="D20" s="127"/>
      <c r="E20" s="178"/>
      <c r="F20" s="178"/>
      <c r="G20" s="178"/>
      <c r="H20" s="178"/>
      <c r="I20" s="178"/>
      <c r="J20" s="178"/>
      <c r="K20" s="128"/>
      <c r="L20" s="181" t="str">
        <f>IF(AND(AK20="OK",T20="OK"),IF(AND(A20&lt;&gt;"",B20&lt;&gt;"",D20="ABS"),"ABS",IF(AND(A20&lt;&gt;"",B20&lt;&gt;"",D20="ZERO"),"ZERO Only",IF(OR(A20="",B20="",D20="",D20&gt;J17),"",BN20))),"")</f>
        <v/>
      </c>
      <c r="M20" s="182"/>
      <c r="N20" s="182"/>
      <c r="O20" s="182"/>
      <c r="P20" s="182"/>
      <c r="Q20" s="182"/>
      <c r="R20" s="183"/>
      <c r="S20" s="245"/>
      <c r="T20" s="70" t="str">
        <f t="shared" ref="T20:T38" si="1">IF(A20&lt;&gt;"",IF(CX20="SEQUENCE CORRECT",IF(OR(T(AF20)="OK",T(AD20)="oKK",T(AC20)="oKK",T(AE20)="oKK",T(AG20)="oOk",T(AH20)="Okk",AI20="ok"),"OK","FORMAT INCORRECT"),"SEQUENCE INCORRECT"),"")</f>
        <v/>
      </c>
      <c r="U20" s="135" t="str">
        <f>IF(AND(A20&lt;&gt;"",B20&lt;&gt;"",D20&lt;&gt;"ABS",D20&lt;&gt;"ZERO"),IF(OR(D20&gt;J17,D20=""),"Final Semester Marks incorrect",""),"")</f>
        <v/>
      </c>
      <c r="V20" s="131"/>
      <c r="W20" s="131"/>
      <c r="X20" s="131" t="str">
        <f t="shared" ref="X20:X38" si="2">IF(OR(AND(A20="",B20="",D20="", L20=""),AND(A20&lt;&gt;"",B20&lt;&gt;"",D20&lt;&gt;"", L20&lt;&gt;"",AK20="OK")),"","Given Marks or Format is incorrect")</f>
        <v/>
      </c>
      <c r="Y20" s="131"/>
      <c r="Z20" s="131"/>
      <c r="AA20" s="131"/>
      <c r="AB20" s="131"/>
      <c r="AC20" s="13" t="b">
        <f>IF(AND(EXACT(LEFT(B20,3),LEFT(J8,3)),MID(B20,4,1)="-",ISNUMBER(INT(MID(B20,5,1))),ISNUMBER(INT(MID(B20,6,1))),MID(B20,5,2)&lt;&gt;"00",MID(B20,5,2)&lt;&gt;MID(J8,2,2),EXACT(MID(B20,7,4),RIGHT(J8,4)),ISNUMBER(INT(MID(B20,11,1))),ISNUMBER(INT(MID(B20,12,1))),MID(B20,11,2)&lt;&gt;"00",OR(ISNUMBER(INT(MID(B20,11,3))),MID(B20,13,1)=""),OR(AND(ISNUMBER(INT(MID(B20,11,3))),MID(B20,11,1)&lt;&gt;"0",MID(B20,14,1)=""),AND((ISNUMBER(INT(MID(B20,11,2)))),MID(B20,13,1)=""))),"oKK")</f>
        <v>0</v>
      </c>
      <c r="AD20" s="17" t="b">
        <f>IF(AND(EXACT(LEFT(B20,4),LEFT(J8,4)),MID(B20,5,1)="-",ISNUMBER(INT(MID(B20,6,1))),ISNUMBER(INT(MID(B20,7,1))),MID(B20,6,2)&lt;&gt;"00",MID(B20,6,2)&lt;&gt;MID(J8,3,2),EXACT(MID(B20,8,2),RIGHT(J8,2)),ISNUMBER(INT(MID(B20,10,1))),ISNUMBER(INT(MID(B20,11,1))),MID(B20,10,2)&lt;&gt;"00",OR(ISNUMBER(INT(MID(B20,10,3))),MID(B20,12,1)=""),OR(AND(ISNUMBER(INT(MID(B20,10,3))),MID(B20,10,1)&lt;&gt;"0",MID(B20,13,1)=""),AND((ISNUMBER(INT(MID(B20,10,2)))),MID(B20,12,1)=""))),"oKK")</f>
        <v>0</v>
      </c>
      <c r="AE20" s="17" t="b">
        <f>IF(AND(EXACT(LEFT(B20,3),LEFT(J8,3)),MID(B20,4,1)="-",ISNUMBER(INT(MID(B20,5,1))),ISNUMBER(INT(MID(B20,6,1))),MID(B20,5,2)&lt;&gt;"00",MID(B20,5,2)&lt;&gt;MID(J8,2,2),EXACT(MID(B20,7,3),RIGHT(J8,3)),ISNUMBER(INT(MID(B20,10,1))),ISNUMBER(INT(MID(B20,11,1))),MID(B20,10,2)&lt;&gt;"00",OR(ISNUMBER(INT(MID(B20,10,3))),MID(B20,12,1)=""),OR(AND(ISNUMBER(INT(MID(B20,10,3))),MID(B20,10,1)&lt;&gt;"0",MID(B20,13,1)=""),AND((ISNUMBER(INT(MID(B20,10,2)))),MID(B20,12,1)=""))),"oKK")</f>
        <v>0</v>
      </c>
      <c r="AF20" s="15" t="b">
        <f>IF(AND( EXACT(LEFT(B20,LEN(J8)), J8),ISNUMBER(INT(MID(B20,(LEN(J8)+1),1))),ISNUMBER(INT(MID(B20,(LEN(J8)+2),1))), MID(B20,(LEN(J8)+1),2)&lt;&gt;"00",OR(ISNUMBER(INT(MID(B20,(LEN(J8)+3),1))),MID(B20,(LEN(J8)+3),1)=""),  OR(AND(ISNUMBER(INT(MID(B20,(LEN(J8)+1),3))),MID(B20,(LEN(J8)+1),1)&lt;&gt;"0", MID(B20,(LEN(J8)+4),1)=""),AND((ISNUMBER(INT(MID(B20,(LEN(J8)+1),2)))),MID(B20,(LEN(J8)+3),1)=""))),"OK")</f>
        <v>0</v>
      </c>
      <c r="AG20" s="16" t="b">
        <f>IF(AND(LEN(J8)=5,LEFT(J8,1)&lt;&gt;"K"),IF(AND((LEFT(B20,2)=LEFT(J8,2)),MID(B20,3,1)="-",ISNUMBER(INT(MID(B20,4,1))),ISNUMBER(INT(MID(B20,5,1))),MID(B20,4,2)&lt;&gt;"00", MID(B20,4,2)&lt;&gt;LEFT(J8,2),MID(B20,9,2)&lt;&gt;"00",EXACT(MID(B20,6,3),RIGHT(J8,3)),OR(ISNUMBER(INT(MID(B20,9,3))),MID(B20,11,1)=""),ISNUMBER(INT(MID(B20,9,1))),ISNUMBER(INT(MID(B20,10,1))),OR(AND(ISNUMBER(INT(MID(B20,9,3))),MID(B20,9,1)&lt;&gt;"0",MID(B20,12,1)=""),AND((ISNUMBER(INT(MID(B20,9,2)))),MID(B20,11,1)=""))),"oOk"))</f>
        <v>0</v>
      </c>
      <c r="AH20" s="17" t="b">
        <f>IF(AND(EXACT(LEFT(B20,3),LEFT(J8,3)),MID(B20,4,1)="-",ISNUMBER(INT(MID(B20,5,1))),ISNUMBER(INT(MID(B20,6,1))),MID(B20,5,2)&lt;&gt;"00",MID(B20,5,2)&lt;&gt;MID(J8,2,2),EXACT(MID(B20,7,2),RIGHT(J8,2)),ISNUMBER(INT(MID(B20,9,1))),ISNUMBER(INT(MID(B20,10,1))),MID(B20,9,2)&lt;&gt;"00",OR(ISNUMBER(INT(MID(B20,9,3))),MID(B20,11,1)=""),OR(AND(ISNUMBER(INT(MID(B20,9,3))),MID(B20,9,1)&lt;&gt;"0",MID(B20,12,1)=""),AND((ISNUMBER(INT(MID(B20,9,2)))),MID(B20,11,1)=""))),"oKK")</f>
        <v>0</v>
      </c>
      <c r="AI20" s="14" t="b">
        <f>IF(AND((LEFT(B20,2)=LEFT(J8,2)),MID(B20,3,1)="-",ISNUMBER(INT(MID(B20,4,1))),ISNUMBER(INT(MID(B20,5,1))),MID(B20,4,2)&lt;&gt;"00", MID(B20,4,2)&lt;&gt;LEFT(J8,2),MID(B20,8,2)&lt;&gt;"00",EXACT(MID(B20,6,2), RIGHT(J8,2)),OR(ISNUMBER(INT(MID(B20,8,3))),MID(B20,10,1)=""),ISNUMBER(INT(MID(B20,8,1))),ISNUMBER(INT(MID(B20,9,1))), OR(AND(ISNUMBER(INT(MID(B20,8,3))),MID(B20,8,1)&lt;&gt;"0", MID(B20,11,1)=""),AND((ISNUMBER(INT(MID(B20,8,2)))),MID(B20,10,1)=""))),"oK")</f>
        <v>0</v>
      </c>
      <c r="AJ20" s="33" t="b">
        <f>IF(AND(ISNUMBER(A19)&lt;&gt;"",ISNUMBER(A20)&lt;&gt;""),IF(AND(ISNUMBER(A20),ISNUMBER(A19)),IF(A20-A19=1,AND(ISNUMBER(INT(MID(A20,1,3))),MID(A20,4,1)="",MID(A20,1,1)&lt;&gt;"0"))))</f>
        <v>0</v>
      </c>
      <c r="AK20" s="33" t="str">
        <f t="shared" ref="AK20:AK38" si="3">IF(AJ20=TRUE,"OK","S# INCORRECT")</f>
        <v>S# INCORRECT</v>
      </c>
      <c r="AN20">
        <f t="shared" ref="AN20:AN38" si="4">D20</f>
        <v>0</v>
      </c>
      <c r="AO20"/>
      <c r="AP20" t="str">
        <f>IF(AN20="","",IF(AN20&lt;=19,LOOKUP(AN20,{0,1,2,3,4,5,6,7,8,9,10,11,12,13,14,15,16,17,18,19},{"ZERO","One","Two","Three","Four","Five","Six","Seven","Eight","Nine","Ten","Eleven","Twelve","Thirteen","Fourteen","Fifteen","Sixteen","Seventeen","Eighteen","Nineteen"}),""))</f>
        <v>ZERO</v>
      </c>
      <c r="AQ20" t="str">
        <f>IF(AND(AN20&lt;=99, AN20&gt;19),LOOKUP(AN20,{20,30,40,50,60,70,80,90},{"Twenty","Thirty","Forty","Fifty","Sixty","Seventy","Eighty","Ninety"}),"")</f>
        <v/>
      </c>
      <c r="AR20" t="str">
        <f t="shared" ref="AR20:AR38" si="5">IF(AND(LEN(AN20)=2, AN20&gt;19, AN20&lt;&gt;20, AN20&lt;&gt;30, AN20&lt;&gt;40, AN20&lt;&gt;50, AN20&lt;&gt;60,AN20&lt;&gt;70, AN20&lt;&gt;80, AN20&lt;&gt;90),RIGHT(AN20,1),"")</f>
        <v/>
      </c>
      <c r="AS20" t="str">
        <f>IF(AR20="","",LOOKUP(AR20,{"1","2","3","4","5","6","7","8","9"},{"One","Two","Three","Four","Five","Six","Seven","Eight","Nine"}))</f>
        <v/>
      </c>
      <c r="AT20" t="str">
        <f t="shared" ref="AT20:AT38" si="6">IF(LEN(AN20)=3,LEFT(AN20,1),"")</f>
        <v/>
      </c>
      <c r="AU20" t="str">
        <f>IF(AT20="","",LOOKUP(AT20,{"1","2","3","4","5","6","7","8","9"},{"One","Two","Three","Four","Five","Six","Seven","Eight","Nine"}))</f>
        <v/>
      </c>
      <c r="AV20" t="str">
        <f t="shared" ref="AV20:AV38" si="7">IF(LEN(AN20)=3,"Hundred","")</f>
        <v/>
      </c>
      <c r="AW20" t="str">
        <f t="shared" ref="AW20:AW38" si="8">IF(AND(LEN(AN20)=3,MID(AN20,2,1)="0"),RIGHT(AN20,1),"")</f>
        <v/>
      </c>
      <c r="AX20" t="str">
        <f>IF(AW20="","",LOOKUP(AW20,{"0","1","2","3","4","5","6","7","8","9"},{"","One","Two","Three","Four","Five","Six","Seven","Eight","Nine"}))</f>
        <v/>
      </c>
      <c r="AY20" t="str">
        <f t="shared" ref="AY20:AY38" si="9">IF(AND(LEN(AN20)=3,MID(AN20,2,1)&lt;&gt;"0", RIGHT(AN20,1)="0"),MID(AN20,2,2),"")</f>
        <v/>
      </c>
      <c r="AZ20" t="str">
        <f>IF(AY20="","",LOOKUP(AY20,{"10","20","30","40","50","60","70","80","90"},{"Ten","Twenty","Thirty","Forty","Fifty","Sixty","Seventy","Eighty","Ninety"}))</f>
        <v/>
      </c>
      <c r="BA20" t="str">
        <f t="shared" ref="BA20:BA38" si="10">IF(AND(LEN(AN20)=3,MID(AN20,2,1)&lt;&gt;"0",RIGHT(AN20,1)&lt;&gt;"0"),MID(AN20,2,2),"")</f>
        <v/>
      </c>
      <c r="BB20" t="str">
        <f>IF(BA20="","",IF(BA20&lt;="19",LOOKUP(BA20,{"1","2","3","4","5","6","7","8","9","10","11","12","13","14","15","16","17","18","19"},{"One","Two","Three","Four","Five","Six","Seven","Eight","Nine","Ten","Eleven","Twelve","Thirteen","Fourteen","Fifteen","Sixteen","Seventeen","Eighteen","Nineteen"}),""))</f>
        <v/>
      </c>
      <c r="BC20" t="str">
        <f>IF(BA20="","",IF(AND(BA20&lt;="99",BA20&gt;"19"),LOOKUP(BA20,{"20","30","40","50","60","70","80","90"},{"Twenty","Thirty","Forty","Fifty","Sixty","Seventy","Eighty","Ninety"}),""))</f>
        <v/>
      </c>
      <c r="BD20" t="str">
        <f t="shared" ref="BD20:BD38" si="11">IF(AND(RIGHT(BA20)&lt;&gt;"0", BA20&gt;"19"), RIGHT(BA20,1),"")</f>
        <v/>
      </c>
      <c r="BE20" t="str">
        <f>IF(BD20="","",LOOKUP(BD20,{"1","2","3","4","5","6","7","8","9"},{"One","Two","Three","Four","Five","Six","Seven","Eight","Nine"}))</f>
        <v/>
      </c>
      <c r="BF20"/>
      <c r="BG20"/>
      <c r="BH20"/>
      <c r="BI20" s="149" t="str">
        <f t="shared" ref="BI20:BI38" si="12">IF(AN20="","",AP20&amp;" "&amp;AQ20&amp;" "&amp;" "&amp;AS20&amp;" "&amp;AU20&amp;" "&amp;AV20&amp;" "&amp;AX20&amp;" "&amp;AZ20&amp;" "&amp;BB20&amp;" "&amp;" "&amp;BC20&amp;" "&amp; BE20&amp;" " &amp; "Only")</f>
        <v>ZERO            Only</v>
      </c>
      <c r="BJ20" s="149"/>
      <c r="BK20" s="149"/>
      <c r="BL20" s="149"/>
      <c r="BM20" s="149"/>
      <c r="BN20" t="str">
        <f t="shared" ref="BN20:BN38" si="13">TRIM(BI20)</f>
        <v>ZERO Only</v>
      </c>
      <c r="BO20" s="66" t="str">
        <f t="shared" ref="BO20:BO38" si="14">RIGHT(B20,3)</f>
        <v/>
      </c>
      <c r="BP20" s="66" t="b">
        <f t="shared" ref="BP20:BP38" si="15">ISNUMBER(INT((MID(BO20,1,1))))</f>
        <v>0</v>
      </c>
      <c r="BQ20" s="66" t="b">
        <f t="shared" ref="BQ20:BQ38" si="16">ISNUMBER(INT((MID(BO20,2,1))))</f>
        <v>0</v>
      </c>
      <c r="BR20" s="66" t="b">
        <f t="shared" ref="BR20:BR38" si="17">ISNUMBER(INT((MID(BO20,3,1))))</f>
        <v>0</v>
      </c>
      <c r="BS20" s="66" t="str">
        <f t="shared" ref="BS20:BS38" si="18">IF(BP20=TRUE, MID(BO20,1,1),"")</f>
        <v/>
      </c>
      <c r="BT20" s="66" t="str">
        <f t="shared" ref="BT20:BT38" si="19">IF(BQ20=TRUE, MID(BO20,2,1),"")</f>
        <v/>
      </c>
      <c r="BU20" s="66" t="str">
        <f t="shared" ref="BU20:BU38" si="20">IF(BR20=TRUE, MID(BO20,3,1),"")</f>
        <v/>
      </c>
      <c r="BV20" s="66" t="str">
        <f t="shared" ref="BV20:BV38" si="21">T(BS20)&amp;T(BT20)&amp;T(BU20)</f>
        <v/>
      </c>
      <c r="BW20" s="61" t="str">
        <f t="shared" ref="BW20:BW38" si="22">IF(BV20="","",INT(TRIM(BV20)))</f>
        <v/>
      </c>
      <c r="BX20" s="62" t="str">
        <f>IF(BW20&gt;BW19,"OK","INCORRECT")</f>
        <v>INCORRECT</v>
      </c>
      <c r="BY20" s="66" t="b">
        <f>BW20&gt;BW19</f>
        <v>0</v>
      </c>
      <c r="BZ20" s="63" t="str">
        <f t="shared" ref="BZ20:BZ38" si="23">LEFT(B20,6)</f>
        <v/>
      </c>
      <c r="CA20" s="66" t="b">
        <f t="shared" ref="CA20:CA38" si="24">ISNUMBER(INT((MID(BZ20,1,1))))</f>
        <v>0</v>
      </c>
      <c r="CB20" s="66" t="b">
        <f t="shared" ref="CB20:CB38" si="25">ISNUMBER(INT((MID(BZ20,2,1))))</f>
        <v>0</v>
      </c>
      <c r="CC20" s="66" t="b">
        <f t="shared" ref="CC20:CC38" si="26">ISNUMBER(INT((MID(BZ20,3,1))))</f>
        <v>0</v>
      </c>
      <c r="CD20" s="66" t="b">
        <f t="shared" ref="CD20:CD38" si="27">ISNUMBER(INT((MID(BZ20,4,1))))</f>
        <v>0</v>
      </c>
      <c r="CE20" s="66" t="b">
        <f t="shared" ref="CE20:CE38" si="28">ISNUMBER(INT((MID(BZ20,5,1))))</f>
        <v>0</v>
      </c>
      <c r="CF20" s="66" t="b">
        <f t="shared" ref="CF20:CF38" si="29">ISNUMBER(INT((MID(BZ20,6,1))))</f>
        <v>0</v>
      </c>
      <c r="CG20" s="66" t="str">
        <f t="shared" ref="CG20:CG38" si="30">IF(CA20=TRUE, MID(BZ20,1,1),"")</f>
        <v/>
      </c>
      <c r="CH20" s="66" t="str">
        <f t="shared" ref="CH20:CH38" si="31">IF(CB20=TRUE, MID(BZ20,2,1),"")</f>
        <v/>
      </c>
      <c r="CI20" s="66" t="str">
        <f t="shared" ref="CI20:CI38" si="32">IF(CC20=TRUE, MID(BZ20,3,1),"")</f>
        <v/>
      </c>
      <c r="CJ20" s="66" t="str">
        <f t="shared" ref="CJ20:CJ38" si="33">IF(CD20=TRUE, MID(BZ20,4,1),"")</f>
        <v/>
      </c>
      <c r="CK20" s="66" t="str">
        <f t="shared" ref="CK20:CK38" si="34">IF(CE20=TRUE, MID(BZ20,5,1),"")</f>
        <v/>
      </c>
      <c r="CL20" s="66" t="str">
        <f t="shared" ref="CL20:CL38" si="35">IF(CF20=TRUE, MID(BZ20,6,1),"")</f>
        <v/>
      </c>
      <c r="CM20" s="63" t="str">
        <f t="shared" ref="CM20:CM38" si="36">TRIM(T(CG20)&amp;T(CH20)&amp;T(CI20))</f>
        <v/>
      </c>
      <c r="CN20" s="63" t="str">
        <f t="shared" ref="CN20:CN38" si="37">TRIM(T(CJ20)&amp;T(CK20)&amp;T(CL20))</f>
        <v/>
      </c>
      <c r="CO20" s="64" t="str">
        <f t="shared" ref="CO20:CO38" si="38">IF(OR(MID(BZ20,3,1)="-",MID(BZ20,4,1)="-"),T(CM20),"NO")</f>
        <v>NO</v>
      </c>
      <c r="CP20" s="64" t="str">
        <f t="shared" ref="CP20:CP38" si="39">IF(OR(MID(BZ20,3,1)="-",MID(BZ20,4,1)="-"),T(CN20),"NO")</f>
        <v>NO</v>
      </c>
      <c r="CQ20" s="62" t="str">
        <f>IF(AND(CO20&lt;&gt;"NO", CP20&lt;&gt;"NO"),IF(CP20&lt;CO20,"OK","INCORRECT"),"NO")</f>
        <v>NO</v>
      </c>
      <c r="CR20" s="62" t="str">
        <f>IF(AND(CO20&lt;&gt;"NO", CP20&lt;&gt;"NO"),IF(CP20&lt;=CP19,"OK","INCORRECT"),"NO")</f>
        <v>NO</v>
      </c>
      <c r="CS20" s="64" t="str">
        <f>IF(OR(AND(OR(AND(CQ20="NO",CR20="NO"),AND(CQ20="OK", CR20="OK")),AND(CQ19="NO", CR19="NO")),AND(AND(CQ20="OK",CR20="OK",OR(AND(CQ19="NO", CR19="NO"),AND(CQ19="OK", CR19="OK"))))),"OK","INCORRECT")</f>
        <v>OK</v>
      </c>
      <c r="CT20" s="66" t="b">
        <f>IF(CS20="OK",IF(AND(CO19="NO",CO20="NO"),BW20&gt;BW19))</f>
        <v>0</v>
      </c>
      <c r="CU20" s="66" t="b">
        <f>IF(CS20="OK",AND(CQ20="OK",CR20="OK",CQ19="NO",CR19="NO"))</f>
        <v>0</v>
      </c>
      <c r="CV20" s="66" t="b">
        <f>IF(CS20="OK",IF(AND(EXACT(CN19,CN20)),BW20&gt;BW19))</f>
        <v>0</v>
      </c>
      <c r="CW20" s="66" t="b">
        <f>IF(CS20="OK",CP20&lt;CP19)</f>
        <v>0</v>
      </c>
      <c r="CX20" s="63" t="str">
        <f>IF(AND(CT20=FALSE,CU20=FALSE,CV20=FALSE,CW20=FALSE),"SEQUENCE INCORRECT","SEQUENCE CORRECT")</f>
        <v>SEQUENCE INCORRECT</v>
      </c>
      <c r="CY20" s="65">
        <f>COUNTIF(B19:B19,T(B20))</f>
        <v>1</v>
      </c>
    </row>
    <row r="21" spans="1:103" s="33" customFormat="1" ht="20.100000000000001" customHeight="1" thickBot="1">
      <c r="A21" s="54"/>
      <c r="B21" s="127"/>
      <c r="C21" s="128"/>
      <c r="D21" s="127"/>
      <c r="E21" s="178"/>
      <c r="F21" s="178"/>
      <c r="G21" s="178"/>
      <c r="H21" s="178"/>
      <c r="I21" s="178"/>
      <c r="J21" s="178"/>
      <c r="K21" s="128"/>
      <c r="L21" s="181" t="str">
        <f>IF(AND(AK21="OK",T21="OK"),IF(AND(A21&lt;&gt;"",B21&lt;&gt;"",D21="ABS"),"ABS",IF(AND(A21&lt;&gt;"",B21&lt;&gt;"",D21="ZERO"),"ZERO Only",IF(OR(A21="",B21="",D21="",D21&gt;J17),"",BN21))),"")</f>
        <v/>
      </c>
      <c r="M21" s="182"/>
      <c r="N21" s="182"/>
      <c r="O21" s="182"/>
      <c r="P21" s="182"/>
      <c r="Q21" s="182"/>
      <c r="R21" s="183"/>
      <c r="S21" s="245"/>
      <c r="T21" s="70" t="str">
        <f t="shared" si="1"/>
        <v/>
      </c>
      <c r="U21" s="135" t="str">
        <f>IF(AND(A21&lt;&gt;"",B21&lt;&gt;"",D21&lt;&gt;"ABS",D21&lt;&gt;"ZERO"),IF(OR(D21&gt;J17,D21=""),"Final Semester Marks incorrect",""),"")</f>
        <v/>
      </c>
      <c r="V21" s="131"/>
      <c r="W21" s="131"/>
      <c r="X21" s="131" t="str">
        <f t="shared" si="2"/>
        <v/>
      </c>
      <c r="Y21" s="131"/>
      <c r="Z21" s="131"/>
      <c r="AA21" s="131"/>
      <c r="AB21" s="131"/>
      <c r="AC21" s="13" t="b">
        <f>IF(AND(EXACT(LEFT(B21,3),LEFT(J8,3)),MID(B21,4,1)="-",ISNUMBER(INT(MID(B21,5,1))),ISNUMBER(INT(MID(B21,6,1))),MID(B21,5,2)&lt;&gt;"00",MID(B21,5,2)&lt;&gt;MID(J8,2,2),EXACT(MID(B21,7,4),RIGHT(J8,4)),ISNUMBER(INT(MID(B21,11,1))),ISNUMBER(INT(MID(B21,12,1))),MID(B21,11,2)&lt;&gt;"00",OR(ISNUMBER(INT(MID(B21,11,3))),MID(B21,13,1)=""),OR(AND(ISNUMBER(INT(MID(B21,11,3))),MID(B21,11,1)&lt;&gt;"0",MID(B21,14,1)=""),AND((ISNUMBER(INT(MID(B21,11,2)))),MID(B21,13,1)=""))),"oKK")</f>
        <v>0</v>
      </c>
      <c r="AD21" s="17" t="b">
        <f>IF(AND(EXACT(LEFT(B21,4),LEFT(J8,4)),MID(B21,5,1)="-",ISNUMBER(INT(MID(B21,6,1))),ISNUMBER(INT(MID(B21,7,1))),MID(B21,6,2)&lt;&gt;"00",MID(B21,6,2)&lt;&gt;MID(J8,3,2),EXACT(MID(B21,8,2),RIGHT(J8,2)),ISNUMBER(INT(MID(B21,10,1))),ISNUMBER(INT(MID(B21,11,1))),MID(B21,10,2)&lt;&gt;"00",OR(ISNUMBER(INT(MID(B21,10,3))),MID(B21,12,1)=""),OR(AND(ISNUMBER(INT(MID(B21,10,3))),MID(B21,10,1)&lt;&gt;"0",MID(B21,13,1)=""),AND((ISNUMBER(INT(MID(B21,10,2)))),MID(B21,12,1)=""))),"oKK")</f>
        <v>0</v>
      </c>
      <c r="AE21" s="17" t="b">
        <f>IF(AND(EXACT(LEFT(B21,3),LEFT(J8,3)),MID(B21,4,1)="-",ISNUMBER(INT(MID(B21,5,1))),ISNUMBER(INT(MID(B21,6,1))),MID(B21,5,2)&lt;&gt;"00",MID(B21,5,2)&lt;&gt;MID(J8,2,2),EXACT(MID(B21,7,3),RIGHT(J8,3)),ISNUMBER(INT(MID(B21,10,1))),ISNUMBER(INT(MID(B21,11,1))),MID(B21,10,2)&lt;&gt;"00",OR(ISNUMBER(INT(MID(B21,10,3))),MID(B21,12,1)=""),OR(AND(ISNUMBER(INT(MID(B21,10,3))),MID(B21,10,1)&lt;&gt;"0",MID(B21,13,1)=""),AND((ISNUMBER(INT(MID(B21,10,2)))),MID(B21,12,1)=""))),"oKK")</f>
        <v>0</v>
      </c>
      <c r="AF21" s="15" t="b">
        <f>IF(AND( EXACT(LEFT(B21,LEN(J8)), J8),ISNUMBER(INT(MID(B21,(LEN(J8)+1),1))),ISNUMBER(INT(MID(B21,(LEN(J8)+2),1))), MID(B21,(LEN(J8)+1),2)&lt;&gt;"00",OR(ISNUMBER(INT(MID(B21,(LEN(J8)+3),1))),MID(B21,(LEN(J8)+3),1)=""),  OR(AND(ISNUMBER(INT(MID(B21,(LEN(J8)+1),3))),MID(B21,(LEN(J8)+1),1)&lt;&gt;"0", MID(B21,(LEN(J8)+4),1)=""),AND((ISNUMBER(INT(MID(B21,(LEN(J8)+1),2)))),MID(B21,(LEN(J8)+3),1)=""))),"OK")</f>
        <v>0</v>
      </c>
      <c r="AG21" s="16" t="b">
        <f>IF(AND(LEN(J8)=5,LEFT(J8,1)&lt;&gt;"K"),IF(AND((LEFT(B21,2)=LEFT(J8,2)),MID(B21,3,1)="-",ISNUMBER(INT(MID(B21,4,1))),ISNUMBER(INT(MID(B21,5,1))),MID(B21,4,2)&lt;&gt;"00", MID(B21,4,2)&lt;&gt;LEFT(J8,2),MID(B21,9,2)&lt;&gt;"00",EXACT(MID(B21,6,3),RIGHT(J8,3)),OR(ISNUMBER(INT(MID(B21,9,3))),MID(B21,11,1)=""),ISNUMBER(INT(MID(B21,9,1))),ISNUMBER(INT(MID(B21,10,1))),OR(AND(ISNUMBER(INT(MID(B21,9,3))),MID(B21,9,1)&lt;&gt;"0",MID(B21,12,1)=""),AND((ISNUMBER(INT(MID(B21,9,2)))),MID(B21,11,1)=""))),"oOk"))</f>
        <v>0</v>
      </c>
      <c r="AH21" s="17" t="b">
        <f>IF(AND(EXACT(LEFT(B21,3),LEFT(J8,3)),MID(B21,4,1)="-",ISNUMBER(INT(MID(B21,5,1))),ISNUMBER(INT(MID(B21,6,1))),MID(B21,5,2)&lt;&gt;"00",MID(B21,5,2)&lt;&gt;MID(J8,2,2),EXACT(MID(B21,7,2),RIGHT(J8,2)),ISNUMBER(INT(MID(B21,9,1))),ISNUMBER(INT(MID(B21,10,1))),MID(B21,9,2)&lt;&gt;"00",OR(ISNUMBER(INT(MID(B21,9,3))),MID(B21,11,1)=""),OR(AND(ISNUMBER(INT(MID(B21,9,3))),MID(B21,9,1)&lt;&gt;"0",MID(B21,12,1)=""),AND((ISNUMBER(INT(MID(B21,9,2)))),MID(B21,11,1)=""))),"oKK")</f>
        <v>0</v>
      </c>
      <c r="AI21" s="14" t="b">
        <f>IF(AND((LEFT(B21,2)=LEFT(J8,2)),MID(B21,3,1)="-",ISNUMBER(INT(MID(B21,4,1))),ISNUMBER(INT(MID(B21,5,1))),MID(B21,4,2)&lt;&gt;"00", MID(B21,4,2)&lt;&gt;LEFT(J8,2),MID(B21,8,2)&lt;&gt;"00",EXACT(MID(B21,6,2), RIGHT(J8,2)),OR(ISNUMBER(INT(MID(B21,8,3))),MID(B21,10,1)=""),ISNUMBER(INT(MID(B21,8,1))),ISNUMBER(INT(MID(B21,9,1))), OR(AND(ISNUMBER(INT(MID(B21,8,3))),MID(B21,8,1)&lt;&gt;"0", MID(B21,11,1)=""),AND((ISNUMBER(INT(MID(B21,8,2)))),MID(B21,10,1)=""))),"oK")</f>
        <v>0</v>
      </c>
      <c r="AJ21" s="33" t="b">
        <f t="shared" ref="AJ21:AJ38" si="40">IF(AND(ISNUMBER(A20)&lt;&gt;"",ISNUMBER(A21)&lt;&gt;""),IF(AND(ISNUMBER(A21),ISNUMBER(A20)),IF(A21-A20=1,AND(ISNUMBER(INT(MID(A21,1,3))),MID(A21,4,1)="",MID(A21,1,1)&lt;&gt;"0"))))</f>
        <v>0</v>
      </c>
      <c r="AK21" s="33" t="str">
        <f t="shared" si="3"/>
        <v>S# INCORRECT</v>
      </c>
      <c r="AN21">
        <f t="shared" si="4"/>
        <v>0</v>
      </c>
      <c r="AO21"/>
      <c r="AP21" t="str">
        <f>IF(AN21="","",IF(AN21&lt;=19,LOOKUP(AN21,{0,1,2,3,4,5,6,7,8,9,10,11,12,13,14,15,16,17,18,19},{"ZERO","One","Two","Three","Four","Five","Six","Seven","Eight","Nine","Ten","Eleven","Twelve","Thirteen","Fourteen","Fifteen","Sixteen","Seventeen","Eighteen","Nineteen"}),""))</f>
        <v>ZERO</v>
      </c>
      <c r="AQ21" t="str">
        <f>IF(AND(AN21&lt;=99, AN21&gt;19),LOOKUP(AN21,{20,30,40,50,60,70,80,90},{"Twenty","Thirty","Forty","Fifty","Sixty","Seventy","Eighty","Ninety"}),"")</f>
        <v/>
      </c>
      <c r="AR21" t="str">
        <f t="shared" si="5"/>
        <v/>
      </c>
      <c r="AS21" t="str">
        <f>IF(AR21="","",LOOKUP(AR21,{"1","2","3","4","5","6","7","8","9"},{"One","Two","Three","Four","Five","Six","Seven","Eight","Nine"}))</f>
        <v/>
      </c>
      <c r="AT21" t="str">
        <f t="shared" si="6"/>
        <v/>
      </c>
      <c r="AU21" t="str">
        <f>IF(AT21="","",LOOKUP(AT21,{"1","2","3","4","5","6","7","8","9"},{"One","Two","Three","Four","Five","Six","Seven","Eight","Nine"}))</f>
        <v/>
      </c>
      <c r="AV21" t="str">
        <f t="shared" si="7"/>
        <v/>
      </c>
      <c r="AW21" t="str">
        <f t="shared" si="8"/>
        <v/>
      </c>
      <c r="AX21" t="str">
        <f>IF(AW21="","",LOOKUP(AW21,{"0","1","2","3","4","5","6","7","8","9"},{"","One","Two","Three","Four","Five","Six","Seven","Eight","Nine"}))</f>
        <v/>
      </c>
      <c r="AY21" t="str">
        <f t="shared" si="9"/>
        <v/>
      </c>
      <c r="AZ21" t="str">
        <f>IF(AY21="","",LOOKUP(AY21,{"10","20","30","40","50","60","70","80","90"},{"Ten","Twenty","Thirty","Forty","Fifty","Sixty","Seventy","Eighty","Ninety"}))</f>
        <v/>
      </c>
      <c r="BA21" t="str">
        <f t="shared" si="10"/>
        <v/>
      </c>
      <c r="BB21" t="str">
        <f>IF(BA21="","",IF(BA21&lt;="19",LOOKUP(BA21,{"1","2","3","4","5","6","7","8","9","10","11","12","13","14","15","16","17","18","19"},{"One","Two","Three","Four","Five","Six","Seven","Eight","Nine","Ten","Eleven","Twelve","Thirteen","Fourteen","Fifteen","Sixteen","Seventeen","Eighteen","Nineteen"}),""))</f>
        <v/>
      </c>
      <c r="BC21" t="str">
        <f>IF(BA21="","",IF(AND(BA21&lt;="99",BA21&gt;"19"),LOOKUP(BA21,{"20","30","40","50","60","70","80","90"},{"Twenty","Thirty","Forty","Fifty","Sixty","Seventy","Eighty","Ninety"}),""))</f>
        <v/>
      </c>
      <c r="BD21" t="str">
        <f t="shared" si="11"/>
        <v/>
      </c>
      <c r="BE21" t="str">
        <f>IF(BD21="","",LOOKUP(BD21,{"1","2","3","4","5","6","7","8","9"},{"One","Two","Three","Four","Five","Six","Seven","Eight","Nine"}))</f>
        <v/>
      </c>
      <c r="BF21"/>
      <c r="BG21"/>
      <c r="BH21"/>
      <c r="BI21" s="149" t="str">
        <f t="shared" si="12"/>
        <v>ZERO            Only</v>
      </c>
      <c r="BJ21" s="149"/>
      <c r="BK21" s="149"/>
      <c r="BL21" s="149"/>
      <c r="BM21" s="149"/>
      <c r="BN21" t="str">
        <f t="shared" si="13"/>
        <v>ZERO Only</v>
      </c>
      <c r="BO21" s="66" t="str">
        <f t="shared" si="14"/>
        <v/>
      </c>
      <c r="BP21" s="66" t="b">
        <f t="shared" si="15"/>
        <v>0</v>
      </c>
      <c r="BQ21" s="66" t="b">
        <f t="shared" si="16"/>
        <v>0</v>
      </c>
      <c r="BR21" s="66" t="b">
        <f t="shared" si="17"/>
        <v>0</v>
      </c>
      <c r="BS21" s="66" t="str">
        <f t="shared" si="18"/>
        <v/>
      </c>
      <c r="BT21" s="66" t="str">
        <f t="shared" si="19"/>
        <v/>
      </c>
      <c r="BU21" s="66" t="str">
        <f t="shared" si="20"/>
        <v/>
      </c>
      <c r="BV21" s="66" t="str">
        <f t="shared" si="21"/>
        <v/>
      </c>
      <c r="BW21" s="61" t="str">
        <f t="shared" si="22"/>
        <v/>
      </c>
      <c r="BX21" s="62" t="str">
        <f t="shared" ref="BX21:BX38" si="41">IF(BW21&gt;BW20,"OK","INCORRECT")</f>
        <v>INCORRECT</v>
      </c>
      <c r="BY21" s="66" t="b">
        <f t="shared" ref="BY21:BY38" si="42">BW21&gt;BW20</f>
        <v>0</v>
      </c>
      <c r="BZ21" s="63" t="str">
        <f t="shared" si="23"/>
        <v/>
      </c>
      <c r="CA21" s="66" t="b">
        <f t="shared" si="24"/>
        <v>0</v>
      </c>
      <c r="CB21" s="66" t="b">
        <f t="shared" si="25"/>
        <v>0</v>
      </c>
      <c r="CC21" s="66" t="b">
        <f t="shared" si="26"/>
        <v>0</v>
      </c>
      <c r="CD21" s="66" t="b">
        <f t="shared" si="27"/>
        <v>0</v>
      </c>
      <c r="CE21" s="66" t="b">
        <f t="shared" si="28"/>
        <v>0</v>
      </c>
      <c r="CF21" s="66" t="b">
        <f t="shared" si="29"/>
        <v>0</v>
      </c>
      <c r="CG21" s="66" t="str">
        <f t="shared" si="30"/>
        <v/>
      </c>
      <c r="CH21" s="66" t="str">
        <f t="shared" si="31"/>
        <v/>
      </c>
      <c r="CI21" s="66" t="str">
        <f t="shared" si="32"/>
        <v/>
      </c>
      <c r="CJ21" s="66" t="str">
        <f t="shared" si="33"/>
        <v/>
      </c>
      <c r="CK21" s="66" t="str">
        <f t="shared" si="34"/>
        <v/>
      </c>
      <c r="CL21" s="66" t="str">
        <f t="shared" si="35"/>
        <v/>
      </c>
      <c r="CM21" s="63" t="str">
        <f t="shared" si="36"/>
        <v/>
      </c>
      <c r="CN21" s="63" t="str">
        <f t="shared" si="37"/>
        <v/>
      </c>
      <c r="CO21" s="64" t="str">
        <f t="shared" si="38"/>
        <v>NO</v>
      </c>
      <c r="CP21" s="64" t="str">
        <f t="shared" si="39"/>
        <v>NO</v>
      </c>
      <c r="CQ21" s="62" t="str">
        <f t="shared" ref="CQ21:CQ38" si="43">IF(AND(CO21&lt;&gt;"NO", CP21&lt;&gt;"NO"),IF(CP21&lt;CO21,"OK","INCORRECT"),"NO")</f>
        <v>NO</v>
      </c>
      <c r="CR21" s="62" t="str">
        <f t="shared" ref="CR21:CR38" si="44">IF(AND(CO21&lt;&gt;"NO", CP21&lt;&gt;"NO"),IF(CP21&lt;=CP20,"OK","INCORRECT"),"NO")</f>
        <v>NO</v>
      </c>
      <c r="CS21" s="64" t="str">
        <f t="shared" ref="CS21:CS38" si="45">IF(OR(AND(OR(AND(CQ21="NO",CR21="NO"),AND(CQ21="OK", CR21="OK")),AND(CQ20="NO", CR20="NO")),AND(AND(CQ21="OK",CR21="OK",OR(AND(CQ20="NO", CR20="NO"),AND(CQ20="OK", CR20="OK"))))),"OK","INCORRECT")</f>
        <v>OK</v>
      </c>
      <c r="CT21" s="66" t="b">
        <f t="shared" ref="CT21:CT38" si="46">IF(CS21="OK",IF(AND(CO20="NO",CO21="NO"),BW21&gt;BW20))</f>
        <v>0</v>
      </c>
      <c r="CU21" s="66" t="b">
        <f t="shared" ref="CU21:CU38" si="47">IF(CS21="OK",AND(CQ21="OK",CR21="OK",CQ20="NO",CR20="NO"))</f>
        <v>0</v>
      </c>
      <c r="CV21" s="66" t="b">
        <f t="shared" ref="CV21:CV38" si="48">IF(CS21="OK",IF(AND(EXACT(CN20,CN21)),BW21&gt;BW20))</f>
        <v>0</v>
      </c>
      <c r="CW21" s="66" t="b">
        <f t="shared" ref="CW21:CW38" si="49">IF(CS21="OK",CP21&lt;CP20)</f>
        <v>0</v>
      </c>
      <c r="CX21" s="63" t="str">
        <f t="shared" ref="CX21:CX38" si="50">IF(AND(CT21=FALSE,CU21=FALSE,CV21=FALSE,CW21=FALSE),"SEQUENCE INCORRECT","SEQUENCE CORRECT")</f>
        <v>SEQUENCE INCORRECT</v>
      </c>
      <c r="CY21" s="65">
        <f>COUNTIF(B19:B20,T(B21))</f>
        <v>2</v>
      </c>
    </row>
    <row r="22" spans="1:103" s="33" customFormat="1" ht="20.100000000000001" customHeight="1" thickBot="1">
      <c r="A22" s="50"/>
      <c r="B22" s="127"/>
      <c r="C22" s="128"/>
      <c r="D22" s="127"/>
      <c r="E22" s="178"/>
      <c r="F22" s="178"/>
      <c r="G22" s="178"/>
      <c r="H22" s="178"/>
      <c r="I22" s="178"/>
      <c r="J22" s="178"/>
      <c r="K22" s="128"/>
      <c r="L22" s="181" t="str">
        <f>IF(AND(AK22="OK",T22="OK"),IF(AND(A22&lt;&gt;"",B22&lt;&gt;"",D22="ABS"),"ABS",IF(AND(A22&lt;&gt;"",B22&lt;&gt;"",D22="ZERO"),"ZERO Only",IF(OR(A22="",B22="",D22="",D22&gt;J17),"",BN22))),"")</f>
        <v/>
      </c>
      <c r="M22" s="182"/>
      <c r="N22" s="182"/>
      <c r="O22" s="182"/>
      <c r="P22" s="182"/>
      <c r="Q22" s="182"/>
      <c r="R22" s="183"/>
      <c r="S22" s="245"/>
      <c r="T22" s="70" t="str">
        <f t="shared" si="1"/>
        <v/>
      </c>
      <c r="U22" s="135" t="str">
        <f>IF(AND(A22&lt;&gt;"",B22&lt;&gt;"",D22&lt;&gt;"ABS",D22&lt;&gt;"ZERO"),IF(OR(D22&gt;J17,D22=""),"Final Semester Marks incorrect",""),"")</f>
        <v/>
      </c>
      <c r="V22" s="131"/>
      <c r="W22" s="131"/>
      <c r="X22" s="131" t="str">
        <f t="shared" si="2"/>
        <v/>
      </c>
      <c r="Y22" s="131"/>
      <c r="Z22" s="131"/>
      <c r="AA22" s="131"/>
      <c r="AB22" s="131"/>
      <c r="AC22" s="13" t="b">
        <f>IF(AND(EXACT(LEFT(B22,3),LEFT(J8,3)),MID(B22,4,1)="-",ISNUMBER(INT(MID(B22,5,1))),ISNUMBER(INT(MID(B22,6,1))),MID(B22,5,2)&lt;&gt;"00",MID(B22,5,2)&lt;&gt;MID(J8,2,2),EXACT(MID(B22,7,4),RIGHT(J8,4)),ISNUMBER(INT(MID(B22,11,1))),ISNUMBER(INT(MID(B22,12,1))),MID(B22,11,2)&lt;&gt;"00",OR(ISNUMBER(INT(MID(B22,11,3))),MID(B22,13,1)=""),OR(AND(ISNUMBER(INT(MID(B22,11,3))),MID(B22,11,1)&lt;&gt;"0",MID(B22,14,1)=""),AND((ISNUMBER(INT(MID(B22,11,2)))),MID(B22,13,1)=""))),"oKK")</f>
        <v>0</v>
      </c>
      <c r="AD22" s="17" t="b">
        <f>IF(AND(EXACT(LEFT(B22,4),LEFT(J8,4)),MID(B22,5,1)="-",ISNUMBER(INT(MID(B22,6,1))),ISNUMBER(INT(MID(B22,7,1))),MID(B22,6,2)&lt;&gt;"00",MID(B22,6,2)&lt;&gt;MID(J8,3,2),EXACT(MID(B22,8,2),RIGHT(J8,2)),ISNUMBER(INT(MID(B22,10,1))),ISNUMBER(INT(MID(B22,11,1))),MID(B22,10,2)&lt;&gt;"00",OR(ISNUMBER(INT(MID(B22,10,3))),MID(B22,12,1)=""),OR(AND(ISNUMBER(INT(MID(B22,10,3))),MID(B22,10,1)&lt;&gt;"0",MID(B22,13,1)=""),AND((ISNUMBER(INT(MID(B22,10,2)))),MID(B22,12,1)=""))),"oKK")</f>
        <v>0</v>
      </c>
      <c r="AE22" s="17" t="b">
        <f>IF(AND(EXACT(LEFT(B22,3),LEFT(J8,3)),MID(B22,4,1)="-",ISNUMBER(INT(MID(B22,5,1))),ISNUMBER(INT(MID(B22,6,1))),MID(B22,5,2)&lt;&gt;"00",MID(B22,5,2)&lt;&gt;MID(J8,2,2),EXACT(MID(B22,7,3),RIGHT(J8,3)),ISNUMBER(INT(MID(B22,10,1))),ISNUMBER(INT(MID(B22,11,1))),MID(B22,10,2)&lt;&gt;"00",OR(ISNUMBER(INT(MID(B22,10,3))),MID(B22,12,1)=""),OR(AND(ISNUMBER(INT(MID(B22,10,3))),MID(B22,10,1)&lt;&gt;"0",MID(B22,13,1)=""),AND((ISNUMBER(INT(MID(B22,10,2)))),MID(B22,12,1)=""))),"oKK")</f>
        <v>0</v>
      </c>
      <c r="AF22" s="15" t="b">
        <f>IF(AND( EXACT(LEFT(B22,LEN(J8)), J8),ISNUMBER(INT(MID(B22,(LEN(J8)+1),1))),ISNUMBER(INT(MID(B22,(LEN(J8)+2),1))), MID(B22,(LEN(J8)+1),2)&lt;&gt;"00",OR(ISNUMBER(INT(MID(B22,(LEN(J8)+3),1))),MID(B22,(LEN(J8)+3),1)=""),  OR(AND(ISNUMBER(INT(MID(B22,(LEN(J8)+1),3))),MID(B22,(LEN(J8)+1),1)&lt;&gt;"0", MID(B22,(LEN(J8)+4),1)=""),AND((ISNUMBER(INT(MID(B22,(LEN(J8)+1),2)))),MID(B22,(LEN(J8)+3),1)=""))),"OK")</f>
        <v>0</v>
      </c>
      <c r="AG22" s="16" t="b">
        <f>IF(AND(LEN(J8)=5,LEFT(J8,1)&lt;&gt;"K"),IF(AND((LEFT(B22,2)=LEFT(J8,2)),MID(B22,3,1)="-",ISNUMBER(INT(MID(B22,4,1))),ISNUMBER(INT(MID(B22,5,1))),MID(B22,4,2)&lt;&gt;"00", MID(B22,4,2)&lt;&gt;LEFT(J8,2),MID(B22,9,2)&lt;&gt;"00",EXACT(MID(B22,6,3),RIGHT(J8,3)),OR(ISNUMBER(INT(MID(B22,9,3))),MID(B22,11,1)=""),ISNUMBER(INT(MID(B22,9,1))),ISNUMBER(INT(MID(B22,10,1))),OR(AND(ISNUMBER(INT(MID(B22,9,3))),MID(B22,9,1)&lt;&gt;"0",MID(B22,12,1)=""),AND((ISNUMBER(INT(MID(B22,9,2)))),MID(B22,11,1)=""))),"oOk"))</f>
        <v>0</v>
      </c>
      <c r="AH22" s="17" t="b">
        <f>IF(AND(EXACT(LEFT(B22,3),LEFT(J8,3)),MID(B22,4,1)="-",ISNUMBER(INT(MID(B22,5,1))),ISNUMBER(INT(MID(B22,6,1))),MID(B22,5,2)&lt;&gt;"00",MID(B22,5,2)&lt;&gt;MID(J8,2,2),EXACT(MID(B22,7,2),RIGHT(J8,2)),ISNUMBER(INT(MID(B22,9,1))),ISNUMBER(INT(MID(B22,10,1))),MID(B22,9,2)&lt;&gt;"00",OR(ISNUMBER(INT(MID(B22,9,3))),MID(B22,11,1)=""),OR(AND(ISNUMBER(INT(MID(B22,9,3))),MID(B22,9,1)&lt;&gt;"0",MID(B22,12,1)=""),AND((ISNUMBER(INT(MID(B22,9,2)))),MID(B22,11,1)=""))),"oKK")</f>
        <v>0</v>
      </c>
      <c r="AI22" s="14" t="b">
        <f>IF(AND((LEFT(B22,2)=LEFT(J8,2)),MID(B22,3,1)="-",ISNUMBER(INT(MID(B22,4,1))),ISNUMBER(INT(MID(B22,5,1))),MID(B22,4,2)&lt;&gt;"00", MID(B22,4,2)&lt;&gt;LEFT(J8,2),MID(B22,8,2)&lt;&gt;"00",EXACT(MID(B22,6,2), RIGHT(J8,2)),OR(ISNUMBER(INT(MID(B22,8,3))),MID(B22,10,1)=""),ISNUMBER(INT(MID(B22,8,1))),ISNUMBER(INT(MID(B22,9,1))), OR(AND(ISNUMBER(INT(MID(B22,8,3))),MID(B22,8,1)&lt;&gt;"0", MID(B22,11,1)=""),AND((ISNUMBER(INT(MID(B22,8,2)))),MID(B22,10,1)=""))),"oK")</f>
        <v>0</v>
      </c>
      <c r="AJ22" s="33" t="b">
        <f t="shared" si="40"/>
        <v>0</v>
      </c>
      <c r="AK22" s="33" t="str">
        <f t="shared" si="3"/>
        <v>S# INCORRECT</v>
      </c>
      <c r="AN22">
        <f t="shared" si="4"/>
        <v>0</v>
      </c>
      <c r="AO22"/>
      <c r="AP22" t="str">
        <f>IF(AN22="","",IF(AN22&lt;=19,LOOKUP(AN22,{0,1,2,3,4,5,6,7,8,9,10,11,12,13,14,15,16,17,18,19},{"ZERO","One","Two","Three","Four","Five","Six","Seven","Eight","Nine","Ten","Eleven","Twelve","Thirteen","Fourteen","Fifteen","Sixteen","Seventeen","Eighteen","Nineteen"}),""))</f>
        <v>ZERO</v>
      </c>
      <c r="AQ22" t="str">
        <f>IF(AND(AN22&lt;=99, AN22&gt;19),LOOKUP(AN22,{20,30,40,50,60,70,80,90},{"Twenty","Thirty","Forty","Fifty","Sixty","Seventy","Eighty","Ninety"}),"")</f>
        <v/>
      </c>
      <c r="AR22" t="str">
        <f t="shared" si="5"/>
        <v/>
      </c>
      <c r="AS22" t="str">
        <f>IF(AR22="","",LOOKUP(AR22,{"1","2","3","4","5","6","7","8","9"},{"One","Two","Three","Four","Five","Six","Seven","Eight","Nine"}))</f>
        <v/>
      </c>
      <c r="AT22" t="str">
        <f t="shared" si="6"/>
        <v/>
      </c>
      <c r="AU22" t="str">
        <f>IF(AT22="","",LOOKUP(AT22,{"1","2","3","4","5","6","7","8","9"},{"One","Two","Three","Four","Five","Six","Seven","Eight","Nine"}))</f>
        <v/>
      </c>
      <c r="AV22" t="str">
        <f t="shared" si="7"/>
        <v/>
      </c>
      <c r="AW22" t="str">
        <f t="shared" si="8"/>
        <v/>
      </c>
      <c r="AX22" t="str">
        <f>IF(AW22="","",LOOKUP(AW22,{"0","1","2","3","4","5","6","7","8","9"},{"","One","Two","Three","Four","Five","Six","Seven","Eight","Nine"}))</f>
        <v/>
      </c>
      <c r="AY22" t="str">
        <f t="shared" si="9"/>
        <v/>
      </c>
      <c r="AZ22" t="str">
        <f>IF(AY22="","",LOOKUP(AY22,{"10","20","30","40","50","60","70","80","90"},{"Ten","Twenty","Thirty","Forty","Fifty","Sixty","Seventy","Eighty","Ninety"}))</f>
        <v/>
      </c>
      <c r="BA22" t="str">
        <f t="shared" si="10"/>
        <v/>
      </c>
      <c r="BB22" t="str">
        <f>IF(BA22="","",IF(BA22&lt;="19",LOOKUP(BA22,{"1","2","3","4","5","6","7","8","9","10","11","12","13","14","15","16","17","18","19"},{"One","Two","Three","Four","Five","Six","Seven","Eight","Nine","Ten","Eleven","Twelve","Thirteen","Fourteen","Fifteen","Sixteen","Seventeen","Eighteen","Nineteen"}),""))</f>
        <v/>
      </c>
      <c r="BC22" t="str">
        <f>IF(BA22="","",IF(AND(BA22&lt;="99",BA22&gt;"19"),LOOKUP(BA22,{"20","30","40","50","60","70","80","90"},{"Twenty","Thirty","Forty","Fifty","Sixty","Seventy","Eighty","Ninety"}),""))</f>
        <v/>
      </c>
      <c r="BD22" t="str">
        <f t="shared" si="11"/>
        <v/>
      </c>
      <c r="BE22" t="str">
        <f>IF(BD22="","",LOOKUP(BD22,{"1","2","3","4","5","6","7","8","9"},{"One","Two","Three","Four","Five","Six","Seven","Eight","Nine"}))</f>
        <v/>
      </c>
      <c r="BF22"/>
      <c r="BG22"/>
      <c r="BH22"/>
      <c r="BI22" s="149" t="str">
        <f t="shared" si="12"/>
        <v>ZERO            Only</v>
      </c>
      <c r="BJ22" s="149"/>
      <c r="BK22" s="149"/>
      <c r="BL22" s="149"/>
      <c r="BM22" s="149"/>
      <c r="BN22" t="str">
        <f t="shared" si="13"/>
        <v>ZERO Only</v>
      </c>
      <c r="BO22" s="66" t="str">
        <f t="shared" si="14"/>
        <v/>
      </c>
      <c r="BP22" s="66" t="b">
        <f t="shared" si="15"/>
        <v>0</v>
      </c>
      <c r="BQ22" s="66" t="b">
        <f t="shared" si="16"/>
        <v>0</v>
      </c>
      <c r="BR22" s="66" t="b">
        <f t="shared" si="17"/>
        <v>0</v>
      </c>
      <c r="BS22" s="66" t="str">
        <f t="shared" si="18"/>
        <v/>
      </c>
      <c r="BT22" s="66" t="str">
        <f t="shared" si="19"/>
        <v/>
      </c>
      <c r="BU22" s="66" t="str">
        <f t="shared" si="20"/>
        <v/>
      </c>
      <c r="BV22" s="66" t="str">
        <f t="shared" si="21"/>
        <v/>
      </c>
      <c r="BW22" s="61" t="str">
        <f t="shared" si="22"/>
        <v/>
      </c>
      <c r="BX22" s="62" t="str">
        <f t="shared" si="41"/>
        <v>INCORRECT</v>
      </c>
      <c r="BY22" s="66" t="b">
        <f t="shared" si="42"/>
        <v>0</v>
      </c>
      <c r="BZ22" s="63" t="str">
        <f t="shared" si="23"/>
        <v/>
      </c>
      <c r="CA22" s="66" t="b">
        <f t="shared" si="24"/>
        <v>0</v>
      </c>
      <c r="CB22" s="66" t="b">
        <f t="shared" si="25"/>
        <v>0</v>
      </c>
      <c r="CC22" s="66" t="b">
        <f t="shared" si="26"/>
        <v>0</v>
      </c>
      <c r="CD22" s="66" t="b">
        <f t="shared" si="27"/>
        <v>0</v>
      </c>
      <c r="CE22" s="66" t="b">
        <f t="shared" si="28"/>
        <v>0</v>
      </c>
      <c r="CF22" s="66" t="b">
        <f t="shared" si="29"/>
        <v>0</v>
      </c>
      <c r="CG22" s="66" t="str">
        <f t="shared" si="30"/>
        <v/>
      </c>
      <c r="CH22" s="66" t="str">
        <f t="shared" si="31"/>
        <v/>
      </c>
      <c r="CI22" s="66" t="str">
        <f t="shared" si="32"/>
        <v/>
      </c>
      <c r="CJ22" s="66" t="str">
        <f t="shared" si="33"/>
        <v/>
      </c>
      <c r="CK22" s="66" t="str">
        <f t="shared" si="34"/>
        <v/>
      </c>
      <c r="CL22" s="66" t="str">
        <f t="shared" si="35"/>
        <v/>
      </c>
      <c r="CM22" s="63" t="str">
        <f t="shared" si="36"/>
        <v/>
      </c>
      <c r="CN22" s="63" t="str">
        <f t="shared" si="37"/>
        <v/>
      </c>
      <c r="CO22" s="64" t="str">
        <f t="shared" si="38"/>
        <v>NO</v>
      </c>
      <c r="CP22" s="64" t="str">
        <f t="shared" si="39"/>
        <v>NO</v>
      </c>
      <c r="CQ22" s="62" t="str">
        <f t="shared" si="43"/>
        <v>NO</v>
      </c>
      <c r="CR22" s="62" t="str">
        <f t="shared" si="44"/>
        <v>NO</v>
      </c>
      <c r="CS22" s="64" t="str">
        <f t="shared" si="45"/>
        <v>OK</v>
      </c>
      <c r="CT22" s="66" t="b">
        <f t="shared" si="46"/>
        <v>0</v>
      </c>
      <c r="CU22" s="66" t="b">
        <f t="shared" si="47"/>
        <v>0</v>
      </c>
      <c r="CV22" s="66" t="b">
        <f t="shared" si="48"/>
        <v>0</v>
      </c>
      <c r="CW22" s="66" t="b">
        <f t="shared" si="49"/>
        <v>0</v>
      </c>
      <c r="CX22" s="63" t="str">
        <f t="shared" si="50"/>
        <v>SEQUENCE INCORRECT</v>
      </c>
      <c r="CY22" s="65">
        <f>COUNTIF(B19:B21,T(B22))</f>
        <v>3</v>
      </c>
    </row>
    <row r="23" spans="1:103" s="33" customFormat="1" ht="20.100000000000001" customHeight="1" thickBot="1">
      <c r="A23" s="54"/>
      <c r="B23" s="127"/>
      <c r="C23" s="128"/>
      <c r="D23" s="127"/>
      <c r="E23" s="178"/>
      <c r="F23" s="178"/>
      <c r="G23" s="178"/>
      <c r="H23" s="178"/>
      <c r="I23" s="178"/>
      <c r="J23" s="178"/>
      <c r="K23" s="128"/>
      <c r="L23" s="181" t="str">
        <f>IF(AND(AK23="OK",T23="OK"),IF(AND(A23&lt;&gt;"",B23&lt;&gt;"",D23="ABS"),"ABS",IF(AND(A23&lt;&gt;"",B23&lt;&gt;"",D23="ZERO"),"ZERO Only",IF(OR(A23="",B23="",D23="",D23&gt;J17),"",BN23))),"")</f>
        <v/>
      </c>
      <c r="M23" s="182"/>
      <c r="N23" s="182"/>
      <c r="O23" s="182"/>
      <c r="P23" s="182"/>
      <c r="Q23" s="182"/>
      <c r="R23" s="183"/>
      <c r="S23" s="245"/>
      <c r="T23" s="70" t="str">
        <f t="shared" si="1"/>
        <v/>
      </c>
      <c r="U23" s="135" t="str">
        <f>IF(AND(A23&lt;&gt;"",B23&lt;&gt;"",D23&lt;&gt;"ABS",D23&lt;&gt;"ZERO"),IF(OR(D23&gt;J17,D23=""),"Final Semester Marks incorrect",""),"")</f>
        <v/>
      </c>
      <c r="V23" s="131"/>
      <c r="W23" s="131"/>
      <c r="X23" s="131" t="str">
        <f t="shared" si="2"/>
        <v/>
      </c>
      <c r="Y23" s="131"/>
      <c r="Z23" s="131"/>
      <c r="AA23" s="131"/>
      <c r="AB23" s="131"/>
      <c r="AC23" s="13" t="b">
        <f>IF(AND(EXACT(LEFT(B23,3),LEFT(J8,3)),MID(B23,4,1)="-",ISNUMBER(INT(MID(B23,5,1))),ISNUMBER(INT(MID(B23,6,1))),MID(B23,5,2)&lt;&gt;"00",MID(B23,5,2)&lt;&gt;MID(J8,2,2),EXACT(MID(B23,7,4),RIGHT(J8,4)),ISNUMBER(INT(MID(B23,11,1))),ISNUMBER(INT(MID(B23,12,1))),MID(B23,11,2)&lt;&gt;"00",OR(ISNUMBER(INT(MID(B23,11,3))),MID(B23,13,1)=""),OR(AND(ISNUMBER(INT(MID(B23,11,3))),MID(B23,11,1)&lt;&gt;"0",MID(B23,14,1)=""),AND((ISNUMBER(INT(MID(B23,11,2)))),MID(B23,13,1)=""))),"oKK")</f>
        <v>0</v>
      </c>
      <c r="AD23" s="17" t="b">
        <f>IF(AND(EXACT(LEFT(B23,4),LEFT(J8,4)),MID(B23,5,1)="-",ISNUMBER(INT(MID(B23,6,1))),ISNUMBER(INT(MID(B23,7,1))),MID(B23,6,2)&lt;&gt;"00",MID(B23,6,2)&lt;&gt;MID(J8,3,2),EXACT(MID(B23,8,2),RIGHT(J8,2)),ISNUMBER(INT(MID(B23,10,1))),ISNUMBER(INT(MID(B23,11,1))),MID(B23,10,2)&lt;&gt;"00",OR(ISNUMBER(INT(MID(B23,10,3))),MID(B23,12,1)=""),OR(AND(ISNUMBER(INT(MID(B23,10,3))),MID(B23,10,1)&lt;&gt;"0",MID(B23,13,1)=""),AND((ISNUMBER(INT(MID(B23,10,2)))),MID(B23,12,1)=""))),"oKK")</f>
        <v>0</v>
      </c>
      <c r="AE23" s="17" t="b">
        <f>IF(AND(EXACT(LEFT(B23,3),LEFT(J8,3)),MID(B23,4,1)="-",ISNUMBER(INT(MID(B23,5,1))),ISNUMBER(INT(MID(B23,6,1))),MID(B23,5,2)&lt;&gt;"00",MID(B23,5,2)&lt;&gt;MID(J8,2,2),EXACT(MID(B23,7,3),RIGHT(J8,3)),ISNUMBER(INT(MID(B23,10,1))),ISNUMBER(INT(MID(B23,11,1))),MID(B23,10,2)&lt;&gt;"00",OR(ISNUMBER(INT(MID(B23,10,3))),MID(B23,12,1)=""),OR(AND(ISNUMBER(INT(MID(B23,10,3))),MID(B23,10,1)&lt;&gt;"0",MID(B23,13,1)=""),AND((ISNUMBER(INT(MID(B23,10,2)))),MID(B23,12,1)=""))),"oKK")</f>
        <v>0</v>
      </c>
      <c r="AF23" s="15" t="b">
        <f>IF(AND( EXACT(LEFT(B23,LEN(J8)), J8),ISNUMBER(INT(MID(B23,(LEN(J8)+1),1))),ISNUMBER(INT(MID(B23,(LEN(J8)+2),1))), MID(B23,(LEN(J8)+1),2)&lt;&gt;"00",OR(ISNUMBER(INT(MID(B23,(LEN(J8)+3),1))),MID(B23,(LEN(J8)+3),1)=""),  OR(AND(ISNUMBER(INT(MID(B23,(LEN(J8)+1),3))),MID(B23,(LEN(J8)+1),1)&lt;&gt;"0", MID(B23,(LEN(J8)+4),1)=""),AND((ISNUMBER(INT(MID(B23,(LEN(J8)+1),2)))),MID(B23,(LEN(J8)+3),1)=""))),"OK")</f>
        <v>0</v>
      </c>
      <c r="AG23" s="16" t="b">
        <f>IF(AND(LEN(J8)=5,LEFT(J8,1)&lt;&gt;"K"),IF(AND((LEFT(B23,2)=LEFT(J8,2)),MID(B23,3,1)="-",ISNUMBER(INT(MID(B23,4,1))),ISNUMBER(INT(MID(B23,5,1))),MID(B23,4,2)&lt;&gt;"00", MID(B23,4,2)&lt;&gt;LEFT(J8,2),MID(B23,9,2)&lt;&gt;"00",EXACT(MID(B23,6,3),RIGHT(J8,3)),OR(ISNUMBER(INT(MID(B23,9,3))),MID(B23,11,1)=""),ISNUMBER(INT(MID(B23,9,1))),ISNUMBER(INT(MID(B23,10,1))),OR(AND(ISNUMBER(INT(MID(B23,9,3))),MID(B23,9,1)&lt;&gt;"0",MID(B23,12,1)=""),AND((ISNUMBER(INT(MID(B23,9,2)))),MID(B23,11,1)=""))),"oOk"))</f>
        <v>0</v>
      </c>
      <c r="AH23" s="17" t="b">
        <f>IF(AND(EXACT(LEFT(B23,3),LEFT(J8,3)),MID(B23,4,1)="-",ISNUMBER(INT(MID(B23,5,1))),ISNUMBER(INT(MID(B23,6,1))),MID(B23,5,2)&lt;&gt;"00",MID(B23,5,2)&lt;&gt;MID(J8,2,2),EXACT(MID(B23,7,2),RIGHT(J8,2)),ISNUMBER(INT(MID(B23,9,1))),ISNUMBER(INT(MID(B23,10,1))),MID(B23,9,2)&lt;&gt;"00",OR(ISNUMBER(INT(MID(B23,9,3))),MID(B23,11,1)=""),OR(AND(ISNUMBER(INT(MID(B23,9,3))),MID(B23,9,1)&lt;&gt;"0",MID(B23,12,1)=""),AND((ISNUMBER(INT(MID(B23,9,2)))),MID(B23,11,1)=""))),"oKK")</f>
        <v>0</v>
      </c>
      <c r="AI23" s="14" t="b">
        <f>IF(AND((LEFT(B23,2)=LEFT(J8,2)),MID(B23,3,1)="-",ISNUMBER(INT(MID(B23,4,1))),ISNUMBER(INT(MID(B23,5,1))),MID(B23,4,2)&lt;&gt;"00", MID(B23,4,2)&lt;&gt;LEFT(J8,2),MID(B23,8,2)&lt;&gt;"00",EXACT(MID(B23,6,2), RIGHT(J8,2)),OR(ISNUMBER(INT(MID(B23,8,3))),MID(B23,10,1)=""),ISNUMBER(INT(MID(B23,8,1))),ISNUMBER(INT(MID(B23,9,1))), OR(AND(ISNUMBER(INT(MID(B23,8,3))),MID(B23,8,1)&lt;&gt;"0", MID(B23,11,1)=""),AND((ISNUMBER(INT(MID(B23,8,2)))),MID(B23,10,1)=""))),"oK")</f>
        <v>0</v>
      </c>
      <c r="AJ23" s="33" t="b">
        <f t="shared" si="40"/>
        <v>0</v>
      </c>
      <c r="AK23" s="33" t="str">
        <f t="shared" si="3"/>
        <v>S# INCORRECT</v>
      </c>
      <c r="AN23">
        <f t="shared" si="4"/>
        <v>0</v>
      </c>
      <c r="AO23"/>
      <c r="AP23" t="str">
        <f>IF(AN23="","",IF(AN23&lt;=19,LOOKUP(AN23,{0,1,2,3,4,5,6,7,8,9,10,11,12,13,14,15,16,17,18,19},{"ZERO","One","Two","Three","Four","Five","Six","Seven","Eight","Nine","Ten","Eleven","Twelve","Thirteen","Fourteen","Fifteen","Sixteen","Seventeen","Eighteen","Nineteen"}),""))</f>
        <v>ZERO</v>
      </c>
      <c r="AQ23" t="str">
        <f>IF(AND(AN23&lt;=99, AN23&gt;19),LOOKUP(AN23,{20,30,40,50,60,70,80,90},{"Twenty","Thirty","Forty","Fifty","Sixty","Seventy","Eighty","Ninety"}),"")</f>
        <v/>
      </c>
      <c r="AR23" t="str">
        <f t="shared" si="5"/>
        <v/>
      </c>
      <c r="AS23" t="str">
        <f>IF(AR23="","",LOOKUP(AR23,{"1","2","3","4","5","6","7","8","9"},{"One","Two","Three","Four","Five","Six","Seven","Eight","Nine"}))</f>
        <v/>
      </c>
      <c r="AT23" t="str">
        <f t="shared" si="6"/>
        <v/>
      </c>
      <c r="AU23" t="str">
        <f>IF(AT23="","",LOOKUP(AT23,{"1","2","3","4","5","6","7","8","9"},{"One","Two","Three","Four","Five","Six","Seven","Eight","Nine"}))</f>
        <v/>
      </c>
      <c r="AV23" t="str">
        <f t="shared" si="7"/>
        <v/>
      </c>
      <c r="AW23" t="str">
        <f t="shared" si="8"/>
        <v/>
      </c>
      <c r="AX23" t="str">
        <f>IF(AW23="","",LOOKUP(AW23,{"0","1","2","3","4","5","6","7","8","9"},{"","One","Two","Three","Four","Five","Six","Seven","Eight","Nine"}))</f>
        <v/>
      </c>
      <c r="AY23" t="str">
        <f t="shared" si="9"/>
        <v/>
      </c>
      <c r="AZ23" t="str">
        <f>IF(AY23="","",LOOKUP(AY23,{"10","20","30","40","50","60","70","80","90"},{"Ten","Twenty","Thirty","Forty","Fifty","Sixty","Seventy","Eighty","Ninety"}))</f>
        <v/>
      </c>
      <c r="BA23" t="str">
        <f t="shared" si="10"/>
        <v/>
      </c>
      <c r="BB23" t="str">
        <f>IF(BA23="","",IF(BA23&lt;="19",LOOKUP(BA23,{"1","2","3","4","5","6","7","8","9","10","11","12","13","14","15","16","17","18","19"},{"One","Two","Three","Four","Five","Six","Seven","Eight","Nine","Ten","Eleven","Twelve","Thirteen","Fourteen","Fifteen","Sixteen","Seventeen","Eighteen","Nineteen"}),""))</f>
        <v/>
      </c>
      <c r="BC23" t="str">
        <f>IF(BA23="","",IF(AND(BA23&lt;="99",BA23&gt;"19"),LOOKUP(BA23,{"20","30","40","50","60","70","80","90"},{"Twenty","Thirty","Forty","Fifty","Sixty","Seventy","Eighty","Ninety"}),""))</f>
        <v/>
      </c>
      <c r="BD23" t="str">
        <f t="shared" si="11"/>
        <v/>
      </c>
      <c r="BE23" t="str">
        <f>IF(BD23="","",LOOKUP(BD23,{"1","2","3","4","5","6","7","8","9"},{"One","Two","Three","Four","Five","Six","Seven","Eight","Nine"}))</f>
        <v/>
      </c>
      <c r="BF23"/>
      <c r="BG23"/>
      <c r="BH23"/>
      <c r="BI23" s="149" t="str">
        <f t="shared" si="12"/>
        <v>ZERO            Only</v>
      </c>
      <c r="BJ23" s="149"/>
      <c r="BK23" s="149"/>
      <c r="BL23" s="149"/>
      <c r="BM23" s="149"/>
      <c r="BN23" t="str">
        <f t="shared" si="13"/>
        <v>ZERO Only</v>
      </c>
      <c r="BO23" s="66" t="str">
        <f t="shared" si="14"/>
        <v/>
      </c>
      <c r="BP23" s="66" t="b">
        <f t="shared" si="15"/>
        <v>0</v>
      </c>
      <c r="BQ23" s="66" t="b">
        <f t="shared" si="16"/>
        <v>0</v>
      </c>
      <c r="BR23" s="66" t="b">
        <f t="shared" si="17"/>
        <v>0</v>
      </c>
      <c r="BS23" s="66" t="str">
        <f t="shared" si="18"/>
        <v/>
      </c>
      <c r="BT23" s="66" t="str">
        <f t="shared" si="19"/>
        <v/>
      </c>
      <c r="BU23" s="66" t="str">
        <f t="shared" si="20"/>
        <v/>
      </c>
      <c r="BV23" s="66" t="str">
        <f t="shared" si="21"/>
        <v/>
      </c>
      <c r="BW23" s="61" t="str">
        <f t="shared" si="22"/>
        <v/>
      </c>
      <c r="BX23" s="62" t="str">
        <f t="shared" si="41"/>
        <v>INCORRECT</v>
      </c>
      <c r="BY23" s="66" t="b">
        <f t="shared" si="42"/>
        <v>0</v>
      </c>
      <c r="BZ23" s="63" t="str">
        <f t="shared" si="23"/>
        <v/>
      </c>
      <c r="CA23" s="66" t="b">
        <f t="shared" si="24"/>
        <v>0</v>
      </c>
      <c r="CB23" s="66" t="b">
        <f t="shared" si="25"/>
        <v>0</v>
      </c>
      <c r="CC23" s="66" t="b">
        <f t="shared" si="26"/>
        <v>0</v>
      </c>
      <c r="CD23" s="66" t="b">
        <f t="shared" si="27"/>
        <v>0</v>
      </c>
      <c r="CE23" s="66" t="b">
        <f t="shared" si="28"/>
        <v>0</v>
      </c>
      <c r="CF23" s="66" t="b">
        <f t="shared" si="29"/>
        <v>0</v>
      </c>
      <c r="CG23" s="66" t="str">
        <f t="shared" si="30"/>
        <v/>
      </c>
      <c r="CH23" s="66" t="str">
        <f t="shared" si="31"/>
        <v/>
      </c>
      <c r="CI23" s="66" t="str">
        <f t="shared" si="32"/>
        <v/>
      </c>
      <c r="CJ23" s="66" t="str">
        <f t="shared" si="33"/>
        <v/>
      </c>
      <c r="CK23" s="66" t="str">
        <f t="shared" si="34"/>
        <v/>
      </c>
      <c r="CL23" s="66" t="str">
        <f t="shared" si="35"/>
        <v/>
      </c>
      <c r="CM23" s="63" t="str">
        <f t="shared" si="36"/>
        <v/>
      </c>
      <c r="CN23" s="63" t="str">
        <f t="shared" si="37"/>
        <v/>
      </c>
      <c r="CO23" s="64" t="str">
        <f t="shared" si="38"/>
        <v>NO</v>
      </c>
      <c r="CP23" s="64" t="str">
        <f t="shared" si="39"/>
        <v>NO</v>
      </c>
      <c r="CQ23" s="62" t="str">
        <f t="shared" si="43"/>
        <v>NO</v>
      </c>
      <c r="CR23" s="62" t="str">
        <f t="shared" si="44"/>
        <v>NO</v>
      </c>
      <c r="CS23" s="64" t="str">
        <f t="shared" si="45"/>
        <v>OK</v>
      </c>
      <c r="CT23" s="66" t="b">
        <f t="shared" si="46"/>
        <v>0</v>
      </c>
      <c r="CU23" s="66" t="b">
        <f t="shared" si="47"/>
        <v>0</v>
      </c>
      <c r="CV23" s="66" t="b">
        <f t="shared" si="48"/>
        <v>0</v>
      </c>
      <c r="CW23" s="66" t="b">
        <f t="shared" si="49"/>
        <v>0</v>
      </c>
      <c r="CX23" s="63" t="str">
        <f t="shared" si="50"/>
        <v>SEQUENCE INCORRECT</v>
      </c>
      <c r="CY23" s="65">
        <f>COUNTIF(B19:B22,T(B23))</f>
        <v>4</v>
      </c>
    </row>
    <row r="24" spans="1:103" s="33" customFormat="1" ht="20.100000000000001" customHeight="1" thickBot="1">
      <c r="A24" s="50"/>
      <c r="B24" s="127"/>
      <c r="C24" s="128"/>
      <c r="D24" s="127"/>
      <c r="E24" s="178"/>
      <c r="F24" s="178"/>
      <c r="G24" s="178"/>
      <c r="H24" s="178"/>
      <c r="I24" s="178"/>
      <c r="J24" s="178"/>
      <c r="K24" s="128"/>
      <c r="L24" s="181" t="str">
        <f>IF(AND(AK24="OK",T24="OK"),IF(AND(A24&lt;&gt;"",B24&lt;&gt;"",D24="ABS"),"ABS",IF(AND(A24&lt;&gt;"",B24&lt;&gt;"",D24="ZERO"),"ZERO Only",IF(OR(A24="",B24="",D24="",D24&gt;J17),"",BN24))),"")</f>
        <v/>
      </c>
      <c r="M24" s="182"/>
      <c r="N24" s="182"/>
      <c r="O24" s="182"/>
      <c r="P24" s="182"/>
      <c r="Q24" s="182"/>
      <c r="R24" s="183"/>
      <c r="S24" s="245"/>
      <c r="T24" s="70" t="str">
        <f t="shared" si="1"/>
        <v/>
      </c>
      <c r="U24" s="135" t="str">
        <f>IF(AND(A24&lt;&gt;"",B24&lt;&gt;"",D24&lt;&gt;"ABS",D24&lt;&gt;"ZERO"),IF(OR(D24&gt;J17,D24=""),"Final Semester Marks incorrect",""),"")</f>
        <v/>
      </c>
      <c r="V24" s="131"/>
      <c r="W24" s="131"/>
      <c r="X24" s="131" t="str">
        <f t="shared" si="2"/>
        <v/>
      </c>
      <c r="Y24" s="131"/>
      <c r="Z24" s="131"/>
      <c r="AA24" s="131"/>
      <c r="AB24" s="131"/>
      <c r="AC24" s="13" t="b">
        <f>IF(AND(EXACT(LEFT(B24,3),LEFT(J8,3)),MID(B24,4,1)="-",ISNUMBER(INT(MID(B24,5,1))),ISNUMBER(INT(MID(B24,6,1))),MID(B24,5,2)&lt;&gt;"00",MID(B24,5,2)&lt;&gt;MID(J8,2,2),EXACT(MID(B24,7,4),RIGHT(J8,4)),ISNUMBER(INT(MID(B24,11,1))),ISNUMBER(INT(MID(B24,12,1))),MID(B24,11,2)&lt;&gt;"00",OR(ISNUMBER(INT(MID(B24,11,3))),MID(B24,13,1)=""),OR(AND(ISNUMBER(INT(MID(B24,11,3))),MID(B24,11,1)&lt;&gt;"0",MID(B24,14,1)=""),AND((ISNUMBER(INT(MID(B24,11,2)))),MID(B24,13,1)=""))),"oKK")</f>
        <v>0</v>
      </c>
      <c r="AD24" s="17" t="b">
        <f>IF(AND(EXACT(LEFT(B24,4),LEFT(J8,4)),MID(B24,5,1)="-",ISNUMBER(INT(MID(B24,6,1))),ISNUMBER(INT(MID(B24,7,1))),MID(B24,6,2)&lt;&gt;"00",MID(B24,6,2)&lt;&gt;MID(J8,3,2),EXACT(MID(B24,8,2),RIGHT(J8,2)),ISNUMBER(INT(MID(B24,10,1))),ISNUMBER(INT(MID(B24,11,1))),MID(B24,10,2)&lt;&gt;"00",OR(ISNUMBER(INT(MID(B24,10,3))),MID(B24,12,1)=""),OR(AND(ISNUMBER(INT(MID(B24,10,3))),MID(B24,10,1)&lt;&gt;"0",MID(B24,13,1)=""),AND((ISNUMBER(INT(MID(B24,10,2)))),MID(B24,12,1)=""))),"oKK")</f>
        <v>0</v>
      </c>
      <c r="AE24" s="17" t="b">
        <f>IF(AND(EXACT(LEFT(B24,3),LEFT(J8,3)),MID(B24,4,1)="-",ISNUMBER(INT(MID(B24,5,1))),ISNUMBER(INT(MID(B24,6,1))),MID(B24,5,2)&lt;&gt;"00",MID(B24,5,2)&lt;&gt;MID(J8,2,2),EXACT(MID(B24,7,3),RIGHT(J8,3)),ISNUMBER(INT(MID(B24,10,1))),ISNUMBER(INT(MID(B24,11,1))),MID(B24,10,2)&lt;&gt;"00",OR(ISNUMBER(INT(MID(B24,10,3))),MID(B24,12,1)=""),OR(AND(ISNUMBER(INT(MID(B24,10,3))),MID(B24,10,1)&lt;&gt;"0",MID(B24,13,1)=""),AND((ISNUMBER(INT(MID(B24,10,2)))),MID(B24,12,1)=""))),"oKK")</f>
        <v>0</v>
      </c>
      <c r="AF24" s="15" t="b">
        <f>IF(AND( EXACT(LEFT(B24,LEN(J8)), J8),ISNUMBER(INT(MID(B24,(LEN(J8)+1),1))),ISNUMBER(INT(MID(B24,(LEN(J8)+2),1))), MID(B24,(LEN(J8)+1),2)&lt;&gt;"00",OR(ISNUMBER(INT(MID(B24,(LEN(J8)+3),1))),MID(B24,(LEN(J8)+3),1)=""),  OR(AND(ISNUMBER(INT(MID(B24,(LEN(J8)+1),3))),MID(B24,(LEN(J8)+1),1)&lt;&gt;"0", MID(B24,(LEN(J8)+4),1)=""),AND((ISNUMBER(INT(MID(B24,(LEN(J8)+1),2)))),MID(B24,(LEN(J8)+3),1)=""))),"OK")</f>
        <v>0</v>
      </c>
      <c r="AG24" s="16" t="b">
        <f>IF(AND(LEN(J8)=5,LEFT(J8,1)&lt;&gt;"K"),IF(AND((LEFT(B24,2)=LEFT(J8,2)),MID(B24,3,1)="-",ISNUMBER(INT(MID(B24,4,1))),ISNUMBER(INT(MID(B24,5,1))),MID(B24,4,2)&lt;&gt;"00", MID(B24,4,2)&lt;&gt;LEFT(J8,2),MID(B24,9,2)&lt;&gt;"00",EXACT(MID(B24,6,3),RIGHT(J8,3)),OR(ISNUMBER(INT(MID(B24,9,3))),MID(B24,11,1)=""),ISNUMBER(INT(MID(B24,9,1))),ISNUMBER(INT(MID(B24,10,1))),OR(AND(ISNUMBER(INT(MID(B24,9,3))),MID(B24,9,1)&lt;&gt;"0",MID(B24,12,1)=""),AND((ISNUMBER(INT(MID(B24,9,2)))),MID(B24,11,1)=""))),"oOk"))</f>
        <v>0</v>
      </c>
      <c r="AH24" s="17" t="b">
        <f>IF(AND(EXACT(LEFT(B24,3),LEFT(J8,3)),MID(B24,4,1)="-",ISNUMBER(INT(MID(B24,5,1))),ISNUMBER(INT(MID(B24,6,1))),MID(B24,5,2)&lt;&gt;"00",MID(B24,5,2)&lt;&gt;MID(J8,2,2),EXACT(MID(B24,7,2),RIGHT(J8,2)),ISNUMBER(INT(MID(B24,9,1))),ISNUMBER(INT(MID(B24,10,1))),MID(B24,9,2)&lt;&gt;"00",OR(ISNUMBER(INT(MID(B24,9,3))),MID(B24,11,1)=""),OR(AND(ISNUMBER(INT(MID(B24,9,3))),MID(B24,9,1)&lt;&gt;"0",MID(B24,12,1)=""),AND((ISNUMBER(INT(MID(B24,9,2)))),MID(B24,11,1)=""))),"oKK")</f>
        <v>0</v>
      </c>
      <c r="AI24" s="14" t="b">
        <f>IF(AND((LEFT(B24,2)=LEFT(J8,2)),MID(B24,3,1)="-",ISNUMBER(INT(MID(B24,4,1))),ISNUMBER(INT(MID(B24,5,1))),MID(B24,4,2)&lt;&gt;"00", MID(B24,4,2)&lt;&gt;LEFT(J8,2),MID(B24,8,2)&lt;&gt;"00",EXACT(MID(B24,6,2), RIGHT(J8,2)),OR(ISNUMBER(INT(MID(B24,8,3))),MID(B24,10,1)=""),ISNUMBER(INT(MID(B24,8,1))),ISNUMBER(INT(MID(B24,9,1))), OR(AND(ISNUMBER(INT(MID(B24,8,3))),MID(B24,8,1)&lt;&gt;"0", MID(B24,11,1)=""),AND((ISNUMBER(INT(MID(B24,8,2)))),MID(B24,10,1)=""))),"oK")</f>
        <v>0</v>
      </c>
      <c r="AJ24" s="33" t="b">
        <f t="shared" si="40"/>
        <v>0</v>
      </c>
      <c r="AK24" s="33" t="str">
        <f t="shared" si="3"/>
        <v>S# INCORRECT</v>
      </c>
      <c r="AN24">
        <f t="shared" si="4"/>
        <v>0</v>
      </c>
      <c r="AO24"/>
      <c r="AP24" t="str">
        <f>IF(AN24="","",IF(AN24&lt;=19,LOOKUP(AN24,{0,1,2,3,4,5,6,7,8,9,10,11,12,13,14,15,16,17,18,19},{"ZERO","One","Two","Three","Four","Five","Six","Seven","Eight","Nine","Ten","Eleven","Twelve","Thirteen","Fourteen","Fifteen","Sixteen","Seventeen","Eighteen","Nineteen"}),""))</f>
        <v>ZERO</v>
      </c>
      <c r="AQ24" t="str">
        <f>IF(AND(AN24&lt;=99, AN24&gt;19),LOOKUP(AN24,{20,30,40,50,60,70,80,90},{"Twenty","Thirty","Forty","Fifty","Sixty","Seventy","Eighty","Ninety"}),"")</f>
        <v/>
      </c>
      <c r="AR24" t="str">
        <f t="shared" si="5"/>
        <v/>
      </c>
      <c r="AS24" t="str">
        <f>IF(AR24="","",LOOKUP(AR24,{"1","2","3","4","5","6","7","8","9"},{"One","Two","Three","Four","Five","Six","Seven","Eight","Nine"}))</f>
        <v/>
      </c>
      <c r="AT24" t="str">
        <f t="shared" si="6"/>
        <v/>
      </c>
      <c r="AU24" t="str">
        <f>IF(AT24="","",LOOKUP(AT24,{"1","2","3","4","5","6","7","8","9"},{"One","Two","Three","Four","Five","Six","Seven","Eight","Nine"}))</f>
        <v/>
      </c>
      <c r="AV24" t="str">
        <f t="shared" si="7"/>
        <v/>
      </c>
      <c r="AW24" t="str">
        <f t="shared" si="8"/>
        <v/>
      </c>
      <c r="AX24" t="str">
        <f>IF(AW24="","",LOOKUP(AW24,{"0","1","2","3","4","5","6","7","8","9"},{"","One","Two","Three","Four","Five","Six","Seven","Eight","Nine"}))</f>
        <v/>
      </c>
      <c r="AY24" t="str">
        <f t="shared" si="9"/>
        <v/>
      </c>
      <c r="AZ24" t="str">
        <f>IF(AY24="","",LOOKUP(AY24,{"10","20","30","40","50","60","70","80","90"},{"Ten","Twenty","Thirty","Forty","Fifty","Sixty","Seventy","Eighty","Ninety"}))</f>
        <v/>
      </c>
      <c r="BA24" t="str">
        <f t="shared" si="10"/>
        <v/>
      </c>
      <c r="BB24" t="str">
        <f>IF(BA24="","",IF(BA24&lt;="19",LOOKUP(BA24,{"1","2","3","4","5","6","7","8","9","10","11","12","13","14","15","16","17","18","19"},{"One","Two","Three","Four","Five","Six","Seven","Eight","Nine","Ten","Eleven","Twelve","Thirteen","Fourteen","Fifteen","Sixteen","Seventeen","Eighteen","Nineteen"}),""))</f>
        <v/>
      </c>
      <c r="BC24" t="str">
        <f>IF(BA24="","",IF(AND(BA24&lt;="99",BA24&gt;"19"),LOOKUP(BA24,{"20","30","40","50","60","70","80","90"},{"Twenty","Thirty","Forty","Fifty","Sixty","Seventy","Eighty","Ninety"}),""))</f>
        <v/>
      </c>
      <c r="BD24" t="str">
        <f t="shared" si="11"/>
        <v/>
      </c>
      <c r="BE24" t="str">
        <f>IF(BD24="","",LOOKUP(BD24,{"1","2","3","4","5","6","7","8","9"},{"One","Two","Three","Four","Five","Six","Seven","Eight","Nine"}))</f>
        <v/>
      </c>
      <c r="BF24"/>
      <c r="BG24"/>
      <c r="BH24"/>
      <c r="BI24" s="149" t="str">
        <f t="shared" si="12"/>
        <v>ZERO            Only</v>
      </c>
      <c r="BJ24" s="149"/>
      <c r="BK24" s="149"/>
      <c r="BL24" s="149"/>
      <c r="BM24" s="149"/>
      <c r="BN24" t="str">
        <f t="shared" si="13"/>
        <v>ZERO Only</v>
      </c>
      <c r="BO24" s="66" t="str">
        <f t="shared" si="14"/>
        <v/>
      </c>
      <c r="BP24" s="66" t="b">
        <f t="shared" si="15"/>
        <v>0</v>
      </c>
      <c r="BQ24" s="66" t="b">
        <f t="shared" si="16"/>
        <v>0</v>
      </c>
      <c r="BR24" s="66" t="b">
        <f t="shared" si="17"/>
        <v>0</v>
      </c>
      <c r="BS24" s="66" t="str">
        <f t="shared" si="18"/>
        <v/>
      </c>
      <c r="BT24" s="66" t="str">
        <f t="shared" si="19"/>
        <v/>
      </c>
      <c r="BU24" s="66" t="str">
        <f t="shared" si="20"/>
        <v/>
      </c>
      <c r="BV24" s="66" t="str">
        <f t="shared" si="21"/>
        <v/>
      </c>
      <c r="BW24" s="61" t="str">
        <f t="shared" si="22"/>
        <v/>
      </c>
      <c r="BX24" s="62" t="str">
        <f t="shared" si="41"/>
        <v>INCORRECT</v>
      </c>
      <c r="BY24" s="66" t="b">
        <f t="shared" si="42"/>
        <v>0</v>
      </c>
      <c r="BZ24" s="63" t="str">
        <f t="shared" si="23"/>
        <v/>
      </c>
      <c r="CA24" s="66" t="b">
        <f t="shared" si="24"/>
        <v>0</v>
      </c>
      <c r="CB24" s="66" t="b">
        <f t="shared" si="25"/>
        <v>0</v>
      </c>
      <c r="CC24" s="66" t="b">
        <f t="shared" si="26"/>
        <v>0</v>
      </c>
      <c r="CD24" s="66" t="b">
        <f t="shared" si="27"/>
        <v>0</v>
      </c>
      <c r="CE24" s="66" t="b">
        <f t="shared" si="28"/>
        <v>0</v>
      </c>
      <c r="CF24" s="66" t="b">
        <f t="shared" si="29"/>
        <v>0</v>
      </c>
      <c r="CG24" s="66" t="str">
        <f t="shared" si="30"/>
        <v/>
      </c>
      <c r="CH24" s="66" t="str">
        <f t="shared" si="31"/>
        <v/>
      </c>
      <c r="CI24" s="66" t="str">
        <f t="shared" si="32"/>
        <v/>
      </c>
      <c r="CJ24" s="66" t="str">
        <f t="shared" si="33"/>
        <v/>
      </c>
      <c r="CK24" s="66" t="str">
        <f t="shared" si="34"/>
        <v/>
      </c>
      <c r="CL24" s="66" t="str">
        <f t="shared" si="35"/>
        <v/>
      </c>
      <c r="CM24" s="63" t="str">
        <f t="shared" si="36"/>
        <v/>
      </c>
      <c r="CN24" s="63" t="str">
        <f t="shared" si="37"/>
        <v/>
      </c>
      <c r="CO24" s="64" t="str">
        <f t="shared" si="38"/>
        <v>NO</v>
      </c>
      <c r="CP24" s="64" t="str">
        <f t="shared" si="39"/>
        <v>NO</v>
      </c>
      <c r="CQ24" s="62" t="str">
        <f t="shared" si="43"/>
        <v>NO</v>
      </c>
      <c r="CR24" s="62" t="str">
        <f t="shared" si="44"/>
        <v>NO</v>
      </c>
      <c r="CS24" s="64" t="str">
        <f t="shared" si="45"/>
        <v>OK</v>
      </c>
      <c r="CT24" s="66" t="b">
        <f t="shared" si="46"/>
        <v>0</v>
      </c>
      <c r="CU24" s="66" t="b">
        <f t="shared" si="47"/>
        <v>0</v>
      </c>
      <c r="CV24" s="66" t="b">
        <f t="shared" si="48"/>
        <v>0</v>
      </c>
      <c r="CW24" s="66" t="b">
        <f t="shared" si="49"/>
        <v>0</v>
      </c>
      <c r="CX24" s="63" t="str">
        <f t="shared" si="50"/>
        <v>SEQUENCE INCORRECT</v>
      </c>
      <c r="CY24" s="65">
        <f>COUNTIF(B19:B23,T(B24))</f>
        <v>5</v>
      </c>
    </row>
    <row r="25" spans="1:103" s="33" customFormat="1" ht="20.100000000000001" customHeight="1" thickBot="1">
      <c r="A25" s="54"/>
      <c r="B25" s="127"/>
      <c r="C25" s="128"/>
      <c r="D25" s="127"/>
      <c r="E25" s="178"/>
      <c r="F25" s="178"/>
      <c r="G25" s="178"/>
      <c r="H25" s="178"/>
      <c r="I25" s="178"/>
      <c r="J25" s="178"/>
      <c r="K25" s="128"/>
      <c r="L25" s="181" t="str">
        <f>IF(AND(AK25="OK",T25="OK"),IF(AND(A25&lt;&gt;"",B25&lt;&gt;"",D25="ABS"),"ABS",IF(AND(A25&lt;&gt;"",B25&lt;&gt;"",D25="ZERO"),"ZERO Only",IF(OR(A25="",B25="",D25="",D25&gt;J17),"",BN25))),"")</f>
        <v/>
      </c>
      <c r="M25" s="182"/>
      <c r="N25" s="182"/>
      <c r="O25" s="182"/>
      <c r="P25" s="182"/>
      <c r="Q25" s="182"/>
      <c r="R25" s="183"/>
      <c r="S25" s="245"/>
      <c r="T25" s="70" t="str">
        <f t="shared" si="1"/>
        <v/>
      </c>
      <c r="U25" s="135" t="str">
        <f>IF(AND(A25&lt;&gt;"",B25&lt;&gt;"",D25&lt;&gt;"ABS",D25&lt;&gt;"ZERO"),IF(OR(D25&gt;J17,D25=""),"Final Semester Marks incorrect",""),"")</f>
        <v/>
      </c>
      <c r="V25" s="131"/>
      <c r="W25" s="131"/>
      <c r="X25" s="131" t="str">
        <f>IF(OR(AND(A25="",B25="",D25="", L25=""),AND(A25&lt;&gt;"",B25&lt;&gt;"",D25&lt;&gt;"", L25&lt;&gt;"",AK25="OK")),"","Given Marks or Format is incorrect")</f>
        <v/>
      </c>
      <c r="Y25" s="131"/>
      <c r="Z25" s="131"/>
      <c r="AA25" s="131"/>
      <c r="AB25" s="131"/>
      <c r="AC25" s="13" t="b">
        <f>IF(AND(EXACT(LEFT(B25,3),LEFT(J8,3)),MID(B25,4,1)="-",ISNUMBER(INT(MID(B25,5,1))),ISNUMBER(INT(MID(B25,6,1))),MID(B25,5,2)&lt;&gt;"00",MID(B25,5,2)&lt;&gt;MID(J8,2,2),EXACT(MID(B25,7,4),RIGHT(J8,4)),ISNUMBER(INT(MID(B25,11,1))),ISNUMBER(INT(MID(B25,12,1))),MID(B25,11,2)&lt;&gt;"00",OR(ISNUMBER(INT(MID(B25,11,3))),MID(B25,13,1)=""),OR(AND(ISNUMBER(INT(MID(B25,11,3))),MID(B25,11,1)&lt;&gt;"0",MID(B25,14,1)=""),AND((ISNUMBER(INT(MID(B25,11,2)))),MID(B25,13,1)=""))),"oKK")</f>
        <v>0</v>
      </c>
      <c r="AD25" s="17" t="b">
        <f>IF(AND(EXACT(LEFT(B25,4),LEFT(J8,4)),MID(B25,5,1)="-",ISNUMBER(INT(MID(B25,6,1))),ISNUMBER(INT(MID(B25,7,1))),MID(B25,6,2)&lt;&gt;"00",MID(B25,6,2)&lt;&gt;MID(J8,3,2),EXACT(MID(B25,8,2),RIGHT(J8,2)),ISNUMBER(INT(MID(B25,10,1))),ISNUMBER(INT(MID(B25,11,1))),MID(B25,10,2)&lt;&gt;"00",OR(ISNUMBER(INT(MID(B25,10,3))),MID(B25,12,1)=""),OR(AND(ISNUMBER(INT(MID(B25,10,3))),MID(B25,10,1)&lt;&gt;"0",MID(B25,13,1)=""),AND((ISNUMBER(INT(MID(B25,10,2)))),MID(B25,12,1)=""))),"oKK")</f>
        <v>0</v>
      </c>
      <c r="AE25" s="17" t="b">
        <f>IF(AND(EXACT(LEFT(B25,3),LEFT(J8,3)),MID(B25,4,1)="-",ISNUMBER(INT(MID(B25,5,1))),ISNUMBER(INT(MID(B25,6,1))),MID(B25,5,2)&lt;&gt;"00",MID(B25,5,2)&lt;&gt;MID(J8,2,2),EXACT(MID(B25,7,3),RIGHT(J8,3)),ISNUMBER(INT(MID(B25,10,1))),ISNUMBER(INT(MID(B25,11,1))),MID(B25,10,2)&lt;&gt;"00",OR(ISNUMBER(INT(MID(B25,10,3))),MID(B25,12,1)=""),OR(AND(ISNUMBER(INT(MID(B25,10,3))),MID(B25,10,1)&lt;&gt;"0",MID(B25,13,1)=""),AND((ISNUMBER(INT(MID(B25,10,2)))),MID(B25,12,1)=""))),"oKK")</f>
        <v>0</v>
      </c>
      <c r="AF25" s="15" t="b">
        <f>IF(AND( EXACT(LEFT(B25,LEN(J8)), J8),ISNUMBER(INT(MID(B25,(LEN(J8)+1),1))),ISNUMBER(INT(MID(B25,(LEN(J8)+2),1))), MID(B25,(LEN(J8)+1),2)&lt;&gt;"00",OR(ISNUMBER(INT(MID(B25,(LEN(J8)+3),1))),MID(B25,(LEN(J8)+3),1)=""),  OR(AND(ISNUMBER(INT(MID(B25,(LEN(J8)+1),3))),MID(B25,(LEN(J8)+1),1)&lt;&gt;"0", MID(B25,(LEN(J8)+4),1)=""),AND((ISNUMBER(INT(MID(B25,(LEN(J8)+1),2)))),MID(B25,(LEN(J8)+3),1)=""))),"OK")</f>
        <v>0</v>
      </c>
      <c r="AG25" s="16" t="b">
        <f>IF(AND(LEN(J8)=5,LEFT(J8,1)&lt;&gt;"K"),IF(AND((LEFT(B25,2)=LEFT(J8,2)),MID(B25,3,1)="-",ISNUMBER(INT(MID(B25,4,1))),ISNUMBER(INT(MID(B25,5,1))),MID(B25,4,2)&lt;&gt;"00", MID(B25,4,2)&lt;&gt;LEFT(J8,2),MID(B25,9,2)&lt;&gt;"00",EXACT(MID(B25,6,3),RIGHT(J8,3)),OR(ISNUMBER(INT(MID(B25,9,3))),MID(B25,11,1)=""),ISNUMBER(INT(MID(B25,9,1))),ISNUMBER(INT(MID(B25,10,1))),OR(AND(ISNUMBER(INT(MID(B25,9,3))),MID(B25,9,1)&lt;&gt;"0",MID(B25,12,1)=""),AND((ISNUMBER(INT(MID(B25,9,2)))),MID(B25,11,1)=""))),"oOk"))</f>
        <v>0</v>
      </c>
      <c r="AH25" s="17" t="b">
        <f>IF(AND(EXACT(LEFT(B25,3),LEFT(J8,3)),MID(B25,4,1)="-",ISNUMBER(INT(MID(B25,5,1))),ISNUMBER(INT(MID(B25,6,1))),MID(B25,5,2)&lt;&gt;"00",MID(B25,5,2)&lt;&gt;MID(J8,2,2),EXACT(MID(B25,7,2),RIGHT(J8,2)),ISNUMBER(INT(MID(B25,9,1))),ISNUMBER(INT(MID(B25,10,1))),MID(B25,9,2)&lt;&gt;"00",OR(ISNUMBER(INT(MID(B25,9,3))),MID(B25,11,1)=""),OR(AND(ISNUMBER(INT(MID(B25,9,3))),MID(B25,9,1)&lt;&gt;"0",MID(B25,12,1)=""),AND((ISNUMBER(INT(MID(B25,9,2)))),MID(B25,11,1)=""))),"oKK")</f>
        <v>0</v>
      </c>
      <c r="AI25" s="14" t="b">
        <f>IF(AND((LEFT(B25,2)=LEFT(J8,2)),MID(B25,3,1)="-",ISNUMBER(INT(MID(B25,4,1))),ISNUMBER(INT(MID(B25,5,1))),MID(B25,4,2)&lt;&gt;"00", MID(B25,4,2)&lt;&gt;LEFT(J8,2),MID(B25,8,2)&lt;&gt;"00",EXACT(MID(B25,6,2), RIGHT(J8,2)),OR(ISNUMBER(INT(MID(B25,8,3))),MID(B25,10,1)=""),ISNUMBER(INT(MID(B25,8,1))),ISNUMBER(INT(MID(B25,9,1))), OR(AND(ISNUMBER(INT(MID(B25,8,3))),MID(B25,8,1)&lt;&gt;"0", MID(B25,11,1)=""),AND((ISNUMBER(INT(MID(B25,8,2)))),MID(B25,10,1)=""))),"oK")</f>
        <v>0</v>
      </c>
      <c r="AJ25" s="33" t="b">
        <f>IF(AND(ISNUMBER(A24)&lt;&gt;"",ISNUMBER(A25)&lt;&gt;""),IF(AND(ISNUMBER(A25),ISNUMBER(A24)),IF(A25-A24=1,AND(ISNUMBER(INT(MID(A25,1,3))),MID(A25,4,1)="",MID(A25,1,1)&lt;&gt;"0"))))</f>
        <v>0</v>
      </c>
      <c r="AK25" s="33" t="str">
        <f t="shared" si="3"/>
        <v>S# INCORRECT</v>
      </c>
      <c r="AN25">
        <f>D25</f>
        <v>0</v>
      </c>
      <c r="AO25"/>
      <c r="AP25" t="str">
        <f>IF(AN25="","",IF(AN25&lt;=19,LOOKUP(AN25,{0,1,2,3,4,5,6,7,8,9,10,11,12,13,14,15,16,17,18,19},{"ZERO","One","Two","Three","Four","Five","Six","Seven","Eight","Nine","Ten","Eleven","Twelve","Thirteen","Fourteen","Fifteen","Sixteen","Seventeen","Eighteen","Nineteen"}),""))</f>
        <v>ZERO</v>
      </c>
      <c r="AQ25" t="str">
        <f>IF(AND(AN25&lt;=99, AN25&gt;19),LOOKUP(AN25,{20,30,40,50,60,70,80,90},{"Twenty","Thirty","Forty","Fifty","Sixty","Seventy","Eighty","Ninety"}),"")</f>
        <v/>
      </c>
      <c r="AR25" t="str">
        <f t="shared" si="5"/>
        <v/>
      </c>
      <c r="AS25" t="str">
        <f>IF(AR25="","",LOOKUP(AR25,{"1","2","3","4","5","6","7","8","9"},{"One","Two","Three","Four","Five","Six","Seven","Eight","Nine"}))</f>
        <v/>
      </c>
      <c r="AT25" t="str">
        <f t="shared" si="6"/>
        <v/>
      </c>
      <c r="AU25" t="str">
        <f>IF(AT25="","",LOOKUP(AT25,{"1","2","3","4","5","6","7","8","9"},{"One","Two","Three","Four","Five","Six","Seven","Eight","Nine"}))</f>
        <v/>
      </c>
      <c r="AV25" t="str">
        <f t="shared" si="7"/>
        <v/>
      </c>
      <c r="AW25" t="str">
        <f t="shared" si="8"/>
        <v/>
      </c>
      <c r="AX25" t="str">
        <f>IF(AW25="","",LOOKUP(AW25,{"0","1","2","3","4","5","6","7","8","9"},{"","One","Two","Three","Four","Five","Six","Seven","Eight","Nine"}))</f>
        <v/>
      </c>
      <c r="AY25" t="str">
        <f t="shared" si="9"/>
        <v/>
      </c>
      <c r="AZ25" t="str">
        <f>IF(AY25="","",LOOKUP(AY25,{"10","20","30","40","50","60","70","80","90"},{"Ten","Twenty","Thirty","Forty","Fifty","Sixty","Seventy","Eighty","Ninety"}))</f>
        <v/>
      </c>
      <c r="BA25" t="str">
        <f t="shared" si="10"/>
        <v/>
      </c>
      <c r="BB25" t="str">
        <f>IF(BA25="","",IF(BA25&lt;="19",LOOKUP(BA25,{"1","2","3","4","5","6","7","8","9","10","11","12","13","14","15","16","17","18","19"},{"One","Two","Three","Four","Five","Six","Seven","Eight","Nine","Ten","Eleven","Twelve","Thirteen","Fourteen","Fifteen","Sixteen","Seventeen","Eighteen","Nineteen"}),""))</f>
        <v/>
      </c>
      <c r="BC25" t="str">
        <f>IF(BA25="","",IF(AND(BA25&lt;="99",BA25&gt;"19"),LOOKUP(BA25,{"20","30","40","50","60","70","80","90"},{"Twenty","Thirty","Forty","Fifty","Sixty","Seventy","Eighty","Ninety"}),""))</f>
        <v/>
      </c>
      <c r="BD25" t="str">
        <f t="shared" si="11"/>
        <v/>
      </c>
      <c r="BE25" t="str">
        <f>IF(BD25="","",LOOKUP(BD25,{"1","2","3","4","5","6","7","8","9"},{"One","Two","Three","Four","Five","Six","Seven","Eight","Nine"}))</f>
        <v/>
      </c>
      <c r="BF25"/>
      <c r="BG25"/>
      <c r="BH25"/>
      <c r="BI25" s="149" t="str">
        <f t="shared" si="12"/>
        <v>ZERO            Only</v>
      </c>
      <c r="BJ25" s="149"/>
      <c r="BK25" s="149"/>
      <c r="BL25" s="149"/>
      <c r="BM25" s="149"/>
      <c r="BN25" t="str">
        <f t="shared" si="13"/>
        <v>ZERO Only</v>
      </c>
      <c r="BO25" s="66" t="str">
        <f>RIGHT(B25,3)</f>
        <v/>
      </c>
      <c r="BP25" s="66" t="b">
        <f t="shared" si="15"/>
        <v>0</v>
      </c>
      <c r="BQ25" s="66" t="b">
        <f t="shared" si="16"/>
        <v>0</v>
      </c>
      <c r="BR25" s="66" t="b">
        <f t="shared" si="17"/>
        <v>0</v>
      </c>
      <c r="BS25" s="66" t="str">
        <f t="shared" si="18"/>
        <v/>
      </c>
      <c r="BT25" s="66" t="str">
        <f t="shared" si="19"/>
        <v/>
      </c>
      <c r="BU25" s="66" t="str">
        <f t="shared" si="20"/>
        <v/>
      </c>
      <c r="BV25" s="66" t="str">
        <f t="shared" si="21"/>
        <v/>
      </c>
      <c r="BW25" s="61" t="str">
        <f t="shared" si="22"/>
        <v/>
      </c>
      <c r="BX25" s="62" t="str">
        <f t="shared" si="41"/>
        <v>INCORRECT</v>
      </c>
      <c r="BY25" s="66" t="b">
        <f t="shared" si="42"/>
        <v>0</v>
      </c>
      <c r="BZ25" s="63" t="str">
        <f>LEFT(B25,6)</f>
        <v/>
      </c>
      <c r="CA25" s="66" t="b">
        <f t="shared" si="24"/>
        <v>0</v>
      </c>
      <c r="CB25" s="66" t="b">
        <f t="shared" si="25"/>
        <v>0</v>
      </c>
      <c r="CC25" s="66" t="b">
        <f t="shared" si="26"/>
        <v>0</v>
      </c>
      <c r="CD25" s="66" t="b">
        <f t="shared" si="27"/>
        <v>0</v>
      </c>
      <c r="CE25" s="66" t="b">
        <f t="shared" si="28"/>
        <v>0</v>
      </c>
      <c r="CF25" s="66" t="b">
        <f t="shared" si="29"/>
        <v>0</v>
      </c>
      <c r="CG25" s="66" t="str">
        <f t="shared" si="30"/>
        <v/>
      </c>
      <c r="CH25" s="66" t="str">
        <f t="shared" si="31"/>
        <v/>
      </c>
      <c r="CI25" s="66" t="str">
        <f t="shared" si="32"/>
        <v/>
      </c>
      <c r="CJ25" s="66" t="str">
        <f t="shared" si="33"/>
        <v/>
      </c>
      <c r="CK25" s="66" t="str">
        <f t="shared" si="34"/>
        <v/>
      </c>
      <c r="CL25" s="66" t="str">
        <f t="shared" si="35"/>
        <v/>
      </c>
      <c r="CM25" s="63" t="str">
        <f t="shared" si="36"/>
        <v/>
      </c>
      <c r="CN25" s="63" t="str">
        <f t="shared" si="37"/>
        <v/>
      </c>
      <c r="CO25" s="64" t="str">
        <f t="shared" si="38"/>
        <v>NO</v>
      </c>
      <c r="CP25" s="64" t="str">
        <f t="shared" si="39"/>
        <v>NO</v>
      </c>
      <c r="CQ25" s="62" t="str">
        <f t="shared" si="43"/>
        <v>NO</v>
      </c>
      <c r="CR25" s="62" t="str">
        <f t="shared" si="44"/>
        <v>NO</v>
      </c>
      <c r="CS25" s="64" t="str">
        <f t="shared" si="45"/>
        <v>OK</v>
      </c>
      <c r="CT25" s="66" t="b">
        <f t="shared" si="46"/>
        <v>0</v>
      </c>
      <c r="CU25" s="66" t="b">
        <f t="shared" si="47"/>
        <v>0</v>
      </c>
      <c r="CV25" s="66" t="b">
        <f t="shared" si="48"/>
        <v>0</v>
      </c>
      <c r="CW25" s="66" t="b">
        <f t="shared" si="49"/>
        <v>0</v>
      </c>
      <c r="CX25" s="63" t="str">
        <f t="shared" si="50"/>
        <v>SEQUENCE INCORRECT</v>
      </c>
      <c r="CY25" s="65">
        <f>COUNTIF(B19:B24,T(B25))</f>
        <v>6</v>
      </c>
    </row>
    <row r="26" spans="1:103" s="33" customFormat="1" ht="20.100000000000001" customHeight="1" thickBot="1">
      <c r="A26" s="50"/>
      <c r="B26" s="127"/>
      <c r="C26" s="128"/>
      <c r="D26" s="127"/>
      <c r="E26" s="178"/>
      <c r="F26" s="178"/>
      <c r="G26" s="178"/>
      <c r="H26" s="178"/>
      <c r="I26" s="178"/>
      <c r="J26" s="178"/>
      <c r="K26" s="128"/>
      <c r="L26" s="181" t="str">
        <f>IF(AND(AK26="OK",T26="OK"),IF(AND(A26&lt;&gt;"",B26&lt;&gt;"",D26="ABS"),"ABS",IF(AND(A26&lt;&gt;"",B26&lt;&gt;"",D26="ZERO"),"ZERO Only",IF(OR(A26="",B26="",D26="",D26&gt;J17),"",BN26))),"")</f>
        <v/>
      </c>
      <c r="M26" s="182"/>
      <c r="N26" s="182"/>
      <c r="O26" s="182"/>
      <c r="P26" s="182"/>
      <c r="Q26" s="182"/>
      <c r="R26" s="183"/>
      <c r="S26" s="245"/>
      <c r="T26" s="70" t="str">
        <f t="shared" si="1"/>
        <v/>
      </c>
      <c r="U26" s="135" t="str">
        <f>IF(AND(A26&lt;&gt;"",B26&lt;&gt;"",D26&lt;&gt;"ABS",D26&lt;&gt;"ZERO"),IF(OR(D26&gt;J17,D26=""),"Final Semester Marks incorrect",""),"")</f>
        <v/>
      </c>
      <c r="V26" s="131"/>
      <c r="W26" s="131"/>
      <c r="X26" s="131" t="str">
        <f>IF(OR(AND(A26="",B26="",D26="", L26=""),AND(A26&lt;&gt;"",B26&lt;&gt;"",D26&lt;&gt;"", L26&lt;&gt;"",AK26="OK")),"","Given Marks or Format is incorrect")</f>
        <v/>
      </c>
      <c r="Y26" s="131"/>
      <c r="Z26" s="131"/>
      <c r="AA26" s="131"/>
      <c r="AB26" s="131"/>
      <c r="AC26" s="13" t="b">
        <f>IF(AND(EXACT(LEFT(B26,3),LEFT(J8,3)),MID(B26,4,1)="-",ISNUMBER(INT(MID(B26,5,1))),ISNUMBER(INT(MID(B26,6,1))),MID(B26,5,2)&lt;&gt;"00",MID(B26,5,2)&lt;&gt;MID(J8,2,2),EXACT(MID(B26,7,4),RIGHT(J8,4)),ISNUMBER(INT(MID(B26,11,1))),ISNUMBER(INT(MID(B26,12,1))),MID(B26,11,2)&lt;&gt;"00",OR(ISNUMBER(INT(MID(B26,11,3))),MID(B26,13,1)=""),OR(AND(ISNUMBER(INT(MID(B26,11,3))),MID(B26,11,1)&lt;&gt;"0",MID(B26,14,1)=""),AND((ISNUMBER(INT(MID(B26,11,2)))),MID(B26,13,1)=""))),"oKK")</f>
        <v>0</v>
      </c>
      <c r="AD26" s="17" t="b">
        <f>IF(AND(EXACT(LEFT(B26,4),LEFT(J8,4)),MID(B26,5,1)="-",ISNUMBER(INT(MID(B26,6,1))),ISNUMBER(INT(MID(B26,7,1))),MID(B26,6,2)&lt;&gt;"00",MID(B26,6,2)&lt;&gt;MID(J8,3,2),EXACT(MID(B26,8,2),RIGHT(J8,2)),ISNUMBER(INT(MID(B26,10,1))),ISNUMBER(INT(MID(B26,11,1))),MID(B26,10,2)&lt;&gt;"00",OR(ISNUMBER(INT(MID(B26,10,3))),MID(B26,12,1)=""),OR(AND(ISNUMBER(INT(MID(B26,10,3))),MID(B26,10,1)&lt;&gt;"0",MID(B26,13,1)=""),AND((ISNUMBER(INT(MID(B26,10,2)))),MID(B26,12,1)=""))),"oKK")</f>
        <v>0</v>
      </c>
      <c r="AE26" s="17" t="b">
        <f>IF(AND(EXACT(LEFT(B26,3),LEFT(J8,3)),MID(B26,4,1)="-",ISNUMBER(INT(MID(B26,5,1))),ISNUMBER(INT(MID(B26,6,1))),MID(B26,5,2)&lt;&gt;"00",MID(B26,5,2)&lt;&gt;MID(J8,2,2),EXACT(MID(B26,7,3),RIGHT(J8,3)),ISNUMBER(INT(MID(B26,10,1))),ISNUMBER(INT(MID(B26,11,1))),MID(B26,10,2)&lt;&gt;"00",OR(ISNUMBER(INT(MID(B26,10,3))),MID(B26,12,1)=""),OR(AND(ISNUMBER(INT(MID(B26,10,3))),MID(B26,10,1)&lt;&gt;"0",MID(B26,13,1)=""),AND((ISNUMBER(INT(MID(B26,10,2)))),MID(B26,12,1)=""))),"oKK")</f>
        <v>0</v>
      </c>
      <c r="AF26" s="15" t="b">
        <f>IF(AND( EXACT(LEFT(B26,LEN(J8)), J8),ISNUMBER(INT(MID(B26,(LEN(J8)+1),1))),ISNUMBER(INT(MID(B26,(LEN(J8)+2),1))), MID(B26,(LEN(J8)+1),2)&lt;&gt;"00",OR(ISNUMBER(INT(MID(B26,(LEN(J8)+3),1))),MID(B26,(LEN(J8)+3),1)=""),  OR(AND(ISNUMBER(INT(MID(B26,(LEN(J8)+1),3))),MID(B26,(LEN(J8)+1),1)&lt;&gt;"0", MID(B26,(LEN(J8)+4),1)=""),AND((ISNUMBER(INT(MID(B26,(LEN(J8)+1),2)))),MID(B26,(LEN(J8)+3),1)=""))),"OK")</f>
        <v>0</v>
      </c>
      <c r="AG26" s="16" t="b">
        <f>IF(AND(LEN(J8)=5,LEFT(J8,1)&lt;&gt;"K"),IF(AND((LEFT(B26,2)=LEFT(J8,2)),MID(B26,3,1)="-",ISNUMBER(INT(MID(B26,4,1))),ISNUMBER(INT(MID(B26,5,1))),MID(B26,4,2)&lt;&gt;"00", MID(B26,4,2)&lt;&gt;LEFT(J8,2),MID(B26,9,2)&lt;&gt;"00",EXACT(MID(B26,6,3),RIGHT(J8,3)),OR(ISNUMBER(INT(MID(B26,9,3))),MID(B26,11,1)=""),ISNUMBER(INT(MID(B26,9,1))),ISNUMBER(INT(MID(B26,10,1))),OR(AND(ISNUMBER(INT(MID(B26,9,3))),MID(B26,9,1)&lt;&gt;"0",MID(B26,12,1)=""),AND((ISNUMBER(INT(MID(B26,9,2)))),MID(B26,11,1)=""))),"oOk"))</f>
        <v>0</v>
      </c>
      <c r="AH26" s="17" t="b">
        <f>IF(AND(EXACT(LEFT(B26,3),LEFT(J8,3)),MID(B26,4,1)="-",ISNUMBER(INT(MID(B26,5,1))),ISNUMBER(INT(MID(B26,6,1))),MID(B26,5,2)&lt;&gt;"00",MID(B26,5,2)&lt;&gt;MID(J8,2,2),EXACT(MID(B26,7,2),RIGHT(J8,2)),ISNUMBER(INT(MID(B26,9,1))),ISNUMBER(INT(MID(B26,10,1))),MID(B26,9,2)&lt;&gt;"00",OR(ISNUMBER(INT(MID(B26,9,3))),MID(B26,11,1)=""),OR(AND(ISNUMBER(INT(MID(B26,9,3))),MID(B26,9,1)&lt;&gt;"0",MID(B26,12,1)=""),AND((ISNUMBER(INT(MID(B26,9,2)))),MID(B26,11,1)=""))),"oKK")</f>
        <v>0</v>
      </c>
      <c r="AI26" s="14" t="b">
        <f>IF(AND((LEFT(B26,2)=LEFT(J8,2)),MID(B26,3,1)="-",ISNUMBER(INT(MID(B26,4,1))),ISNUMBER(INT(MID(B26,5,1))),MID(B26,4,2)&lt;&gt;"00", MID(B26,4,2)&lt;&gt;LEFT(J8,2),MID(B26,8,2)&lt;&gt;"00",EXACT(MID(B26,6,2), RIGHT(J8,2)),OR(ISNUMBER(INT(MID(B26,8,3))),MID(B26,10,1)=""),ISNUMBER(INT(MID(B26,8,1))),ISNUMBER(INT(MID(B26,9,1))), OR(AND(ISNUMBER(INT(MID(B26,8,3))),MID(B26,8,1)&lt;&gt;"0", MID(B26,11,1)=""),AND((ISNUMBER(INT(MID(B26,8,2)))),MID(B26,10,1)=""))),"oK")</f>
        <v>0</v>
      </c>
      <c r="AJ26" s="33" t="b">
        <f>IF(AND(ISNUMBER(A25)&lt;&gt;"",ISNUMBER(A26)&lt;&gt;""),IF(AND(ISNUMBER(A26),ISNUMBER(A25)),IF(A26-A25=1,AND(ISNUMBER(INT(MID(A26,1,3))),MID(A26,4,1)="",MID(A26,1,1)&lt;&gt;"0"))))</f>
        <v>0</v>
      </c>
      <c r="AK26" s="33" t="str">
        <f t="shared" si="3"/>
        <v>S# INCORRECT</v>
      </c>
      <c r="AN26">
        <f>D26</f>
        <v>0</v>
      </c>
      <c r="AO26"/>
      <c r="AP26" t="str">
        <f>IF(AN26="","",IF(AN26&lt;=19,LOOKUP(AN26,{0,1,2,3,4,5,6,7,8,9,10,11,12,13,14,15,16,17,18,19},{"ZERO","One","Two","Three","Four","Five","Six","Seven","Eight","Nine","Ten","Eleven","Twelve","Thirteen","Fourteen","Fifteen","Sixteen","Seventeen","Eighteen","Nineteen"}),""))</f>
        <v>ZERO</v>
      </c>
      <c r="AQ26" t="str">
        <f>IF(AND(AN26&lt;=99, AN26&gt;19),LOOKUP(AN26,{20,30,40,50,60,70,80,90},{"Twenty","Thirty","Forty","Fifty","Sixty","Seventy","Eighty","Ninety"}),"")</f>
        <v/>
      </c>
      <c r="AR26" t="str">
        <f t="shared" si="5"/>
        <v/>
      </c>
      <c r="AS26" t="str">
        <f>IF(AR26="","",LOOKUP(AR26,{"1","2","3","4","5","6","7","8","9"},{"One","Two","Three","Four","Five","Six","Seven","Eight","Nine"}))</f>
        <v/>
      </c>
      <c r="AT26" t="str">
        <f t="shared" si="6"/>
        <v/>
      </c>
      <c r="AU26" t="str">
        <f>IF(AT26="","",LOOKUP(AT26,{"1","2","3","4","5","6","7","8","9"},{"One","Two","Three","Four","Five","Six","Seven","Eight","Nine"}))</f>
        <v/>
      </c>
      <c r="AV26" t="str">
        <f t="shared" si="7"/>
        <v/>
      </c>
      <c r="AW26" t="str">
        <f t="shared" si="8"/>
        <v/>
      </c>
      <c r="AX26" t="str">
        <f>IF(AW26="","",LOOKUP(AW26,{"0","1","2","3","4","5","6","7","8","9"},{"","One","Two","Three","Four","Five","Six","Seven","Eight","Nine"}))</f>
        <v/>
      </c>
      <c r="AY26" t="str">
        <f t="shared" si="9"/>
        <v/>
      </c>
      <c r="AZ26" t="str">
        <f>IF(AY26="","",LOOKUP(AY26,{"10","20","30","40","50","60","70","80","90"},{"Ten","Twenty","Thirty","Forty","Fifty","Sixty","Seventy","Eighty","Ninety"}))</f>
        <v/>
      </c>
      <c r="BA26" t="str">
        <f t="shared" si="10"/>
        <v/>
      </c>
      <c r="BB26" t="str">
        <f>IF(BA26="","",IF(BA26&lt;="19",LOOKUP(BA26,{"1","2","3","4","5","6","7","8","9","10","11","12","13","14","15","16","17","18","19"},{"One","Two","Three","Four","Five","Six","Seven","Eight","Nine","Ten","Eleven","Twelve","Thirteen","Fourteen","Fifteen","Sixteen","Seventeen","Eighteen","Nineteen"}),""))</f>
        <v/>
      </c>
      <c r="BC26" t="str">
        <f>IF(BA26="","",IF(AND(BA26&lt;="99",BA26&gt;"19"),LOOKUP(BA26,{"20","30","40","50","60","70","80","90"},{"Twenty","Thirty","Forty","Fifty","Sixty","Seventy","Eighty","Ninety"}),""))</f>
        <v/>
      </c>
      <c r="BD26" t="str">
        <f t="shared" si="11"/>
        <v/>
      </c>
      <c r="BE26" t="str">
        <f>IF(BD26="","",LOOKUP(BD26,{"1","2","3","4","5","6","7","8","9"},{"One","Two","Three","Four","Five","Six","Seven","Eight","Nine"}))</f>
        <v/>
      </c>
      <c r="BF26"/>
      <c r="BG26"/>
      <c r="BH26"/>
      <c r="BI26" s="149" t="str">
        <f t="shared" si="12"/>
        <v>ZERO            Only</v>
      </c>
      <c r="BJ26" s="149"/>
      <c r="BK26" s="149"/>
      <c r="BL26" s="149"/>
      <c r="BM26" s="149"/>
      <c r="BN26" t="str">
        <f t="shared" si="13"/>
        <v>ZERO Only</v>
      </c>
      <c r="BO26" s="66" t="str">
        <f>RIGHT(B26,3)</f>
        <v/>
      </c>
      <c r="BP26" s="66" t="b">
        <f t="shared" si="15"/>
        <v>0</v>
      </c>
      <c r="BQ26" s="66" t="b">
        <f t="shared" si="16"/>
        <v>0</v>
      </c>
      <c r="BR26" s="66" t="b">
        <f t="shared" si="17"/>
        <v>0</v>
      </c>
      <c r="BS26" s="66" t="str">
        <f t="shared" si="18"/>
        <v/>
      </c>
      <c r="BT26" s="66" t="str">
        <f t="shared" si="19"/>
        <v/>
      </c>
      <c r="BU26" s="66" t="str">
        <f t="shared" si="20"/>
        <v/>
      </c>
      <c r="BV26" s="66" t="str">
        <f t="shared" si="21"/>
        <v/>
      </c>
      <c r="BW26" s="61" t="str">
        <f t="shared" si="22"/>
        <v/>
      </c>
      <c r="BX26" s="62" t="str">
        <f t="shared" si="41"/>
        <v>INCORRECT</v>
      </c>
      <c r="BY26" s="66" t="b">
        <f t="shared" si="42"/>
        <v>0</v>
      </c>
      <c r="BZ26" s="63" t="str">
        <f>LEFT(B26,6)</f>
        <v/>
      </c>
      <c r="CA26" s="66" t="b">
        <f t="shared" si="24"/>
        <v>0</v>
      </c>
      <c r="CB26" s="66" t="b">
        <f t="shared" si="25"/>
        <v>0</v>
      </c>
      <c r="CC26" s="66" t="b">
        <f t="shared" si="26"/>
        <v>0</v>
      </c>
      <c r="CD26" s="66" t="b">
        <f t="shared" si="27"/>
        <v>0</v>
      </c>
      <c r="CE26" s="66" t="b">
        <f t="shared" si="28"/>
        <v>0</v>
      </c>
      <c r="CF26" s="66" t="b">
        <f t="shared" si="29"/>
        <v>0</v>
      </c>
      <c r="CG26" s="66" t="str">
        <f t="shared" si="30"/>
        <v/>
      </c>
      <c r="CH26" s="66" t="str">
        <f t="shared" si="31"/>
        <v/>
      </c>
      <c r="CI26" s="66" t="str">
        <f t="shared" si="32"/>
        <v/>
      </c>
      <c r="CJ26" s="66" t="str">
        <f t="shared" si="33"/>
        <v/>
      </c>
      <c r="CK26" s="66" t="str">
        <f t="shared" si="34"/>
        <v/>
      </c>
      <c r="CL26" s="66" t="str">
        <f t="shared" si="35"/>
        <v/>
      </c>
      <c r="CM26" s="63" t="str">
        <f t="shared" si="36"/>
        <v/>
      </c>
      <c r="CN26" s="63" t="str">
        <f t="shared" si="37"/>
        <v/>
      </c>
      <c r="CO26" s="64" t="str">
        <f t="shared" si="38"/>
        <v>NO</v>
      </c>
      <c r="CP26" s="64" t="str">
        <f t="shared" si="39"/>
        <v>NO</v>
      </c>
      <c r="CQ26" s="62" t="str">
        <f t="shared" si="43"/>
        <v>NO</v>
      </c>
      <c r="CR26" s="62" t="str">
        <f t="shared" si="44"/>
        <v>NO</v>
      </c>
      <c r="CS26" s="64" t="str">
        <f t="shared" si="45"/>
        <v>OK</v>
      </c>
      <c r="CT26" s="66" t="b">
        <f t="shared" si="46"/>
        <v>0</v>
      </c>
      <c r="CU26" s="66" t="b">
        <f t="shared" si="47"/>
        <v>0</v>
      </c>
      <c r="CV26" s="66" t="b">
        <f t="shared" si="48"/>
        <v>0</v>
      </c>
      <c r="CW26" s="66" t="b">
        <f t="shared" si="49"/>
        <v>0</v>
      </c>
      <c r="CX26" s="63" t="str">
        <f t="shared" si="50"/>
        <v>SEQUENCE INCORRECT</v>
      </c>
      <c r="CY26" s="65">
        <f>COUNTIF(B19:B25,T(B26))</f>
        <v>7</v>
      </c>
    </row>
    <row r="27" spans="1:103" s="33" customFormat="1" ht="20.100000000000001" customHeight="1" thickBot="1">
      <c r="A27" s="54"/>
      <c r="B27" s="127"/>
      <c r="C27" s="128"/>
      <c r="D27" s="127"/>
      <c r="E27" s="178"/>
      <c r="F27" s="178"/>
      <c r="G27" s="178"/>
      <c r="H27" s="178"/>
      <c r="I27" s="178"/>
      <c r="J27" s="178"/>
      <c r="K27" s="128"/>
      <c r="L27" s="181" t="str">
        <f>IF(AND(AK27="OK",T27="OK"),IF(AND(A27&lt;&gt;"",B27&lt;&gt;"",D27="ABS"),"ABS",IF(AND(A27&lt;&gt;"",B27&lt;&gt;"",D27="ZERO"),"ZERO Only",IF(OR(A27="",B27="",D27="",D27&gt;J17),"",BN27))),"")</f>
        <v/>
      </c>
      <c r="M27" s="182"/>
      <c r="N27" s="182"/>
      <c r="O27" s="182"/>
      <c r="P27" s="182"/>
      <c r="Q27" s="182"/>
      <c r="R27" s="183"/>
      <c r="S27" s="245"/>
      <c r="T27" s="70" t="str">
        <f t="shared" si="1"/>
        <v/>
      </c>
      <c r="U27" s="135" t="str">
        <f>IF(AND(A27&lt;&gt;"",B27&lt;&gt;"",D27&lt;&gt;"ABS",D27&lt;&gt;"ZERO"),IF(OR(D27&gt;J17,D27=""),"Final Semester Marks incorrect",""),"")</f>
        <v/>
      </c>
      <c r="V27" s="131"/>
      <c r="W27" s="131"/>
      <c r="X27" s="131" t="str">
        <f>IF(OR(AND(A27="",B27="",D27="", L27=""),AND(A27&lt;&gt;"",B27&lt;&gt;"",D27&lt;&gt;"", L27&lt;&gt;"",AK27="OK")),"","Given Marks or Format is incorrect")</f>
        <v/>
      </c>
      <c r="Y27" s="131"/>
      <c r="Z27" s="131"/>
      <c r="AA27" s="131"/>
      <c r="AB27" s="131"/>
      <c r="AC27" s="13" t="b">
        <f>IF(AND(EXACT(LEFT(B27,3),LEFT(J8,3)),MID(B27,4,1)="-",ISNUMBER(INT(MID(B27,5,1))),ISNUMBER(INT(MID(B27,6,1))),MID(B27,5,2)&lt;&gt;"00",MID(B27,5,2)&lt;&gt;MID(J8,2,2),EXACT(MID(B27,7,4),RIGHT(J8,4)),ISNUMBER(INT(MID(B27,11,1))),ISNUMBER(INT(MID(B27,12,1))),MID(B27,11,2)&lt;&gt;"00",OR(ISNUMBER(INT(MID(B27,11,3))),MID(B27,13,1)=""),OR(AND(ISNUMBER(INT(MID(B27,11,3))),MID(B27,11,1)&lt;&gt;"0",MID(B27,14,1)=""),AND((ISNUMBER(INT(MID(B27,11,2)))),MID(B27,13,1)=""))),"oKK")</f>
        <v>0</v>
      </c>
      <c r="AD27" s="17" t="b">
        <f>IF(AND(EXACT(LEFT(B27,4),LEFT(J8,4)),MID(B27,5,1)="-",ISNUMBER(INT(MID(B27,6,1))),ISNUMBER(INT(MID(B27,7,1))),MID(B27,6,2)&lt;&gt;"00",MID(B27,6,2)&lt;&gt;MID(J8,3,2),EXACT(MID(B27,8,2),RIGHT(J8,2)),ISNUMBER(INT(MID(B27,10,1))),ISNUMBER(INT(MID(B27,11,1))),MID(B27,10,2)&lt;&gt;"00",OR(ISNUMBER(INT(MID(B27,10,3))),MID(B27,12,1)=""),OR(AND(ISNUMBER(INT(MID(B27,10,3))),MID(B27,10,1)&lt;&gt;"0",MID(B27,13,1)=""),AND((ISNUMBER(INT(MID(B27,10,2)))),MID(B27,12,1)=""))),"oKK")</f>
        <v>0</v>
      </c>
      <c r="AE27" s="17" t="b">
        <f>IF(AND(EXACT(LEFT(B27,3),LEFT(J8,3)),MID(B27,4,1)="-",ISNUMBER(INT(MID(B27,5,1))),ISNUMBER(INT(MID(B27,6,1))),MID(B27,5,2)&lt;&gt;"00",MID(B27,5,2)&lt;&gt;MID(J8,2,2),EXACT(MID(B27,7,3),RIGHT(J8,3)),ISNUMBER(INT(MID(B27,10,1))),ISNUMBER(INT(MID(B27,11,1))),MID(B27,10,2)&lt;&gt;"00",OR(ISNUMBER(INT(MID(B27,10,3))),MID(B27,12,1)=""),OR(AND(ISNUMBER(INT(MID(B27,10,3))),MID(B27,10,1)&lt;&gt;"0",MID(B27,13,1)=""),AND((ISNUMBER(INT(MID(B27,10,2)))),MID(B27,12,1)=""))),"oKK")</f>
        <v>0</v>
      </c>
      <c r="AF27" s="15" t="b">
        <f>IF(AND( EXACT(LEFT(B27,LEN(J8)), J8),ISNUMBER(INT(MID(B27,(LEN(J8)+1),1))),ISNUMBER(INT(MID(B27,(LEN(J8)+2),1))), MID(B27,(LEN(J8)+1),2)&lt;&gt;"00",OR(ISNUMBER(INT(MID(B27,(LEN(J8)+3),1))),MID(B27,(LEN(J8)+3),1)=""),  OR(AND(ISNUMBER(INT(MID(B27,(LEN(J8)+1),3))),MID(B27,(LEN(J8)+1),1)&lt;&gt;"0", MID(B27,(LEN(J8)+4),1)=""),AND((ISNUMBER(INT(MID(B27,(LEN(J8)+1),2)))),MID(B27,(LEN(J8)+3),1)=""))),"OK")</f>
        <v>0</v>
      </c>
      <c r="AG27" s="16" t="b">
        <f>IF(AND(LEN(J8)=5,LEFT(J8,1)&lt;&gt;"K"),IF(AND((LEFT(B27,2)=LEFT(J8,2)),MID(B27,3,1)="-",ISNUMBER(INT(MID(B27,4,1))),ISNUMBER(INT(MID(B27,5,1))),MID(B27,4,2)&lt;&gt;"00", MID(B27,4,2)&lt;&gt;LEFT(J8,2),MID(B27,9,2)&lt;&gt;"00",EXACT(MID(B27,6,3),RIGHT(J8,3)),OR(ISNUMBER(INT(MID(B27,9,3))),MID(B27,11,1)=""),ISNUMBER(INT(MID(B27,9,1))),ISNUMBER(INT(MID(B27,10,1))),OR(AND(ISNUMBER(INT(MID(B27,9,3))),MID(B27,9,1)&lt;&gt;"0",MID(B27,12,1)=""),AND((ISNUMBER(INT(MID(B27,9,2)))),MID(B27,11,1)=""))),"oOk"))</f>
        <v>0</v>
      </c>
      <c r="AH27" s="17" t="b">
        <f>IF(AND(EXACT(LEFT(B27,3),LEFT(J8,3)),MID(B27,4,1)="-",ISNUMBER(INT(MID(B27,5,1))),ISNUMBER(INT(MID(B27,6,1))),MID(B27,5,2)&lt;&gt;"00",MID(B27,5,2)&lt;&gt;MID(J8,2,2),EXACT(MID(B27,7,2),RIGHT(J8,2)),ISNUMBER(INT(MID(B27,9,1))),ISNUMBER(INT(MID(B27,10,1))),MID(B27,9,2)&lt;&gt;"00",OR(ISNUMBER(INT(MID(B27,9,3))),MID(B27,11,1)=""),OR(AND(ISNUMBER(INT(MID(B27,9,3))),MID(B27,9,1)&lt;&gt;"0",MID(B27,12,1)=""),AND((ISNUMBER(INT(MID(B27,9,2)))),MID(B27,11,1)=""))),"oKK")</f>
        <v>0</v>
      </c>
      <c r="AI27" s="14" t="b">
        <f>IF(AND((LEFT(B27,2)=LEFT(J8,2)),MID(B27,3,1)="-",ISNUMBER(INT(MID(B27,4,1))),ISNUMBER(INT(MID(B27,5,1))),MID(B27,4,2)&lt;&gt;"00", MID(B27,4,2)&lt;&gt;LEFT(J8,2),MID(B27,8,2)&lt;&gt;"00",EXACT(MID(B27,6,2), RIGHT(J8,2)),OR(ISNUMBER(INT(MID(B27,8,3))),MID(B27,10,1)=""),ISNUMBER(INT(MID(B27,8,1))),ISNUMBER(INT(MID(B27,9,1))), OR(AND(ISNUMBER(INT(MID(B27,8,3))),MID(B27,8,1)&lt;&gt;"0", MID(B27,11,1)=""),AND((ISNUMBER(INT(MID(B27,8,2)))),MID(B27,10,1)=""))),"oK")</f>
        <v>0</v>
      </c>
      <c r="AJ27" s="33" t="b">
        <f>IF(AND(ISNUMBER(A26)&lt;&gt;"",ISNUMBER(A27)&lt;&gt;""),IF(AND(ISNUMBER(A27),ISNUMBER(A26)),IF(A27-A26=1,AND(ISNUMBER(INT(MID(A27,1,3))),MID(A27,4,1)="",MID(A27,1,1)&lt;&gt;"0"))))</f>
        <v>0</v>
      </c>
      <c r="AK27" s="33" t="str">
        <f t="shared" si="3"/>
        <v>S# INCORRECT</v>
      </c>
      <c r="AN27">
        <f>D27</f>
        <v>0</v>
      </c>
      <c r="AO27"/>
      <c r="AP27" t="str">
        <f>IF(AN27="","",IF(AN27&lt;=19,LOOKUP(AN27,{0,1,2,3,4,5,6,7,8,9,10,11,12,13,14,15,16,17,18,19},{"ZERO","One","Two","Three","Four","Five","Six","Seven","Eight","Nine","Ten","Eleven","Twelve","Thirteen","Fourteen","Fifteen","Sixteen","Seventeen","Eighteen","Nineteen"}),""))</f>
        <v>ZERO</v>
      </c>
      <c r="AQ27" t="str">
        <f>IF(AND(AN27&lt;=99, AN27&gt;19),LOOKUP(AN27,{20,30,40,50,60,70,80,90},{"Twenty","Thirty","Forty","Fifty","Sixty","Seventy","Eighty","Ninety"}),"")</f>
        <v/>
      </c>
      <c r="AR27" t="str">
        <f t="shared" si="5"/>
        <v/>
      </c>
      <c r="AS27" t="str">
        <f>IF(AR27="","",LOOKUP(AR27,{"1","2","3","4","5","6","7","8","9"},{"One","Two","Three","Four","Five","Six","Seven","Eight","Nine"}))</f>
        <v/>
      </c>
      <c r="AT27" t="str">
        <f t="shared" si="6"/>
        <v/>
      </c>
      <c r="AU27" t="str">
        <f>IF(AT27="","",LOOKUP(AT27,{"1","2","3","4","5","6","7","8","9"},{"One","Two","Three","Four","Five","Six","Seven","Eight","Nine"}))</f>
        <v/>
      </c>
      <c r="AV27" t="str">
        <f t="shared" si="7"/>
        <v/>
      </c>
      <c r="AW27" t="str">
        <f t="shared" si="8"/>
        <v/>
      </c>
      <c r="AX27" t="str">
        <f>IF(AW27="","",LOOKUP(AW27,{"0","1","2","3","4","5","6","7","8","9"},{"","One","Two","Three","Four","Five","Six","Seven","Eight","Nine"}))</f>
        <v/>
      </c>
      <c r="AY27" t="str">
        <f t="shared" si="9"/>
        <v/>
      </c>
      <c r="AZ27" t="str">
        <f>IF(AY27="","",LOOKUP(AY27,{"10","20","30","40","50","60","70","80","90"},{"Ten","Twenty","Thirty","Forty","Fifty","Sixty","Seventy","Eighty","Ninety"}))</f>
        <v/>
      </c>
      <c r="BA27" t="str">
        <f t="shared" si="10"/>
        <v/>
      </c>
      <c r="BB27" t="str">
        <f>IF(BA27="","",IF(BA27&lt;="19",LOOKUP(BA27,{"1","2","3","4","5","6","7","8","9","10","11","12","13","14","15","16","17","18","19"},{"One","Two","Three","Four","Five","Six","Seven","Eight","Nine","Ten","Eleven","Twelve","Thirteen","Fourteen","Fifteen","Sixteen","Seventeen","Eighteen","Nineteen"}),""))</f>
        <v/>
      </c>
      <c r="BC27" t="str">
        <f>IF(BA27="","",IF(AND(BA27&lt;="99",BA27&gt;"19"),LOOKUP(BA27,{"20","30","40","50","60","70","80","90"},{"Twenty","Thirty","Forty","Fifty","Sixty","Seventy","Eighty","Ninety"}),""))</f>
        <v/>
      </c>
      <c r="BD27" t="str">
        <f t="shared" si="11"/>
        <v/>
      </c>
      <c r="BE27" t="str">
        <f>IF(BD27="","",LOOKUP(BD27,{"1","2","3","4","5","6","7","8","9"},{"One","Two","Three","Four","Five","Six","Seven","Eight","Nine"}))</f>
        <v/>
      </c>
      <c r="BF27"/>
      <c r="BG27"/>
      <c r="BH27"/>
      <c r="BI27" s="149" t="str">
        <f t="shared" si="12"/>
        <v>ZERO            Only</v>
      </c>
      <c r="BJ27" s="149"/>
      <c r="BK27" s="149"/>
      <c r="BL27" s="149"/>
      <c r="BM27" s="149"/>
      <c r="BN27" t="str">
        <f t="shared" si="13"/>
        <v>ZERO Only</v>
      </c>
      <c r="BO27" s="66" t="str">
        <f>RIGHT(B27,3)</f>
        <v/>
      </c>
      <c r="BP27" s="66" t="b">
        <f t="shared" si="15"/>
        <v>0</v>
      </c>
      <c r="BQ27" s="66" t="b">
        <f t="shared" si="16"/>
        <v>0</v>
      </c>
      <c r="BR27" s="66" t="b">
        <f t="shared" si="17"/>
        <v>0</v>
      </c>
      <c r="BS27" s="66" t="str">
        <f t="shared" si="18"/>
        <v/>
      </c>
      <c r="BT27" s="66" t="str">
        <f t="shared" si="19"/>
        <v/>
      </c>
      <c r="BU27" s="66" t="str">
        <f t="shared" si="20"/>
        <v/>
      </c>
      <c r="BV27" s="66" t="str">
        <f t="shared" si="21"/>
        <v/>
      </c>
      <c r="BW27" s="61" t="str">
        <f t="shared" si="22"/>
        <v/>
      </c>
      <c r="BX27" s="62" t="str">
        <f t="shared" si="41"/>
        <v>INCORRECT</v>
      </c>
      <c r="BY27" s="66" t="b">
        <f t="shared" si="42"/>
        <v>0</v>
      </c>
      <c r="BZ27" s="63" t="str">
        <f>LEFT(B27,6)</f>
        <v/>
      </c>
      <c r="CA27" s="66" t="b">
        <f t="shared" si="24"/>
        <v>0</v>
      </c>
      <c r="CB27" s="66" t="b">
        <f t="shared" si="25"/>
        <v>0</v>
      </c>
      <c r="CC27" s="66" t="b">
        <f t="shared" si="26"/>
        <v>0</v>
      </c>
      <c r="CD27" s="66" t="b">
        <f t="shared" si="27"/>
        <v>0</v>
      </c>
      <c r="CE27" s="66" t="b">
        <f t="shared" si="28"/>
        <v>0</v>
      </c>
      <c r="CF27" s="66" t="b">
        <f t="shared" si="29"/>
        <v>0</v>
      </c>
      <c r="CG27" s="66" t="str">
        <f t="shared" si="30"/>
        <v/>
      </c>
      <c r="CH27" s="66" t="str">
        <f t="shared" si="31"/>
        <v/>
      </c>
      <c r="CI27" s="66" t="str">
        <f t="shared" si="32"/>
        <v/>
      </c>
      <c r="CJ27" s="66" t="str">
        <f t="shared" si="33"/>
        <v/>
      </c>
      <c r="CK27" s="66" t="str">
        <f t="shared" si="34"/>
        <v/>
      </c>
      <c r="CL27" s="66" t="str">
        <f t="shared" si="35"/>
        <v/>
      </c>
      <c r="CM27" s="63" t="str">
        <f t="shared" si="36"/>
        <v/>
      </c>
      <c r="CN27" s="63" t="str">
        <f t="shared" si="37"/>
        <v/>
      </c>
      <c r="CO27" s="64" t="str">
        <f t="shared" si="38"/>
        <v>NO</v>
      </c>
      <c r="CP27" s="64" t="str">
        <f t="shared" si="39"/>
        <v>NO</v>
      </c>
      <c r="CQ27" s="62" t="str">
        <f t="shared" si="43"/>
        <v>NO</v>
      </c>
      <c r="CR27" s="62" t="str">
        <f t="shared" si="44"/>
        <v>NO</v>
      </c>
      <c r="CS27" s="64" t="str">
        <f t="shared" si="45"/>
        <v>OK</v>
      </c>
      <c r="CT27" s="66" t="b">
        <f t="shared" si="46"/>
        <v>0</v>
      </c>
      <c r="CU27" s="66" t="b">
        <f t="shared" si="47"/>
        <v>0</v>
      </c>
      <c r="CV27" s="66" t="b">
        <f t="shared" si="48"/>
        <v>0</v>
      </c>
      <c r="CW27" s="66" t="b">
        <f t="shared" si="49"/>
        <v>0</v>
      </c>
      <c r="CX27" s="63" t="str">
        <f t="shared" si="50"/>
        <v>SEQUENCE INCORRECT</v>
      </c>
      <c r="CY27" s="65">
        <f>COUNTIF(B19:B26,T(B27))</f>
        <v>8</v>
      </c>
    </row>
    <row r="28" spans="1:103" s="33" customFormat="1" ht="20.100000000000001" customHeight="1" thickBot="1">
      <c r="A28" s="50"/>
      <c r="B28" s="127"/>
      <c r="C28" s="128"/>
      <c r="D28" s="127"/>
      <c r="E28" s="178"/>
      <c r="F28" s="178"/>
      <c r="G28" s="178"/>
      <c r="H28" s="178"/>
      <c r="I28" s="178"/>
      <c r="J28" s="178"/>
      <c r="K28" s="128"/>
      <c r="L28" s="181" t="str">
        <f>IF(AND(AK28="OK",T28="OK"),IF(AND(A28&lt;&gt;"",B28&lt;&gt;"",D28="ABS"),"ABS",IF(AND(A28&lt;&gt;"",B28&lt;&gt;"",D28="ZERO"),"ZERO Only",IF(OR(A28="",B28="",D28="",D28&gt;J17),"",BN28))),"")</f>
        <v/>
      </c>
      <c r="M28" s="182"/>
      <c r="N28" s="182"/>
      <c r="O28" s="182"/>
      <c r="P28" s="182"/>
      <c r="Q28" s="182"/>
      <c r="R28" s="183"/>
      <c r="S28" s="245"/>
      <c r="T28" s="70" t="str">
        <f t="shared" si="1"/>
        <v/>
      </c>
      <c r="U28" s="135" t="str">
        <f>IF(AND(A28&lt;&gt;"",B28&lt;&gt;"",D28&lt;&gt;"ABS",D28&lt;&gt;"ZERO"),IF(OR(D28&gt;J17,D28=""),"Final Semester Marks incorrect",""),"")</f>
        <v/>
      </c>
      <c r="V28" s="131"/>
      <c r="W28" s="131"/>
      <c r="X28" s="131" t="str">
        <f t="shared" si="2"/>
        <v/>
      </c>
      <c r="Y28" s="131"/>
      <c r="Z28" s="131"/>
      <c r="AA28" s="131"/>
      <c r="AB28" s="131"/>
      <c r="AC28" s="13" t="b">
        <f>IF(AND(EXACT(LEFT(B28,3),LEFT(J8,3)),MID(B28,4,1)="-",ISNUMBER(INT(MID(B28,5,1))),ISNUMBER(INT(MID(B28,6,1))),MID(B28,5,2)&lt;&gt;"00",MID(B28,5,2)&lt;&gt;MID(J8,2,2),EXACT(MID(B28,7,4),RIGHT(J8,4)),ISNUMBER(INT(MID(B28,11,1))),ISNUMBER(INT(MID(B28,12,1))),MID(B28,11,2)&lt;&gt;"00",OR(ISNUMBER(INT(MID(B28,11,3))),MID(B28,13,1)=""),OR(AND(ISNUMBER(INT(MID(B28,11,3))),MID(B28,11,1)&lt;&gt;"0",MID(B28,14,1)=""),AND((ISNUMBER(INT(MID(B28,11,2)))),MID(B28,13,1)=""))),"oKK")</f>
        <v>0</v>
      </c>
      <c r="AD28" s="17" t="b">
        <f>IF(AND(EXACT(LEFT(B28,4),LEFT(J8,4)),MID(B28,5,1)="-",ISNUMBER(INT(MID(B28,6,1))),ISNUMBER(INT(MID(B28,7,1))),MID(B28,6,2)&lt;&gt;"00",MID(B28,6,2)&lt;&gt;MID(J8,3,2),EXACT(MID(B28,8,2),RIGHT(J8,2)),ISNUMBER(INT(MID(B28,10,1))),ISNUMBER(INT(MID(B28,11,1))),MID(B28,10,2)&lt;&gt;"00",OR(ISNUMBER(INT(MID(B28,10,3))),MID(B28,12,1)=""),OR(AND(ISNUMBER(INT(MID(B28,10,3))),MID(B28,10,1)&lt;&gt;"0",MID(B28,13,1)=""),AND((ISNUMBER(INT(MID(B28,10,2)))),MID(B28,12,1)=""))),"oKK")</f>
        <v>0</v>
      </c>
      <c r="AE28" s="17" t="b">
        <f>IF(AND(EXACT(LEFT(B28,3),LEFT(J8,3)),MID(B28,4,1)="-",ISNUMBER(INT(MID(B28,5,1))),ISNUMBER(INT(MID(B28,6,1))),MID(B28,5,2)&lt;&gt;"00",MID(B28,5,2)&lt;&gt;MID(J8,2,2),EXACT(MID(B28,7,3),RIGHT(J8,3)),ISNUMBER(INT(MID(B28,10,1))),ISNUMBER(INT(MID(B28,11,1))),MID(B28,10,2)&lt;&gt;"00",OR(ISNUMBER(INT(MID(B28,10,3))),MID(B28,12,1)=""),OR(AND(ISNUMBER(INT(MID(B28,10,3))),MID(B28,10,1)&lt;&gt;"0",MID(B28,13,1)=""),AND((ISNUMBER(INT(MID(B28,10,2)))),MID(B28,12,1)=""))),"oKK")</f>
        <v>0</v>
      </c>
      <c r="AF28" s="15" t="b">
        <f>IF(AND( EXACT(LEFT(B28,LEN(J8)), J8),ISNUMBER(INT(MID(B28,(LEN(J8)+1),1))),ISNUMBER(INT(MID(B28,(LEN(J8)+2),1))), MID(B28,(LEN(J8)+1),2)&lt;&gt;"00",OR(ISNUMBER(INT(MID(B28,(LEN(J8)+3),1))),MID(B28,(LEN(J8)+3),1)=""),  OR(AND(ISNUMBER(INT(MID(B28,(LEN(J8)+1),3))),MID(B28,(LEN(J8)+1),1)&lt;&gt;"0", MID(B28,(LEN(J8)+4),1)=""),AND((ISNUMBER(INT(MID(B28,(LEN(J8)+1),2)))),MID(B28,(LEN(J8)+3),1)=""))),"OK")</f>
        <v>0</v>
      </c>
      <c r="AG28" s="16" t="b">
        <f>IF(AND(LEN(J8)=5,LEFT(J8,1)&lt;&gt;"K"),IF(AND((LEFT(B28,2)=LEFT(J8,2)),MID(B28,3,1)="-",ISNUMBER(INT(MID(B28,4,1))),ISNUMBER(INT(MID(B28,5,1))),MID(B28,4,2)&lt;&gt;"00", MID(B28,4,2)&lt;&gt;LEFT(J8,2),MID(B28,9,2)&lt;&gt;"00",EXACT(MID(B28,6,3),RIGHT(J8,3)),OR(ISNUMBER(INT(MID(B28,9,3))),MID(B28,11,1)=""),ISNUMBER(INT(MID(B28,9,1))),ISNUMBER(INT(MID(B28,10,1))),OR(AND(ISNUMBER(INT(MID(B28,9,3))),MID(B28,9,1)&lt;&gt;"0",MID(B28,12,1)=""),AND((ISNUMBER(INT(MID(B28,9,2)))),MID(B28,11,1)=""))),"oOk"))</f>
        <v>0</v>
      </c>
      <c r="AH28" s="17" t="b">
        <f>IF(AND(EXACT(LEFT(B28,3),LEFT(J8,3)),MID(B28,4,1)="-",ISNUMBER(INT(MID(B28,5,1))),ISNUMBER(INT(MID(B28,6,1))),MID(B28,5,2)&lt;&gt;"00",MID(B28,5,2)&lt;&gt;MID(J8,2,2),EXACT(MID(B28,7,2),RIGHT(J8,2)),ISNUMBER(INT(MID(B28,9,1))),ISNUMBER(INT(MID(B28,10,1))),MID(B28,9,2)&lt;&gt;"00",OR(ISNUMBER(INT(MID(B28,9,3))),MID(B28,11,1)=""),OR(AND(ISNUMBER(INT(MID(B28,9,3))),MID(B28,9,1)&lt;&gt;"0",MID(B28,12,1)=""),AND((ISNUMBER(INT(MID(B28,9,2)))),MID(B28,11,1)=""))),"oKK")</f>
        <v>0</v>
      </c>
      <c r="AI28" s="14" t="b">
        <f>IF(AND((LEFT(B28,2)=LEFT(J8,2)),MID(B28,3,1)="-",ISNUMBER(INT(MID(B28,4,1))),ISNUMBER(INT(MID(B28,5,1))),MID(B28,4,2)&lt;&gt;"00", MID(B28,4,2)&lt;&gt;LEFT(J8,2),MID(B28,8,2)&lt;&gt;"00",EXACT(MID(B28,6,2), RIGHT(J8,2)),OR(ISNUMBER(INT(MID(B28,8,3))),MID(B28,10,1)=""),ISNUMBER(INT(MID(B28,8,1))),ISNUMBER(INT(MID(B28,9,1))), OR(AND(ISNUMBER(INT(MID(B28,8,3))),MID(B28,8,1)&lt;&gt;"0", MID(B28,11,1)=""),AND((ISNUMBER(INT(MID(B28,8,2)))),MID(B28,10,1)=""))),"oK")</f>
        <v>0</v>
      </c>
      <c r="AJ28" s="33" t="b">
        <f>IF(AND(ISNUMBER(A27)&lt;&gt;"",ISNUMBER(A28)&lt;&gt;""),IF(AND(ISNUMBER(A28),ISNUMBER(A27)),IF(A28-A27=1,AND(ISNUMBER(INT(MID(A28,1,3))),MID(A28,4,1)="",MID(A28,1,1)&lt;&gt;"0"))))</f>
        <v>0</v>
      </c>
      <c r="AK28" s="33" t="str">
        <f t="shared" si="3"/>
        <v>S# INCORRECT</v>
      </c>
      <c r="AN28">
        <f t="shared" si="4"/>
        <v>0</v>
      </c>
      <c r="AO28"/>
      <c r="AP28" t="str">
        <f>IF(AN28="","",IF(AN28&lt;=19,LOOKUP(AN28,{0,1,2,3,4,5,6,7,8,9,10,11,12,13,14,15,16,17,18,19},{"ZERO","One","Two","Three","Four","Five","Six","Seven","Eight","Nine","Ten","Eleven","Twelve","Thirteen","Fourteen","Fifteen","Sixteen","Seventeen","Eighteen","Nineteen"}),""))</f>
        <v>ZERO</v>
      </c>
      <c r="AQ28" t="str">
        <f>IF(AND(AN28&lt;=99, AN28&gt;19),LOOKUP(AN28,{20,30,40,50,60,70,80,90},{"Twenty","Thirty","Forty","Fifty","Sixty","Seventy","Eighty","Ninety"}),"")</f>
        <v/>
      </c>
      <c r="AR28" t="str">
        <f t="shared" si="5"/>
        <v/>
      </c>
      <c r="AS28" t="str">
        <f>IF(AR28="","",LOOKUP(AR28,{"1","2","3","4","5","6","7","8","9"},{"One","Two","Three","Four","Five","Six","Seven","Eight","Nine"}))</f>
        <v/>
      </c>
      <c r="AT28" t="str">
        <f t="shared" si="6"/>
        <v/>
      </c>
      <c r="AU28" t="str">
        <f>IF(AT28="","",LOOKUP(AT28,{"1","2","3","4","5","6","7","8","9"},{"One","Two","Three","Four","Five","Six","Seven","Eight","Nine"}))</f>
        <v/>
      </c>
      <c r="AV28" t="str">
        <f t="shared" si="7"/>
        <v/>
      </c>
      <c r="AW28" t="str">
        <f t="shared" si="8"/>
        <v/>
      </c>
      <c r="AX28" t="str">
        <f>IF(AW28="","",LOOKUP(AW28,{"0","1","2","3","4","5","6","7","8","9"},{"","One","Two","Three","Four","Five","Six","Seven","Eight","Nine"}))</f>
        <v/>
      </c>
      <c r="AY28" t="str">
        <f t="shared" si="9"/>
        <v/>
      </c>
      <c r="AZ28" t="str">
        <f>IF(AY28="","",LOOKUP(AY28,{"10","20","30","40","50","60","70","80","90"},{"Ten","Twenty","Thirty","Forty","Fifty","Sixty","Seventy","Eighty","Ninety"}))</f>
        <v/>
      </c>
      <c r="BA28" t="str">
        <f t="shared" si="10"/>
        <v/>
      </c>
      <c r="BB28" t="str">
        <f>IF(BA28="","",IF(BA28&lt;="19",LOOKUP(BA28,{"1","2","3","4","5","6","7","8","9","10","11","12","13","14","15","16","17","18","19"},{"One","Two","Three","Four","Five","Six","Seven","Eight","Nine","Ten","Eleven","Twelve","Thirteen","Fourteen","Fifteen","Sixteen","Seventeen","Eighteen","Nineteen"}),""))</f>
        <v/>
      </c>
      <c r="BC28" t="str">
        <f>IF(BA28="","",IF(AND(BA28&lt;="99",BA28&gt;"19"),LOOKUP(BA28,{"20","30","40","50","60","70","80","90"},{"Twenty","Thirty","Forty","Fifty","Sixty","Seventy","Eighty","Ninety"}),""))</f>
        <v/>
      </c>
      <c r="BD28" t="str">
        <f t="shared" si="11"/>
        <v/>
      </c>
      <c r="BE28" t="str">
        <f>IF(BD28="","",LOOKUP(BD28,{"1","2","3","4","5","6","7","8","9"},{"One","Two","Three","Four","Five","Six","Seven","Eight","Nine"}))</f>
        <v/>
      </c>
      <c r="BF28"/>
      <c r="BG28"/>
      <c r="BH28"/>
      <c r="BI28" s="149" t="str">
        <f t="shared" si="12"/>
        <v>ZERO            Only</v>
      </c>
      <c r="BJ28" s="149"/>
      <c r="BK28" s="149"/>
      <c r="BL28" s="149"/>
      <c r="BM28" s="149"/>
      <c r="BN28" t="str">
        <f t="shared" si="13"/>
        <v>ZERO Only</v>
      </c>
      <c r="BO28" s="66" t="str">
        <f t="shared" si="14"/>
        <v/>
      </c>
      <c r="BP28" s="66" t="b">
        <f t="shared" si="15"/>
        <v>0</v>
      </c>
      <c r="BQ28" s="66" t="b">
        <f t="shared" si="16"/>
        <v>0</v>
      </c>
      <c r="BR28" s="66" t="b">
        <f t="shared" si="17"/>
        <v>0</v>
      </c>
      <c r="BS28" s="66" t="str">
        <f t="shared" si="18"/>
        <v/>
      </c>
      <c r="BT28" s="66" t="str">
        <f t="shared" si="19"/>
        <v/>
      </c>
      <c r="BU28" s="66" t="str">
        <f t="shared" si="20"/>
        <v/>
      </c>
      <c r="BV28" s="66" t="str">
        <f t="shared" si="21"/>
        <v/>
      </c>
      <c r="BW28" s="61" t="str">
        <f t="shared" si="22"/>
        <v/>
      </c>
      <c r="BX28" s="62" t="str">
        <f t="shared" si="41"/>
        <v>INCORRECT</v>
      </c>
      <c r="BY28" s="66" t="b">
        <f t="shared" si="42"/>
        <v>0</v>
      </c>
      <c r="BZ28" s="63" t="str">
        <f t="shared" si="23"/>
        <v/>
      </c>
      <c r="CA28" s="66" t="b">
        <f t="shared" si="24"/>
        <v>0</v>
      </c>
      <c r="CB28" s="66" t="b">
        <f t="shared" si="25"/>
        <v>0</v>
      </c>
      <c r="CC28" s="66" t="b">
        <f t="shared" si="26"/>
        <v>0</v>
      </c>
      <c r="CD28" s="66" t="b">
        <f t="shared" si="27"/>
        <v>0</v>
      </c>
      <c r="CE28" s="66" t="b">
        <f t="shared" si="28"/>
        <v>0</v>
      </c>
      <c r="CF28" s="66" t="b">
        <f t="shared" si="29"/>
        <v>0</v>
      </c>
      <c r="CG28" s="66" t="str">
        <f t="shared" si="30"/>
        <v/>
      </c>
      <c r="CH28" s="66" t="str">
        <f t="shared" si="31"/>
        <v/>
      </c>
      <c r="CI28" s="66" t="str">
        <f t="shared" si="32"/>
        <v/>
      </c>
      <c r="CJ28" s="66" t="str">
        <f t="shared" si="33"/>
        <v/>
      </c>
      <c r="CK28" s="66" t="str">
        <f t="shared" si="34"/>
        <v/>
      </c>
      <c r="CL28" s="66" t="str">
        <f t="shared" si="35"/>
        <v/>
      </c>
      <c r="CM28" s="63" t="str">
        <f t="shared" si="36"/>
        <v/>
      </c>
      <c r="CN28" s="63" t="str">
        <f t="shared" si="37"/>
        <v/>
      </c>
      <c r="CO28" s="64" t="str">
        <f t="shared" si="38"/>
        <v>NO</v>
      </c>
      <c r="CP28" s="64" t="str">
        <f t="shared" si="39"/>
        <v>NO</v>
      </c>
      <c r="CQ28" s="62" t="str">
        <f t="shared" si="43"/>
        <v>NO</v>
      </c>
      <c r="CR28" s="62" t="str">
        <f t="shared" si="44"/>
        <v>NO</v>
      </c>
      <c r="CS28" s="64" t="str">
        <f t="shared" si="45"/>
        <v>OK</v>
      </c>
      <c r="CT28" s="66" t="b">
        <f t="shared" si="46"/>
        <v>0</v>
      </c>
      <c r="CU28" s="66" t="b">
        <f t="shared" si="47"/>
        <v>0</v>
      </c>
      <c r="CV28" s="66" t="b">
        <f t="shared" si="48"/>
        <v>0</v>
      </c>
      <c r="CW28" s="66" t="b">
        <f t="shared" si="49"/>
        <v>0</v>
      </c>
      <c r="CX28" s="63" t="str">
        <f t="shared" si="50"/>
        <v>SEQUENCE INCORRECT</v>
      </c>
      <c r="CY28" s="65">
        <f>COUNTIF(B19:B27,T(B28))</f>
        <v>9</v>
      </c>
    </row>
    <row r="29" spans="1:103" s="33" customFormat="1" ht="20.100000000000001" customHeight="1" thickBot="1">
      <c r="A29" s="54"/>
      <c r="B29" s="127"/>
      <c r="C29" s="128"/>
      <c r="D29" s="127"/>
      <c r="E29" s="178"/>
      <c r="F29" s="178"/>
      <c r="G29" s="178"/>
      <c r="H29" s="178"/>
      <c r="I29" s="178"/>
      <c r="J29" s="178"/>
      <c r="K29" s="128"/>
      <c r="L29" s="181" t="str">
        <f>IF(AND(AK29="OK",T29="OK"),IF(AND(A29&lt;&gt;"",B29&lt;&gt;"",D29="ABS"),"ABS",IF(AND(A29&lt;&gt;"",B29&lt;&gt;"",D29="ZERO"),"ZERO Only",IF(OR(A29="",B29="",D29="",D29&gt;J17),"",BN29))),"")</f>
        <v/>
      </c>
      <c r="M29" s="182"/>
      <c r="N29" s="182"/>
      <c r="O29" s="182"/>
      <c r="P29" s="182"/>
      <c r="Q29" s="182"/>
      <c r="R29" s="183"/>
      <c r="S29" s="245"/>
      <c r="T29" s="70" t="str">
        <f t="shared" si="1"/>
        <v/>
      </c>
      <c r="U29" s="135" t="str">
        <f>IF(AND(A29&lt;&gt;"",B29&lt;&gt;"",D29&lt;&gt;"ABS",D29&lt;&gt;"ZERO"),IF(OR(D29&gt;J17,D29=""),"Final Semester Marks incorrect",""),"")</f>
        <v/>
      </c>
      <c r="V29" s="131"/>
      <c r="W29" s="131"/>
      <c r="X29" s="131" t="str">
        <f t="shared" si="2"/>
        <v/>
      </c>
      <c r="Y29" s="131"/>
      <c r="Z29" s="131"/>
      <c r="AA29" s="131"/>
      <c r="AB29" s="131"/>
      <c r="AC29" s="13" t="b">
        <f>IF(AND(EXACT(LEFT(B29,3),LEFT(J8,3)),MID(B29,4,1)="-",ISNUMBER(INT(MID(B29,5,1))),ISNUMBER(INT(MID(B29,6,1))),MID(B29,5,2)&lt;&gt;"00",MID(B29,5,2)&lt;&gt;MID(J8,2,2),EXACT(MID(B29,7,4),RIGHT(J8,4)),ISNUMBER(INT(MID(B29,11,1))),ISNUMBER(INT(MID(B29,12,1))),MID(B29,11,2)&lt;&gt;"00",OR(ISNUMBER(INT(MID(B29,11,3))),MID(B29,13,1)=""),OR(AND(ISNUMBER(INT(MID(B29,11,3))),MID(B29,11,1)&lt;&gt;"0",MID(B29,14,1)=""),AND((ISNUMBER(INT(MID(B29,11,2)))),MID(B29,13,1)=""))),"oKK")</f>
        <v>0</v>
      </c>
      <c r="AD29" s="17" t="b">
        <f>IF(AND(EXACT(LEFT(B29,4),LEFT(J8,4)),MID(B29,5,1)="-",ISNUMBER(INT(MID(B29,6,1))),ISNUMBER(INT(MID(B29,7,1))),MID(B29,6,2)&lt;&gt;"00",MID(B29,6,2)&lt;&gt;MID(J8,3,2),EXACT(MID(B29,8,2),RIGHT(J8,2)),ISNUMBER(INT(MID(B29,10,1))),ISNUMBER(INT(MID(B29,11,1))),MID(B29,10,2)&lt;&gt;"00",OR(ISNUMBER(INT(MID(B29,10,3))),MID(B29,12,1)=""),OR(AND(ISNUMBER(INT(MID(B29,10,3))),MID(B29,10,1)&lt;&gt;"0",MID(B29,13,1)=""),AND((ISNUMBER(INT(MID(B29,10,2)))),MID(B29,12,1)=""))),"oKK")</f>
        <v>0</v>
      </c>
      <c r="AE29" s="17" t="b">
        <f>IF(AND(EXACT(LEFT(B29,3),LEFT(J8,3)),MID(B29,4,1)="-",ISNUMBER(INT(MID(B29,5,1))),ISNUMBER(INT(MID(B29,6,1))),MID(B29,5,2)&lt;&gt;"00",MID(B29,5,2)&lt;&gt;MID(J8,2,2),EXACT(MID(B29,7,3),RIGHT(J8,3)),ISNUMBER(INT(MID(B29,10,1))),ISNUMBER(INT(MID(B29,11,1))),MID(B29,10,2)&lt;&gt;"00",OR(ISNUMBER(INT(MID(B29,10,3))),MID(B29,12,1)=""),OR(AND(ISNUMBER(INT(MID(B29,10,3))),MID(B29,10,1)&lt;&gt;"0",MID(B29,13,1)=""),AND((ISNUMBER(INT(MID(B29,10,2)))),MID(B29,12,1)=""))),"oKK")</f>
        <v>0</v>
      </c>
      <c r="AF29" s="15" t="b">
        <f>IF(AND( EXACT(LEFT(B29,LEN(J8)), J8),ISNUMBER(INT(MID(B29,(LEN(J8)+1),1))),ISNUMBER(INT(MID(B29,(LEN(J8)+2),1))), MID(B29,(LEN(J8)+1),2)&lt;&gt;"00",OR(ISNUMBER(INT(MID(B29,(LEN(J8)+3),1))),MID(B29,(LEN(J8)+3),1)=""),  OR(AND(ISNUMBER(INT(MID(B29,(LEN(J8)+1),3))),MID(B29,(LEN(J8)+1),1)&lt;&gt;"0", MID(B29,(LEN(J8)+4),1)=""),AND((ISNUMBER(INT(MID(B29,(LEN(J8)+1),2)))),MID(B29,(LEN(J8)+3),1)=""))),"OK")</f>
        <v>0</v>
      </c>
      <c r="AG29" s="16" t="b">
        <f>IF(AND(LEN(J8)=5,LEFT(J8,1)&lt;&gt;"K"),IF(AND((LEFT(B29,2)=LEFT(J8,2)),MID(B29,3,1)="-",ISNUMBER(INT(MID(B29,4,1))),ISNUMBER(INT(MID(B29,5,1))),MID(B29,4,2)&lt;&gt;"00", MID(B29,4,2)&lt;&gt;LEFT(J8,2),MID(B29,9,2)&lt;&gt;"00",EXACT(MID(B29,6,3),RIGHT(J8,3)),OR(ISNUMBER(INT(MID(B29,9,3))),MID(B29,11,1)=""),ISNUMBER(INT(MID(B29,9,1))),ISNUMBER(INT(MID(B29,10,1))),OR(AND(ISNUMBER(INT(MID(B29,9,3))),MID(B29,9,1)&lt;&gt;"0",MID(B29,12,1)=""),AND((ISNUMBER(INT(MID(B29,9,2)))),MID(B29,11,1)=""))),"oOk"))</f>
        <v>0</v>
      </c>
      <c r="AH29" s="17" t="b">
        <f>IF(AND(EXACT(LEFT(B29,3),LEFT(J8,3)),MID(B29,4,1)="-",ISNUMBER(INT(MID(B29,5,1))),ISNUMBER(INT(MID(B29,6,1))),MID(B29,5,2)&lt;&gt;"00",MID(B29,5,2)&lt;&gt;MID(J8,2,2),EXACT(MID(B29,7,2),RIGHT(J8,2)),ISNUMBER(INT(MID(B29,9,1))),ISNUMBER(INT(MID(B29,10,1))),MID(B29,9,2)&lt;&gt;"00",OR(ISNUMBER(INT(MID(B29,9,3))),MID(B29,11,1)=""),OR(AND(ISNUMBER(INT(MID(B29,9,3))),MID(B29,9,1)&lt;&gt;"0",MID(B29,12,1)=""),AND((ISNUMBER(INT(MID(B29,9,2)))),MID(B29,11,1)=""))),"oKK")</f>
        <v>0</v>
      </c>
      <c r="AI29" s="14" t="b">
        <f>IF(AND((LEFT(B29,2)=LEFT(J8,2)),MID(B29,3,1)="-",ISNUMBER(INT(MID(B29,4,1))),ISNUMBER(INT(MID(B29,5,1))),MID(B29,4,2)&lt;&gt;"00", MID(B29,4,2)&lt;&gt;LEFT(J8,2),MID(B29,8,2)&lt;&gt;"00",EXACT(MID(B29,6,2), RIGHT(J8,2)),OR(ISNUMBER(INT(MID(B29,8,3))),MID(B29,10,1)=""),ISNUMBER(INT(MID(B29,8,1))),ISNUMBER(INT(MID(B29,9,1))), OR(AND(ISNUMBER(INT(MID(B29,8,3))),MID(B29,8,1)&lt;&gt;"0", MID(B29,11,1)=""),AND((ISNUMBER(INT(MID(B29,8,2)))),MID(B29,10,1)=""))),"oK")</f>
        <v>0</v>
      </c>
      <c r="AJ29" s="33" t="b">
        <f t="shared" si="40"/>
        <v>0</v>
      </c>
      <c r="AK29" s="33" t="str">
        <f t="shared" si="3"/>
        <v>S# INCORRECT</v>
      </c>
      <c r="AN29">
        <f t="shared" si="4"/>
        <v>0</v>
      </c>
      <c r="AO29"/>
      <c r="AP29" t="str">
        <f>IF(AN29="","",IF(AN29&lt;=19,LOOKUP(AN29,{0,1,2,3,4,5,6,7,8,9,10,11,12,13,14,15,16,17,18,19},{"ZERO","One","Two","Three","Four","Five","Six","Seven","Eight","Nine","Ten","Eleven","Twelve","Thirteen","Fourteen","Fifteen","Sixteen","Seventeen","Eighteen","Nineteen"}),""))</f>
        <v>ZERO</v>
      </c>
      <c r="AQ29" t="str">
        <f>IF(AND(AN29&lt;=99, AN29&gt;19),LOOKUP(AN29,{20,30,40,50,60,70,80,90},{"Twenty","Thirty","Forty","Fifty","Sixty","Seventy","Eighty","Ninety"}),"")</f>
        <v/>
      </c>
      <c r="AR29" t="str">
        <f t="shared" si="5"/>
        <v/>
      </c>
      <c r="AS29" t="str">
        <f>IF(AR29="","",LOOKUP(AR29,{"1","2","3","4","5","6","7","8","9"},{"One","Two","Three","Four","Five","Six","Seven","Eight","Nine"}))</f>
        <v/>
      </c>
      <c r="AT29" t="str">
        <f t="shared" si="6"/>
        <v/>
      </c>
      <c r="AU29" t="str">
        <f>IF(AT29="","",LOOKUP(AT29,{"1","2","3","4","5","6","7","8","9"},{"One","Two","Three","Four","Five","Six","Seven","Eight","Nine"}))</f>
        <v/>
      </c>
      <c r="AV29" t="str">
        <f t="shared" si="7"/>
        <v/>
      </c>
      <c r="AW29" t="str">
        <f t="shared" si="8"/>
        <v/>
      </c>
      <c r="AX29" t="str">
        <f>IF(AW29="","",LOOKUP(AW29,{"0","1","2","3","4","5","6","7","8","9"},{"","One","Two","Three","Four","Five","Six","Seven","Eight","Nine"}))</f>
        <v/>
      </c>
      <c r="AY29" t="str">
        <f t="shared" si="9"/>
        <v/>
      </c>
      <c r="AZ29" t="str">
        <f>IF(AY29="","",LOOKUP(AY29,{"10","20","30","40","50","60","70","80","90"},{"Ten","Twenty","Thirty","Forty","Fifty","Sixty","Seventy","Eighty","Ninety"}))</f>
        <v/>
      </c>
      <c r="BA29" t="str">
        <f t="shared" si="10"/>
        <v/>
      </c>
      <c r="BB29" t="str">
        <f>IF(BA29="","",IF(BA29&lt;="19",LOOKUP(BA29,{"1","2","3","4","5","6","7","8","9","10","11","12","13","14","15","16","17","18","19"},{"One","Two","Three","Four","Five","Six","Seven","Eight","Nine","Ten","Eleven","Twelve","Thirteen","Fourteen","Fifteen","Sixteen","Seventeen","Eighteen","Nineteen"}),""))</f>
        <v/>
      </c>
      <c r="BC29" t="str">
        <f>IF(BA29="","",IF(AND(BA29&lt;="99",BA29&gt;"19"),LOOKUP(BA29,{"20","30","40","50","60","70","80","90"},{"Twenty","Thirty","Forty","Fifty","Sixty","Seventy","Eighty","Ninety"}),""))</f>
        <v/>
      </c>
      <c r="BD29" t="str">
        <f t="shared" si="11"/>
        <v/>
      </c>
      <c r="BE29" t="str">
        <f>IF(BD29="","",LOOKUP(BD29,{"1","2","3","4","5","6","7","8","9"},{"One","Two","Three","Four","Five","Six","Seven","Eight","Nine"}))</f>
        <v/>
      </c>
      <c r="BF29"/>
      <c r="BG29"/>
      <c r="BH29"/>
      <c r="BI29" s="149" t="str">
        <f t="shared" si="12"/>
        <v>ZERO            Only</v>
      </c>
      <c r="BJ29" s="149"/>
      <c r="BK29" s="149"/>
      <c r="BL29" s="149"/>
      <c r="BM29" s="149"/>
      <c r="BN29" t="str">
        <f t="shared" si="13"/>
        <v>ZERO Only</v>
      </c>
      <c r="BO29" s="66" t="str">
        <f t="shared" si="14"/>
        <v/>
      </c>
      <c r="BP29" s="66" t="b">
        <f t="shared" si="15"/>
        <v>0</v>
      </c>
      <c r="BQ29" s="66" t="b">
        <f t="shared" si="16"/>
        <v>0</v>
      </c>
      <c r="BR29" s="66" t="b">
        <f t="shared" si="17"/>
        <v>0</v>
      </c>
      <c r="BS29" s="66" t="str">
        <f t="shared" si="18"/>
        <v/>
      </c>
      <c r="BT29" s="66" t="str">
        <f t="shared" si="19"/>
        <v/>
      </c>
      <c r="BU29" s="66" t="str">
        <f t="shared" si="20"/>
        <v/>
      </c>
      <c r="BV29" s="66" t="str">
        <f t="shared" si="21"/>
        <v/>
      </c>
      <c r="BW29" s="61" t="str">
        <f t="shared" si="22"/>
        <v/>
      </c>
      <c r="BX29" s="62" t="str">
        <f t="shared" si="41"/>
        <v>INCORRECT</v>
      </c>
      <c r="BY29" s="66" t="b">
        <f t="shared" si="42"/>
        <v>0</v>
      </c>
      <c r="BZ29" s="63" t="str">
        <f t="shared" si="23"/>
        <v/>
      </c>
      <c r="CA29" s="66" t="b">
        <f t="shared" si="24"/>
        <v>0</v>
      </c>
      <c r="CB29" s="66" t="b">
        <f t="shared" si="25"/>
        <v>0</v>
      </c>
      <c r="CC29" s="66" t="b">
        <f t="shared" si="26"/>
        <v>0</v>
      </c>
      <c r="CD29" s="66" t="b">
        <f t="shared" si="27"/>
        <v>0</v>
      </c>
      <c r="CE29" s="66" t="b">
        <f t="shared" si="28"/>
        <v>0</v>
      </c>
      <c r="CF29" s="66" t="b">
        <f t="shared" si="29"/>
        <v>0</v>
      </c>
      <c r="CG29" s="66" t="str">
        <f t="shared" si="30"/>
        <v/>
      </c>
      <c r="CH29" s="66" t="str">
        <f t="shared" si="31"/>
        <v/>
      </c>
      <c r="CI29" s="66" t="str">
        <f t="shared" si="32"/>
        <v/>
      </c>
      <c r="CJ29" s="66" t="str">
        <f t="shared" si="33"/>
        <v/>
      </c>
      <c r="CK29" s="66" t="str">
        <f t="shared" si="34"/>
        <v/>
      </c>
      <c r="CL29" s="66" t="str">
        <f t="shared" si="35"/>
        <v/>
      </c>
      <c r="CM29" s="63" t="str">
        <f t="shared" si="36"/>
        <v/>
      </c>
      <c r="CN29" s="63" t="str">
        <f t="shared" si="37"/>
        <v/>
      </c>
      <c r="CO29" s="64" t="str">
        <f t="shared" si="38"/>
        <v>NO</v>
      </c>
      <c r="CP29" s="64" t="str">
        <f t="shared" si="39"/>
        <v>NO</v>
      </c>
      <c r="CQ29" s="62" t="str">
        <f t="shared" si="43"/>
        <v>NO</v>
      </c>
      <c r="CR29" s="62" t="str">
        <f t="shared" si="44"/>
        <v>NO</v>
      </c>
      <c r="CS29" s="64" t="str">
        <f t="shared" si="45"/>
        <v>OK</v>
      </c>
      <c r="CT29" s="66" t="b">
        <f t="shared" si="46"/>
        <v>0</v>
      </c>
      <c r="CU29" s="66" t="b">
        <f t="shared" si="47"/>
        <v>0</v>
      </c>
      <c r="CV29" s="66" t="b">
        <f t="shared" si="48"/>
        <v>0</v>
      </c>
      <c r="CW29" s="66" t="b">
        <f t="shared" si="49"/>
        <v>0</v>
      </c>
      <c r="CX29" s="63" t="str">
        <f t="shared" si="50"/>
        <v>SEQUENCE INCORRECT</v>
      </c>
      <c r="CY29" s="65">
        <f>COUNTIF(B19:B28,T(B29))</f>
        <v>10</v>
      </c>
    </row>
    <row r="30" spans="1:103" s="33" customFormat="1" ht="20.100000000000001" customHeight="1" thickBot="1">
      <c r="A30" s="50"/>
      <c r="B30" s="127"/>
      <c r="C30" s="128"/>
      <c r="D30" s="127"/>
      <c r="E30" s="178"/>
      <c r="F30" s="178"/>
      <c r="G30" s="178"/>
      <c r="H30" s="178"/>
      <c r="I30" s="178"/>
      <c r="J30" s="178"/>
      <c r="K30" s="128"/>
      <c r="L30" s="181" t="str">
        <f>IF(AND(AK30="OK",T30="OK"),IF(AND(A30&lt;&gt;"",B30&lt;&gt;"",D30="ABS"),"ABS",IF(AND(A30&lt;&gt;"",B30&lt;&gt;"",D30="ZERO"),"ZERO Only",IF(OR(A30="",B30="",D30="",D30&gt;J17),"",BN30))),"")</f>
        <v/>
      </c>
      <c r="M30" s="182"/>
      <c r="N30" s="182"/>
      <c r="O30" s="182"/>
      <c r="P30" s="182"/>
      <c r="Q30" s="182"/>
      <c r="R30" s="183"/>
      <c r="S30" s="245"/>
      <c r="T30" s="70" t="str">
        <f t="shared" si="1"/>
        <v/>
      </c>
      <c r="U30" s="135" t="str">
        <f>IF(AND(A30&lt;&gt;"",B30&lt;&gt;"",D30&lt;&gt;"ABS",D30&lt;&gt;"ZERO"),IF(OR(D30&gt;J17,D30=""),"Final Semester Marks incorrect",""),"")</f>
        <v/>
      </c>
      <c r="V30" s="131"/>
      <c r="W30" s="131"/>
      <c r="X30" s="131" t="str">
        <f>IF(OR(AND(A30="",B30="",D30="", L30=""),AND(A30&lt;&gt;"",B30&lt;&gt;"",D30&lt;&gt;"", L30&lt;&gt;"",AK30="OK")),"","Given Marks or Format is incorrect")</f>
        <v/>
      </c>
      <c r="Y30" s="131"/>
      <c r="Z30" s="131"/>
      <c r="AA30" s="131"/>
      <c r="AB30" s="131"/>
      <c r="AC30" s="13" t="b">
        <f>IF(AND(EXACT(LEFT(B30,3),LEFT(J8,3)),MID(B30,4,1)="-",ISNUMBER(INT(MID(B30,5,1))),ISNUMBER(INT(MID(B30,6,1))),MID(B30,5,2)&lt;&gt;"00",MID(B30,5,2)&lt;&gt;MID(J8,2,2),EXACT(MID(B30,7,4),RIGHT(J8,4)),ISNUMBER(INT(MID(B30,11,1))),ISNUMBER(INT(MID(B30,12,1))),MID(B30,11,2)&lt;&gt;"00",OR(ISNUMBER(INT(MID(B30,11,3))),MID(B30,13,1)=""),OR(AND(ISNUMBER(INT(MID(B30,11,3))),MID(B30,11,1)&lt;&gt;"0",MID(B30,14,1)=""),AND((ISNUMBER(INT(MID(B30,11,2)))),MID(B30,13,1)=""))),"oKK")</f>
        <v>0</v>
      </c>
      <c r="AD30" s="17" t="b">
        <f>IF(AND(EXACT(LEFT(B30,4),LEFT(J8,4)),MID(B30,5,1)="-",ISNUMBER(INT(MID(B30,6,1))),ISNUMBER(INT(MID(B30,7,1))),MID(B30,6,2)&lt;&gt;"00",MID(B30,6,2)&lt;&gt;MID(J8,3,2),EXACT(MID(B30,8,2),RIGHT(J8,2)),ISNUMBER(INT(MID(B30,10,1))),ISNUMBER(INT(MID(B30,11,1))),MID(B30,10,2)&lt;&gt;"00",OR(ISNUMBER(INT(MID(B30,10,3))),MID(B30,12,1)=""),OR(AND(ISNUMBER(INT(MID(B30,10,3))),MID(B30,10,1)&lt;&gt;"0",MID(B30,13,1)=""),AND((ISNUMBER(INT(MID(B30,10,2)))),MID(B30,12,1)=""))),"oKK")</f>
        <v>0</v>
      </c>
      <c r="AE30" s="17" t="b">
        <f>IF(AND(EXACT(LEFT(B30,3),LEFT(J8,3)),MID(B30,4,1)="-",ISNUMBER(INT(MID(B30,5,1))),ISNUMBER(INT(MID(B30,6,1))),MID(B30,5,2)&lt;&gt;"00",MID(B30,5,2)&lt;&gt;MID(J8,2,2),EXACT(MID(B30,7,3),RIGHT(J8,3)),ISNUMBER(INT(MID(B30,10,1))),ISNUMBER(INT(MID(B30,11,1))),MID(B30,10,2)&lt;&gt;"00",OR(ISNUMBER(INT(MID(B30,10,3))),MID(B30,12,1)=""),OR(AND(ISNUMBER(INT(MID(B30,10,3))),MID(B30,10,1)&lt;&gt;"0",MID(B30,13,1)=""),AND((ISNUMBER(INT(MID(B30,10,2)))),MID(B30,12,1)=""))),"oKK")</f>
        <v>0</v>
      </c>
      <c r="AF30" s="15" t="b">
        <f>IF(AND( EXACT(LEFT(B30,LEN(J8)), J8),ISNUMBER(INT(MID(B30,(LEN(J8)+1),1))),ISNUMBER(INT(MID(B30,(LEN(J8)+2),1))), MID(B30,(LEN(J8)+1),2)&lt;&gt;"00",OR(ISNUMBER(INT(MID(B30,(LEN(J8)+3),1))),MID(B30,(LEN(J8)+3),1)=""),  OR(AND(ISNUMBER(INT(MID(B30,(LEN(J8)+1),3))),MID(B30,(LEN(J8)+1),1)&lt;&gt;"0", MID(B30,(LEN(J8)+4),1)=""),AND((ISNUMBER(INT(MID(B30,(LEN(J8)+1),2)))),MID(B30,(LEN(J8)+3),1)=""))),"OK")</f>
        <v>0</v>
      </c>
      <c r="AG30" s="16" t="b">
        <f>IF(AND(LEN(J8)=5,LEFT(J8,1)&lt;&gt;"K"),IF(AND((LEFT(B30,2)=LEFT(J8,2)),MID(B30,3,1)="-",ISNUMBER(INT(MID(B30,4,1))),ISNUMBER(INT(MID(B30,5,1))),MID(B30,4,2)&lt;&gt;"00", MID(B30,4,2)&lt;&gt;LEFT(J8,2),MID(B30,9,2)&lt;&gt;"00",EXACT(MID(B30,6,3),RIGHT(J8,3)),OR(ISNUMBER(INT(MID(B30,9,3))),MID(B30,11,1)=""),ISNUMBER(INT(MID(B30,9,1))),ISNUMBER(INT(MID(B30,10,1))),OR(AND(ISNUMBER(INT(MID(B30,9,3))),MID(B30,9,1)&lt;&gt;"0",MID(B30,12,1)=""),AND((ISNUMBER(INT(MID(B30,9,2)))),MID(B30,11,1)=""))),"oOk"))</f>
        <v>0</v>
      </c>
      <c r="AH30" s="17" t="b">
        <f>IF(AND(EXACT(LEFT(B30,3),LEFT(J8,3)),MID(B30,4,1)="-",ISNUMBER(INT(MID(B30,5,1))),ISNUMBER(INT(MID(B30,6,1))),MID(B30,5,2)&lt;&gt;"00",MID(B30,5,2)&lt;&gt;MID(J8,2,2),EXACT(MID(B30,7,2),RIGHT(J8,2)),ISNUMBER(INT(MID(B30,9,1))),ISNUMBER(INT(MID(B30,10,1))),MID(B30,9,2)&lt;&gt;"00",OR(ISNUMBER(INT(MID(B30,9,3))),MID(B30,11,1)=""),OR(AND(ISNUMBER(INT(MID(B30,9,3))),MID(B30,9,1)&lt;&gt;"0",MID(B30,12,1)=""),AND((ISNUMBER(INT(MID(B30,9,2)))),MID(B30,11,1)=""))),"oKK")</f>
        <v>0</v>
      </c>
      <c r="AI30" s="14" t="b">
        <f>IF(AND((LEFT(B30,2)=LEFT(J8,2)),MID(B30,3,1)="-",ISNUMBER(INT(MID(B30,4,1))),ISNUMBER(INT(MID(B30,5,1))),MID(B30,4,2)&lt;&gt;"00", MID(B30,4,2)&lt;&gt;LEFT(J8,2),MID(B30,8,2)&lt;&gt;"00",EXACT(MID(B30,6,2), RIGHT(J8,2)),OR(ISNUMBER(INT(MID(B30,8,3))),MID(B30,10,1)=""),ISNUMBER(INT(MID(B30,8,1))),ISNUMBER(INT(MID(B30,9,1))), OR(AND(ISNUMBER(INT(MID(B30,8,3))),MID(B30,8,1)&lt;&gt;"0", MID(B30,11,1)=""),AND((ISNUMBER(INT(MID(B30,8,2)))),MID(B30,10,1)=""))),"oK")</f>
        <v>0</v>
      </c>
      <c r="AJ30" s="33" t="b">
        <f>IF(AND(ISNUMBER(A29)&lt;&gt;"",ISNUMBER(A30)&lt;&gt;""),IF(AND(ISNUMBER(A30),ISNUMBER(A29)),IF(A30-A29=1,AND(ISNUMBER(INT(MID(A30,1,3))),MID(A30,4,1)="",MID(A30,1,1)&lt;&gt;"0"))))</f>
        <v>0</v>
      </c>
      <c r="AK30" s="33" t="str">
        <f t="shared" si="3"/>
        <v>S# INCORRECT</v>
      </c>
      <c r="AN30">
        <f>D30</f>
        <v>0</v>
      </c>
      <c r="AO30"/>
      <c r="AP30" t="str">
        <f>IF(AN30="","",IF(AN30&lt;=19,LOOKUP(AN30,{0,1,2,3,4,5,6,7,8,9,10,11,12,13,14,15,16,17,18,19},{"ZERO","One","Two","Three","Four","Five","Six","Seven","Eight","Nine","Ten","Eleven","Twelve","Thirteen","Fourteen","Fifteen","Sixteen","Seventeen","Eighteen","Nineteen"}),""))</f>
        <v>ZERO</v>
      </c>
      <c r="AQ30" t="str">
        <f>IF(AND(AN30&lt;=99, AN30&gt;19),LOOKUP(AN30,{20,30,40,50,60,70,80,90},{"Twenty","Thirty","Forty","Fifty","Sixty","Seventy","Eighty","Ninety"}),"")</f>
        <v/>
      </c>
      <c r="AR30" t="str">
        <f t="shared" si="5"/>
        <v/>
      </c>
      <c r="AS30" t="str">
        <f>IF(AR30="","",LOOKUP(AR30,{"1","2","3","4","5","6","7","8","9"},{"One","Two","Three","Four","Five","Six","Seven","Eight","Nine"}))</f>
        <v/>
      </c>
      <c r="AT30" t="str">
        <f t="shared" si="6"/>
        <v/>
      </c>
      <c r="AU30" t="str">
        <f>IF(AT30="","",LOOKUP(AT30,{"1","2","3","4","5","6","7","8","9"},{"One","Two","Three","Four","Five","Six","Seven","Eight","Nine"}))</f>
        <v/>
      </c>
      <c r="AV30" t="str">
        <f t="shared" si="7"/>
        <v/>
      </c>
      <c r="AW30" t="str">
        <f t="shared" si="8"/>
        <v/>
      </c>
      <c r="AX30" t="str">
        <f>IF(AW30="","",LOOKUP(AW30,{"0","1","2","3","4","5","6","7","8","9"},{"","One","Two","Three","Four","Five","Six","Seven","Eight","Nine"}))</f>
        <v/>
      </c>
      <c r="AY30" t="str">
        <f t="shared" si="9"/>
        <v/>
      </c>
      <c r="AZ30" t="str">
        <f>IF(AY30="","",LOOKUP(AY30,{"10","20","30","40","50","60","70","80","90"},{"Ten","Twenty","Thirty","Forty","Fifty","Sixty","Seventy","Eighty","Ninety"}))</f>
        <v/>
      </c>
      <c r="BA30" t="str">
        <f t="shared" si="10"/>
        <v/>
      </c>
      <c r="BB30" t="str">
        <f>IF(BA30="","",IF(BA30&lt;="19",LOOKUP(BA30,{"1","2","3","4","5","6","7","8","9","10","11","12","13","14","15","16","17","18","19"},{"One","Two","Three","Four","Five","Six","Seven","Eight","Nine","Ten","Eleven","Twelve","Thirteen","Fourteen","Fifteen","Sixteen","Seventeen","Eighteen","Nineteen"}),""))</f>
        <v/>
      </c>
      <c r="BC30" t="str">
        <f>IF(BA30="","",IF(AND(BA30&lt;="99",BA30&gt;"19"),LOOKUP(BA30,{"20","30","40","50","60","70","80","90"},{"Twenty","Thirty","Forty","Fifty","Sixty","Seventy","Eighty","Ninety"}),""))</f>
        <v/>
      </c>
      <c r="BD30" t="str">
        <f t="shared" si="11"/>
        <v/>
      </c>
      <c r="BE30" t="str">
        <f>IF(BD30="","",LOOKUP(BD30,{"1","2","3","4","5","6","7","8","9"},{"One","Two","Three","Four","Five","Six","Seven","Eight","Nine"}))</f>
        <v/>
      </c>
      <c r="BF30"/>
      <c r="BG30"/>
      <c r="BH30"/>
      <c r="BI30" s="149" t="str">
        <f t="shared" si="12"/>
        <v>ZERO            Only</v>
      </c>
      <c r="BJ30" s="149"/>
      <c r="BK30" s="149"/>
      <c r="BL30" s="149"/>
      <c r="BM30" s="149"/>
      <c r="BN30" t="str">
        <f t="shared" si="13"/>
        <v>ZERO Only</v>
      </c>
      <c r="BO30" s="66" t="str">
        <f>RIGHT(B30,3)</f>
        <v/>
      </c>
      <c r="BP30" s="66" t="b">
        <f t="shared" si="15"/>
        <v>0</v>
      </c>
      <c r="BQ30" s="66" t="b">
        <f t="shared" si="16"/>
        <v>0</v>
      </c>
      <c r="BR30" s="66" t="b">
        <f t="shared" si="17"/>
        <v>0</v>
      </c>
      <c r="BS30" s="66" t="str">
        <f t="shared" si="18"/>
        <v/>
      </c>
      <c r="BT30" s="66" t="str">
        <f t="shared" si="19"/>
        <v/>
      </c>
      <c r="BU30" s="66" t="str">
        <f t="shared" si="20"/>
        <v/>
      </c>
      <c r="BV30" s="66" t="str">
        <f t="shared" si="21"/>
        <v/>
      </c>
      <c r="BW30" s="61" t="str">
        <f t="shared" si="22"/>
        <v/>
      </c>
      <c r="BX30" s="62" t="str">
        <f t="shared" si="41"/>
        <v>INCORRECT</v>
      </c>
      <c r="BY30" s="66" t="b">
        <f t="shared" si="42"/>
        <v>0</v>
      </c>
      <c r="BZ30" s="63" t="str">
        <f>LEFT(B30,6)</f>
        <v/>
      </c>
      <c r="CA30" s="66" t="b">
        <f t="shared" si="24"/>
        <v>0</v>
      </c>
      <c r="CB30" s="66" t="b">
        <f t="shared" si="25"/>
        <v>0</v>
      </c>
      <c r="CC30" s="66" t="b">
        <f t="shared" si="26"/>
        <v>0</v>
      </c>
      <c r="CD30" s="66" t="b">
        <f t="shared" si="27"/>
        <v>0</v>
      </c>
      <c r="CE30" s="66" t="b">
        <f t="shared" si="28"/>
        <v>0</v>
      </c>
      <c r="CF30" s="66" t="b">
        <f t="shared" si="29"/>
        <v>0</v>
      </c>
      <c r="CG30" s="66" t="str">
        <f t="shared" si="30"/>
        <v/>
      </c>
      <c r="CH30" s="66" t="str">
        <f t="shared" si="31"/>
        <v/>
      </c>
      <c r="CI30" s="66" t="str">
        <f t="shared" si="32"/>
        <v/>
      </c>
      <c r="CJ30" s="66" t="str">
        <f t="shared" si="33"/>
        <v/>
      </c>
      <c r="CK30" s="66" t="str">
        <f t="shared" si="34"/>
        <v/>
      </c>
      <c r="CL30" s="66" t="str">
        <f t="shared" si="35"/>
        <v/>
      </c>
      <c r="CM30" s="63" t="str">
        <f t="shared" si="36"/>
        <v/>
      </c>
      <c r="CN30" s="63" t="str">
        <f t="shared" si="37"/>
        <v/>
      </c>
      <c r="CO30" s="64" t="str">
        <f t="shared" si="38"/>
        <v>NO</v>
      </c>
      <c r="CP30" s="64" t="str">
        <f t="shared" si="39"/>
        <v>NO</v>
      </c>
      <c r="CQ30" s="62" t="str">
        <f t="shared" si="43"/>
        <v>NO</v>
      </c>
      <c r="CR30" s="62" t="str">
        <f t="shared" si="44"/>
        <v>NO</v>
      </c>
      <c r="CS30" s="64" t="str">
        <f t="shared" si="45"/>
        <v>OK</v>
      </c>
      <c r="CT30" s="66" t="b">
        <f t="shared" si="46"/>
        <v>0</v>
      </c>
      <c r="CU30" s="66" t="b">
        <f t="shared" si="47"/>
        <v>0</v>
      </c>
      <c r="CV30" s="66" t="b">
        <f t="shared" si="48"/>
        <v>0</v>
      </c>
      <c r="CW30" s="66" t="b">
        <f t="shared" si="49"/>
        <v>0</v>
      </c>
      <c r="CX30" s="63" t="str">
        <f t="shared" si="50"/>
        <v>SEQUENCE INCORRECT</v>
      </c>
      <c r="CY30" s="65">
        <f>COUNTIF(B19:B29,T(B30))</f>
        <v>11</v>
      </c>
    </row>
    <row r="31" spans="1:103" s="33" customFormat="1" ht="20.100000000000001" customHeight="1" thickBot="1">
      <c r="A31" s="54"/>
      <c r="B31" s="127"/>
      <c r="C31" s="128"/>
      <c r="D31" s="127"/>
      <c r="E31" s="178"/>
      <c r="F31" s="178"/>
      <c r="G31" s="178"/>
      <c r="H31" s="178"/>
      <c r="I31" s="178"/>
      <c r="J31" s="178"/>
      <c r="K31" s="128"/>
      <c r="L31" s="181" t="str">
        <f>IF(AND(AK31="OK",T31="OK"),IF(AND(A31&lt;&gt;"",B31&lt;&gt;"",D31="ABS"),"ABS",IF(AND(A31&lt;&gt;"",B31&lt;&gt;"",D31="ZERO"),"ZERO Only",IF(OR(A31="",B31="",D31="",D31&gt;J17),"",BN31))),"")</f>
        <v/>
      </c>
      <c r="M31" s="182"/>
      <c r="N31" s="182"/>
      <c r="O31" s="182"/>
      <c r="P31" s="182"/>
      <c r="Q31" s="182"/>
      <c r="R31" s="183"/>
      <c r="S31" s="245"/>
      <c r="T31" s="70" t="str">
        <f t="shared" si="1"/>
        <v/>
      </c>
      <c r="U31" s="135" t="str">
        <f>IF(AND(A31&lt;&gt;"",B31&lt;&gt;"",D31&lt;&gt;"ABS",D31&lt;&gt;"ZERO"),IF(OR(D31&gt;J17,D31=""),"Final Semester Marks incorrect",""),"")</f>
        <v/>
      </c>
      <c r="V31" s="131"/>
      <c r="W31" s="131"/>
      <c r="X31" s="131" t="str">
        <f>IF(OR(AND(A31="",B31="",D31="", L31=""),AND(A31&lt;&gt;"",B31&lt;&gt;"",D31&lt;&gt;"", L31&lt;&gt;"",AK31="OK")),"","Given Marks or Format is incorrect")</f>
        <v/>
      </c>
      <c r="Y31" s="131"/>
      <c r="Z31" s="131"/>
      <c r="AA31" s="131"/>
      <c r="AB31" s="131"/>
      <c r="AC31" s="13" t="b">
        <f>IF(AND(EXACT(LEFT(B31,3),LEFT(J8,3)),MID(B31,4,1)="-",ISNUMBER(INT(MID(B31,5,1))),ISNUMBER(INT(MID(B31,6,1))),MID(B31,5,2)&lt;&gt;"00",MID(B31,5,2)&lt;&gt;MID(J8,2,2),EXACT(MID(B31,7,4),RIGHT(J8,4)),ISNUMBER(INT(MID(B31,11,1))),ISNUMBER(INT(MID(B31,12,1))),MID(B31,11,2)&lt;&gt;"00",OR(ISNUMBER(INT(MID(B31,11,3))),MID(B31,13,1)=""),OR(AND(ISNUMBER(INT(MID(B31,11,3))),MID(B31,11,1)&lt;&gt;"0",MID(B31,14,1)=""),AND((ISNUMBER(INT(MID(B31,11,2)))),MID(B31,13,1)=""))),"oKK")</f>
        <v>0</v>
      </c>
      <c r="AD31" s="17" t="b">
        <f>IF(AND(EXACT(LEFT(B31,4),LEFT(J8,4)),MID(B31,5,1)="-",ISNUMBER(INT(MID(B31,6,1))),ISNUMBER(INT(MID(B31,7,1))),MID(B31,6,2)&lt;&gt;"00",MID(B31,6,2)&lt;&gt;MID(J8,3,2),EXACT(MID(B31,8,2),RIGHT(J8,2)),ISNUMBER(INT(MID(B31,10,1))),ISNUMBER(INT(MID(B31,11,1))),MID(B31,10,2)&lt;&gt;"00",OR(ISNUMBER(INT(MID(B31,10,3))),MID(B31,12,1)=""),OR(AND(ISNUMBER(INT(MID(B31,10,3))),MID(B31,10,1)&lt;&gt;"0",MID(B31,13,1)=""),AND((ISNUMBER(INT(MID(B31,10,2)))),MID(B31,12,1)=""))),"oKK")</f>
        <v>0</v>
      </c>
      <c r="AE31" s="17" t="b">
        <f>IF(AND(EXACT(LEFT(B31,3),LEFT(J8,3)),MID(B31,4,1)="-",ISNUMBER(INT(MID(B31,5,1))),ISNUMBER(INT(MID(B31,6,1))),MID(B31,5,2)&lt;&gt;"00",MID(B31,5,2)&lt;&gt;MID(J8,2,2),EXACT(MID(B31,7,3),RIGHT(J8,3)),ISNUMBER(INT(MID(B31,10,1))),ISNUMBER(INT(MID(B31,11,1))),MID(B31,10,2)&lt;&gt;"00",OR(ISNUMBER(INT(MID(B31,10,3))),MID(B31,12,1)=""),OR(AND(ISNUMBER(INT(MID(B31,10,3))),MID(B31,10,1)&lt;&gt;"0",MID(B31,13,1)=""),AND((ISNUMBER(INT(MID(B31,10,2)))),MID(B31,12,1)=""))),"oKK")</f>
        <v>0</v>
      </c>
      <c r="AF31" s="15" t="b">
        <f>IF(AND( EXACT(LEFT(B31,LEN(J8)), J8),ISNUMBER(INT(MID(B31,(LEN(J8)+1),1))),ISNUMBER(INT(MID(B31,(LEN(J8)+2),1))), MID(B31,(LEN(J8)+1),2)&lt;&gt;"00",OR(ISNUMBER(INT(MID(B31,(LEN(J8)+3),1))),MID(B31,(LEN(J8)+3),1)=""),  OR(AND(ISNUMBER(INT(MID(B31,(LEN(J8)+1),3))),MID(B31,(LEN(J8)+1),1)&lt;&gt;"0", MID(B31,(LEN(J8)+4),1)=""),AND((ISNUMBER(INT(MID(B31,(LEN(J8)+1),2)))),MID(B31,(LEN(J8)+3),1)=""))),"OK")</f>
        <v>0</v>
      </c>
      <c r="AG31" s="16" t="b">
        <f>IF(AND(LEN(J8)=5,LEFT(J8,1)&lt;&gt;"K"),IF(AND((LEFT(B31,2)=LEFT(J8,2)),MID(B31,3,1)="-",ISNUMBER(INT(MID(B31,4,1))),ISNUMBER(INT(MID(B31,5,1))),MID(B31,4,2)&lt;&gt;"00", MID(B31,4,2)&lt;&gt;LEFT(J8,2),MID(B31,9,2)&lt;&gt;"00",EXACT(MID(B31,6,3),RIGHT(J8,3)),OR(ISNUMBER(INT(MID(B31,9,3))),MID(B31,11,1)=""),ISNUMBER(INT(MID(B31,9,1))),ISNUMBER(INT(MID(B31,10,1))),OR(AND(ISNUMBER(INT(MID(B31,9,3))),MID(B31,9,1)&lt;&gt;"0",MID(B31,12,1)=""),AND((ISNUMBER(INT(MID(B31,9,2)))),MID(B31,11,1)=""))),"oOk"))</f>
        <v>0</v>
      </c>
      <c r="AH31" s="17" t="b">
        <f>IF(AND(EXACT(LEFT(B31,3),LEFT(J8,3)),MID(B31,4,1)="-",ISNUMBER(INT(MID(B31,5,1))),ISNUMBER(INT(MID(B31,6,1))),MID(B31,5,2)&lt;&gt;"00",MID(B31,5,2)&lt;&gt;MID(J8,2,2),EXACT(MID(B31,7,2),RIGHT(J8,2)),ISNUMBER(INT(MID(B31,9,1))),ISNUMBER(INT(MID(B31,10,1))),MID(B31,9,2)&lt;&gt;"00",OR(ISNUMBER(INT(MID(B31,9,3))),MID(B31,11,1)=""),OR(AND(ISNUMBER(INT(MID(B31,9,3))),MID(B31,9,1)&lt;&gt;"0",MID(B31,12,1)=""),AND((ISNUMBER(INT(MID(B31,9,2)))),MID(B31,11,1)=""))),"oKK")</f>
        <v>0</v>
      </c>
      <c r="AI31" s="14" t="b">
        <f>IF(AND((LEFT(B31,2)=LEFT(J8,2)),MID(B31,3,1)="-",ISNUMBER(INT(MID(B31,4,1))),ISNUMBER(INT(MID(B31,5,1))),MID(B31,4,2)&lt;&gt;"00", MID(B31,4,2)&lt;&gt;LEFT(J8,2),MID(B31,8,2)&lt;&gt;"00",EXACT(MID(B31,6,2), RIGHT(J8,2)),OR(ISNUMBER(INT(MID(B31,8,3))),MID(B31,10,1)=""),ISNUMBER(INT(MID(B31,8,1))),ISNUMBER(INT(MID(B31,9,1))), OR(AND(ISNUMBER(INT(MID(B31,8,3))),MID(B31,8,1)&lt;&gt;"0", MID(B31,11,1)=""),AND((ISNUMBER(INT(MID(B31,8,2)))),MID(B31,10,1)=""))),"oK")</f>
        <v>0</v>
      </c>
      <c r="AJ31" s="33" t="b">
        <f>IF(AND(ISNUMBER(A30)&lt;&gt;"",ISNUMBER(A31)&lt;&gt;""),IF(AND(ISNUMBER(A31),ISNUMBER(A30)),IF(A31-A30=1,AND(ISNUMBER(INT(MID(A31,1,3))),MID(A31,4,1)="",MID(A31,1,1)&lt;&gt;"0"))))</f>
        <v>0</v>
      </c>
      <c r="AK31" s="33" t="str">
        <f t="shared" si="3"/>
        <v>S# INCORRECT</v>
      </c>
      <c r="AN31">
        <f>D31</f>
        <v>0</v>
      </c>
      <c r="AO31"/>
      <c r="AP31" t="str">
        <f>IF(AN31="","",IF(AN31&lt;=19,LOOKUP(AN31,{0,1,2,3,4,5,6,7,8,9,10,11,12,13,14,15,16,17,18,19},{"ZERO","One","Two","Three","Four","Five","Six","Seven","Eight","Nine","Ten","Eleven","Twelve","Thirteen","Fourteen","Fifteen","Sixteen","Seventeen","Eighteen","Nineteen"}),""))</f>
        <v>ZERO</v>
      </c>
      <c r="AQ31" t="str">
        <f>IF(AND(AN31&lt;=99, AN31&gt;19),LOOKUP(AN31,{20,30,40,50,60,70,80,90},{"Twenty","Thirty","Forty","Fifty","Sixty","Seventy","Eighty","Ninety"}),"")</f>
        <v/>
      </c>
      <c r="AR31" t="str">
        <f t="shared" si="5"/>
        <v/>
      </c>
      <c r="AS31" t="str">
        <f>IF(AR31="","",LOOKUP(AR31,{"1","2","3","4","5","6","7","8","9"},{"One","Two","Three","Four","Five","Six","Seven","Eight","Nine"}))</f>
        <v/>
      </c>
      <c r="AT31" t="str">
        <f t="shared" si="6"/>
        <v/>
      </c>
      <c r="AU31" t="str">
        <f>IF(AT31="","",LOOKUP(AT31,{"1","2","3","4","5","6","7","8","9"},{"One","Two","Three","Four","Five","Six","Seven","Eight","Nine"}))</f>
        <v/>
      </c>
      <c r="AV31" t="str">
        <f t="shared" si="7"/>
        <v/>
      </c>
      <c r="AW31" t="str">
        <f t="shared" si="8"/>
        <v/>
      </c>
      <c r="AX31" t="str">
        <f>IF(AW31="","",LOOKUP(AW31,{"0","1","2","3","4","5","6","7","8","9"},{"","One","Two","Three","Four","Five","Six","Seven","Eight","Nine"}))</f>
        <v/>
      </c>
      <c r="AY31" t="str">
        <f t="shared" si="9"/>
        <v/>
      </c>
      <c r="AZ31" t="str">
        <f>IF(AY31="","",LOOKUP(AY31,{"10","20","30","40","50","60","70","80","90"},{"Ten","Twenty","Thirty","Forty","Fifty","Sixty","Seventy","Eighty","Ninety"}))</f>
        <v/>
      </c>
      <c r="BA31" t="str">
        <f t="shared" si="10"/>
        <v/>
      </c>
      <c r="BB31" t="str">
        <f>IF(BA31="","",IF(BA31&lt;="19",LOOKUP(BA31,{"1","2","3","4","5","6","7","8","9","10","11","12","13","14","15","16","17","18","19"},{"One","Two","Three","Four","Five","Six","Seven","Eight","Nine","Ten","Eleven","Twelve","Thirteen","Fourteen","Fifteen","Sixteen","Seventeen","Eighteen","Nineteen"}),""))</f>
        <v/>
      </c>
      <c r="BC31" t="str">
        <f>IF(BA31="","",IF(AND(BA31&lt;="99",BA31&gt;"19"),LOOKUP(BA31,{"20","30","40","50","60","70","80","90"},{"Twenty","Thirty","Forty","Fifty","Sixty","Seventy","Eighty","Ninety"}),""))</f>
        <v/>
      </c>
      <c r="BD31" t="str">
        <f t="shared" si="11"/>
        <v/>
      </c>
      <c r="BE31" t="str">
        <f>IF(BD31="","",LOOKUP(BD31,{"1","2","3","4","5","6","7","8","9"},{"One","Two","Three","Four","Five","Six","Seven","Eight","Nine"}))</f>
        <v/>
      </c>
      <c r="BF31"/>
      <c r="BG31"/>
      <c r="BH31"/>
      <c r="BI31" s="149" t="str">
        <f t="shared" si="12"/>
        <v>ZERO            Only</v>
      </c>
      <c r="BJ31" s="149"/>
      <c r="BK31" s="149"/>
      <c r="BL31" s="149"/>
      <c r="BM31" s="149"/>
      <c r="BN31" t="str">
        <f t="shared" si="13"/>
        <v>ZERO Only</v>
      </c>
      <c r="BO31" s="66" t="str">
        <f>RIGHT(B31,3)</f>
        <v/>
      </c>
      <c r="BP31" s="66" t="b">
        <f t="shared" si="15"/>
        <v>0</v>
      </c>
      <c r="BQ31" s="66" t="b">
        <f t="shared" si="16"/>
        <v>0</v>
      </c>
      <c r="BR31" s="66" t="b">
        <f t="shared" si="17"/>
        <v>0</v>
      </c>
      <c r="BS31" s="66" t="str">
        <f t="shared" si="18"/>
        <v/>
      </c>
      <c r="BT31" s="66" t="str">
        <f t="shared" si="19"/>
        <v/>
      </c>
      <c r="BU31" s="66" t="str">
        <f t="shared" si="20"/>
        <v/>
      </c>
      <c r="BV31" s="66" t="str">
        <f t="shared" si="21"/>
        <v/>
      </c>
      <c r="BW31" s="61" t="str">
        <f t="shared" si="22"/>
        <v/>
      </c>
      <c r="BX31" s="62" t="str">
        <f t="shared" si="41"/>
        <v>INCORRECT</v>
      </c>
      <c r="BY31" s="66" t="b">
        <f t="shared" si="42"/>
        <v>0</v>
      </c>
      <c r="BZ31" s="63" t="str">
        <f>LEFT(B31,6)</f>
        <v/>
      </c>
      <c r="CA31" s="66" t="b">
        <f t="shared" si="24"/>
        <v>0</v>
      </c>
      <c r="CB31" s="66" t="b">
        <f t="shared" si="25"/>
        <v>0</v>
      </c>
      <c r="CC31" s="66" t="b">
        <f t="shared" si="26"/>
        <v>0</v>
      </c>
      <c r="CD31" s="66" t="b">
        <f t="shared" si="27"/>
        <v>0</v>
      </c>
      <c r="CE31" s="66" t="b">
        <f t="shared" si="28"/>
        <v>0</v>
      </c>
      <c r="CF31" s="66" t="b">
        <f t="shared" si="29"/>
        <v>0</v>
      </c>
      <c r="CG31" s="66" t="str">
        <f t="shared" si="30"/>
        <v/>
      </c>
      <c r="CH31" s="66" t="str">
        <f t="shared" si="31"/>
        <v/>
      </c>
      <c r="CI31" s="66" t="str">
        <f t="shared" si="32"/>
        <v/>
      </c>
      <c r="CJ31" s="66" t="str">
        <f t="shared" si="33"/>
        <v/>
      </c>
      <c r="CK31" s="66" t="str">
        <f t="shared" si="34"/>
        <v/>
      </c>
      <c r="CL31" s="66" t="str">
        <f t="shared" si="35"/>
        <v/>
      </c>
      <c r="CM31" s="63" t="str">
        <f t="shared" si="36"/>
        <v/>
      </c>
      <c r="CN31" s="63" t="str">
        <f t="shared" si="37"/>
        <v/>
      </c>
      <c r="CO31" s="64" t="str">
        <f t="shared" si="38"/>
        <v>NO</v>
      </c>
      <c r="CP31" s="64" t="str">
        <f t="shared" si="39"/>
        <v>NO</v>
      </c>
      <c r="CQ31" s="62" t="str">
        <f t="shared" si="43"/>
        <v>NO</v>
      </c>
      <c r="CR31" s="62" t="str">
        <f t="shared" si="44"/>
        <v>NO</v>
      </c>
      <c r="CS31" s="64" t="str">
        <f t="shared" si="45"/>
        <v>OK</v>
      </c>
      <c r="CT31" s="66" t="b">
        <f t="shared" si="46"/>
        <v>0</v>
      </c>
      <c r="CU31" s="66" t="b">
        <f t="shared" si="47"/>
        <v>0</v>
      </c>
      <c r="CV31" s="66" t="b">
        <f t="shared" si="48"/>
        <v>0</v>
      </c>
      <c r="CW31" s="66" t="b">
        <f t="shared" si="49"/>
        <v>0</v>
      </c>
      <c r="CX31" s="63" t="str">
        <f t="shared" si="50"/>
        <v>SEQUENCE INCORRECT</v>
      </c>
      <c r="CY31" s="65">
        <f>COUNTIF(B19:B30,T(B31))</f>
        <v>12</v>
      </c>
    </row>
    <row r="32" spans="1:103" s="33" customFormat="1" ht="20.100000000000001" customHeight="1" thickBot="1">
      <c r="A32" s="50"/>
      <c r="B32" s="127"/>
      <c r="C32" s="128"/>
      <c r="D32" s="127"/>
      <c r="E32" s="178"/>
      <c r="F32" s="178"/>
      <c r="G32" s="178"/>
      <c r="H32" s="178"/>
      <c r="I32" s="178"/>
      <c r="J32" s="178"/>
      <c r="K32" s="128"/>
      <c r="L32" s="181" t="str">
        <f>IF(AND(AK32="OK",T32="OK"),IF(AND(A32&lt;&gt;"",B32&lt;&gt;"",D32="ABS"),"ABS",IF(AND(A32&lt;&gt;"",B32&lt;&gt;"",D32="ZERO"),"ZERO Only",IF(OR(A32="",B32="",D32="",D32&gt;J17),"",BN32))),"")</f>
        <v/>
      </c>
      <c r="M32" s="182"/>
      <c r="N32" s="182"/>
      <c r="O32" s="182"/>
      <c r="P32" s="182"/>
      <c r="Q32" s="182"/>
      <c r="R32" s="183"/>
      <c r="S32" s="245"/>
      <c r="T32" s="70" t="str">
        <f t="shared" si="1"/>
        <v/>
      </c>
      <c r="U32" s="135" t="str">
        <f>IF(AND(A32&lt;&gt;"",B32&lt;&gt;"",D32&lt;&gt;"ABS",D32&lt;&gt;"ZERO"),IF(OR(D32&gt;J17,D32=""),"Final Semester Marks incorrect",""),"")</f>
        <v/>
      </c>
      <c r="V32" s="131"/>
      <c r="W32" s="131"/>
      <c r="X32" s="131" t="str">
        <f>IF(OR(AND(A32="",B32="",D32="", L32=""),AND(A32&lt;&gt;"",B32&lt;&gt;"",D32&lt;&gt;"", L32&lt;&gt;"",AK32="OK")),"","Given Marks or Format is incorrect")</f>
        <v/>
      </c>
      <c r="Y32" s="131"/>
      <c r="Z32" s="131"/>
      <c r="AA32" s="131"/>
      <c r="AB32" s="131"/>
      <c r="AC32" s="13" t="b">
        <f>IF(AND(EXACT(LEFT(B32,3),LEFT(J8,3)),MID(B32,4,1)="-",ISNUMBER(INT(MID(B32,5,1))),ISNUMBER(INT(MID(B32,6,1))),MID(B32,5,2)&lt;&gt;"00",MID(B32,5,2)&lt;&gt;MID(J8,2,2),EXACT(MID(B32,7,4),RIGHT(J8,4)),ISNUMBER(INT(MID(B32,11,1))),ISNUMBER(INT(MID(B32,12,1))),MID(B32,11,2)&lt;&gt;"00",OR(ISNUMBER(INT(MID(B32,11,3))),MID(B32,13,1)=""),OR(AND(ISNUMBER(INT(MID(B32,11,3))),MID(B32,11,1)&lt;&gt;"0",MID(B32,14,1)=""),AND((ISNUMBER(INT(MID(B32,11,2)))),MID(B32,13,1)=""))),"oKK")</f>
        <v>0</v>
      </c>
      <c r="AD32" s="17" t="b">
        <f>IF(AND(EXACT(LEFT(B32,4),LEFT(J8,4)),MID(B32,5,1)="-",ISNUMBER(INT(MID(B32,6,1))),ISNUMBER(INT(MID(B32,7,1))),MID(B32,6,2)&lt;&gt;"00",MID(B32,6,2)&lt;&gt;MID(J8,3,2),EXACT(MID(B32,8,2),RIGHT(J8,2)),ISNUMBER(INT(MID(B32,10,1))),ISNUMBER(INT(MID(B32,11,1))),MID(B32,10,2)&lt;&gt;"00",OR(ISNUMBER(INT(MID(B32,10,3))),MID(B32,12,1)=""),OR(AND(ISNUMBER(INT(MID(B32,10,3))),MID(B32,10,1)&lt;&gt;"0",MID(B32,13,1)=""),AND((ISNUMBER(INT(MID(B32,10,2)))),MID(B32,12,1)=""))),"oKK")</f>
        <v>0</v>
      </c>
      <c r="AE32" s="17" t="b">
        <f>IF(AND(EXACT(LEFT(B32,3),LEFT(J8,3)),MID(B32,4,1)="-",ISNUMBER(INT(MID(B32,5,1))),ISNUMBER(INT(MID(B32,6,1))),MID(B32,5,2)&lt;&gt;"00",MID(B32,5,2)&lt;&gt;MID(J8,2,2),EXACT(MID(B32,7,3),RIGHT(J8,3)),ISNUMBER(INT(MID(B32,10,1))),ISNUMBER(INT(MID(B32,11,1))),MID(B32,10,2)&lt;&gt;"00",OR(ISNUMBER(INT(MID(B32,10,3))),MID(B32,12,1)=""),OR(AND(ISNUMBER(INT(MID(B32,10,3))),MID(B32,10,1)&lt;&gt;"0",MID(B32,13,1)=""),AND((ISNUMBER(INT(MID(B32,10,2)))),MID(B32,12,1)=""))),"oKK")</f>
        <v>0</v>
      </c>
      <c r="AF32" s="15" t="b">
        <f>IF(AND( EXACT(LEFT(B32,LEN(J8)), J8),ISNUMBER(INT(MID(B32,(LEN(J8)+1),1))),ISNUMBER(INT(MID(B32,(LEN(J8)+2),1))), MID(B32,(LEN(J8)+1),2)&lt;&gt;"00",OR(ISNUMBER(INT(MID(B32,(LEN(J8)+3),1))),MID(B32,(LEN(J8)+3),1)=""),  OR(AND(ISNUMBER(INT(MID(B32,(LEN(J8)+1),3))),MID(B32,(LEN(J8)+1),1)&lt;&gt;"0", MID(B32,(LEN(J8)+4),1)=""),AND((ISNUMBER(INT(MID(B32,(LEN(J8)+1),2)))),MID(B32,(LEN(J8)+3),1)=""))),"OK")</f>
        <v>0</v>
      </c>
      <c r="AG32" s="16" t="b">
        <f>IF(AND(LEN(J8)=5,LEFT(J8,1)&lt;&gt;"K"),IF(AND((LEFT(B32,2)=LEFT(J8,2)),MID(B32,3,1)="-",ISNUMBER(INT(MID(B32,4,1))),ISNUMBER(INT(MID(B32,5,1))),MID(B32,4,2)&lt;&gt;"00", MID(B32,4,2)&lt;&gt;LEFT(J8,2),MID(B32,9,2)&lt;&gt;"00",EXACT(MID(B32,6,3),RIGHT(J8,3)),OR(ISNUMBER(INT(MID(B32,9,3))),MID(B32,11,1)=""),ISNUMBER(INT(MID(B32,9,1))),ISNUMBER(INT(MID(B32,10,1))),OR(AND(ISNUMBER(INT(MID(B32,9,3))),MID(B32,9,1)&lt;&gt;"0",MID(B32,12,1)=""),AND((ISNUMBER(INT(MID(B32,9,2)))),MID(B32,11,1)=""))),"oOk"))</f>
        <v>0</v>
      </c>
      <c r="AH32" s="17" t="b">
        <f>IF(AND(EXACT(LEFT(B32,3),LEFT(J8,3)),MID(B32,4,1)="-",ISNUMBER(INT(MID(B32,5,1))),ISNUMBER(INT(MID(B32,6,1))),MID(B32,5,2)&lt;&gt;"00",MID(B32,5,2)&lt;&gt;MID(J8,2,2),EXACT(MID(B32,7,2),RIGHT(J8,2)),ISNUMBER(INT(MID(B32,9,1))),ISNUMBER(INT(MID(B32,10,1))),MID(B32,9,2)&lt;&gt;"00",OR(ISNUMBER(INT(MID(B32,9,3))),MID(B32,11,1)=""),OR(AND(ISNUMBER(INT(MID(B32,9,3))),MID(B32,9,1)&lt;&gt;"0",MID(B32,12,1)=""),AND((ISNUMBER(INT(MID(B32,9,2)))),MID(B32,11,1)=""))),"oKK")</f>
        <v>0</v>
      </c>
      <c r="AI32" s="14" t="b">
        <f>IF(AND((LEFT(B32,2)=LEFT(J8,2)),MID(B32,3,1)="-",ISNUMBER(INT(MID(B32,4,1))),ISNUMBER(INT(MID(B32,5,1))),MID(B32,4,2)&lt;&gt;"00", MID(B32,4,2)&lt;&gt;LEFT(J8,2),MID(B32,8,2)&lt;&gt;"00",EXACT(MID(B32,6,2), RIGHT(J8,2)),OR(ISNUMBER(INT(MID(B32,8,3))),MID(B32,10,1)=""),ISNUMBER(INT(MID(B32,8,1))),ISNUMBER(INT(MID(B32,9,1))), OR(AND(ISNUMBER(INT(MID(B32,8,3))),MID(B32,8,1)&lt;&gt;"0", MID(B32,11,1)=""),AND((ISNUMBER(INT(MID(B32,8,2)))),MID(B32,10,1)=""))),"oK")</f>
        <v>0</v>
      </c>
      <c r="AJ32" s="33" t="b">
        <f>IF(AND(ISNUMBER(A31)&lt;&gt;"",ISNUMBER(A32)&lt;&gt;""),IF(AND(ISNUMBER(A32),ISNUMBER(A31)),IF(A32-A31=1,AND(ISNUMBER(INT(MID(A32,1,3))),MID(A32,4,1)="",MID(A32,1,1)&lt;&gt;"0"))))</f>
        <v>0</v>
      </c>
      <c r="AK32" s="33" t="str">
        <f t="shared" si="3"/>
        <v>S# INCORRECT</v>
      </c>
      <c r="AN32">
        <f>D32</f>
        <v>0</v>
      </c>
      <c r="AO32"/>
      <c r="AP32" t="str">
        <f>IF(AN32="","",IF(AN32&lt;=19,LOOKUP(AN32,{0,1,2,3,4,5,6,7,8,9,10,11,12,13,14,15,16,17,18,19},{"ZERO","One","Two","Three","Four","Five","Six","Seven","Eight","Nine","Ten","Eleven","Twelve","Thirteen","Fourteen","Fifteen","Sixteen","Seventeen","Eighteen","Nineteen"}),""))</f>
        <v>ZERO</v>
      </c>
      <c r="AQ32" t="str">
        <f>IF(AND(AN32&lt;=99, AN32&gt;19),LOOKUP(AN32,{20,30,40,50,60,70,80,90},{"Twenty","Thirty","Forty","Fifty","Sixty","Seventy","Eighty","Ninety"}),"")</f>
        <v/>
      </c>
      <c r="AR32" t="str">
        <f t="shared" si="5"/>
        <v/>
      </c>
      <c r="AS32" t="str">
        <f>IF(AR32="","",LOOKUP(AR32,{"1","2","3","4","5","6","7","8","9"},{"One","Two","Three","Four","Five","Six","Seven","Eight","Nine"}))</f>
        <v/>
      </c>
      <c r="AT32" t="str">
        <f t="shared" si="6"/>
        <v/>
      </c>
      <c r="AU32" t="str">
        <f>IF(AT32="","",LOOKUP(AT32,{"1","2","3","4","5","6","7","8","9"},{"One","Two","Three","Four","Five","Six","Seven","Eight","Nine"}))</f>
        <v/>
      </c>
      <c r="AV32" t="str">
        <f t="shared" si="7"/>
        <v/>
      </c>
      <c r="AW32" t="str">
        <f t="shared" si="8"/>
        <v/>
      </c>
      <c r="AX32" t="str">
        <f>IF(AW32="","",LOOKUP(AW32,{"0","1","2","3","4","5","6","7","8","9"},{"","One","Two","Three","Four","Five","Six","Seven","Eight","Nine"}))</f>
        <v/>
      </c>
      <c r="AY32" t="str">
        <f t="shared" si="9"/>
        <v/>
      </c>
      <c r="AZ32" t="str">
        <f>IF(AY32="","",LOOKUP(AY32,{"10","20","30","40","50","60","70","80","90"},{"Ten","Twenty","Thirty","Forty","Fifty","Sixty","Seventy","Eighty","Ninety"}))</f>
        <v/>
      </c>
      <c r="BA32" t="str">
        <f t="shared" si="10"/>
        <v/>
      </c>
      <c r="BB32" t="str">
        <f>IF(BA32="","",IF(BA32&lt;="19",LOOKUP(BA32,{"1","2","3","4","5","6","7","8","9","10","11","12","13","14","15","16","17","18","19"},{"One","Two","Three","Four","Five","Six","Seven","Eight","Nine","Ten","Eleven","Twelve","Thirteen","Fourteen","Fifteen","Sixteen","Seventeen","Eighteen","Nineteen"}),""))</f>
        <v/>
      </c>
      <c r="BC32" t="str">
        <f>IF(BA32="","",IF(AND(BA32&lt;="99",BA32&gt;"19"),LOOKUP(BA32,{"20","30","40","50","60","70","80","90"},{"Twenty","Thirty","Forty","Fifty","Sixty","Seventy","Eighty","Ninety"}),""))</f>
        <v/>
      </c>
      <c r="BD32" t="str">
        <f t="shared" si="11"/>
        <v/>
      </c>
      <c r="BE32" t="str">
        <f>IF(BD32="","",LOOKUP(BD32,{"1","2","3","4","5","6","7","8","9"},{"One","Two","Three","Four","Five","Six","Seven","Eight","Nine"}))</f>
        <v/>
      </c>
      <c r="BF32"/>
      <c r="BG32"/>
      <c r="BH32"/>
      <c r="BI32" s="149" t="str">
        <f t="shared" si="12"/>
        <v>ZERO            Only</v>
      </c>
      <c r="BJ32" s="149"/>
      <c r="BK32" s="149"/>
      <c r="BL32" s="149"/>
      <c r="BM32" s="149"/>
      <c r="BN32" t="str">
        <f t="shared" si="13"/>
        <v>ZERO Only</v>
      </c>
      <c r="BO32" s="66" t="str">
        <f>RIGHT(B32,3)</f>
        <v/>
      </c>
      <c r="BP32" s="66" t="b">
        <f t="shared" si="15"/>
        <v>0</v>
      </c>
      <c r="BQ32" s="66" t="b">
        <f t="shared" si="16"/>
        <v>0</v>
      </c>
      <c r="BR32" s="66" t="b">
        <f t="shared" si="17"/>
        <v>0</v>
      </c>
      <c r="BS32" s="66" t="str">
        <f t="shared" si="18"/>
        <v/>
      </c>
      <c r="BT32" s="66" t="str">
        <f t="shared" si="19"/>
        <v/>
      </c>
      <c r="BU32" s="66" t="str">
        <f t="shared" si="20"/>
        <v/>
      </c>
      <c r="BV32" s="66" t="str">
        <f t="shared" si="21"/>
        <v/>
      </c>
      <c r="BW32" s="61" t="str">
        <f t="shared" si="22"/>
        <v/>
      </c>
      <c r="BX32" s="62" t="str">
        <f t="shared" si="41"/>
        <v>INCORRECT</v>
      </c>
      <c r="BY32" s="66" t="b">
        <f t="shared" si="42"/>
        <v>0</v>
      </c>
      <c r="BZ32" s="63" t="str">
        <f>LEFT(B32,6)</f>
        <v/>
      </c>
      <c r="CA32" s="66" t="b">
        <f t="shared" si="24"/>
        <v>0</v>
      </c>
      <c r="CB32" s="66" t="b">
        <f t="shared" si="25"/>
        <v>0</v>
      </c>
      <c r="CC32" s="66" t="b">
        <f t="shared" si="26"/>
        <v>0</v>
      </c>
      <c r="CD32" s="66" t="b">
        <f t="shared" si="27"/>
        <v>0</v>
      </c>
      <c r="CE32" s="66" t="b">
        <f t="shared" si="28"/>
        <v>0</v>
      </c>
      <c r="CF32" s="66" t="b">
        <f t="shared" si="29"/>
        <v>0</v>
      </c>
      <c r="CG32" s="66" t="str">
        <f t="shared" si="30"/>
        <v/>
      </c>
      <c r="CH32" s="66" t="str">
        <f t="shared" si="31"/>
        <v/>
      </c>
      <c r="CI32" s="66" t="str">
        <f t="shared" si="32"/>
        <v/>
      </c>
      <c r="CJ32" s="66" t="str">
        <f t="shared" si="33"/>
        <v/>
      </c>
      <c r="CK32" s="66" t="str">
        <f t="shared" si="34"/>
        <v/>
      </c>
      <c r="CL32" s="66" t="str">
        <f t="shared" si="35"/>
        <v/>
      </c>
      <c r="CM32" s="63" t="str">
        <f t="shared" si="36"/>
        <v/>
      </c>
      <c r="CN32" s="63" t="str">
        <f t="shared" si="37"/>
        <v/>
      </c>
      <c r="CO32" s="64" t="str">
        <f t="shared" si="38"/>
        <v>NO</v>
      </c>
      <c r="CP32" s="64" t="str">
        <f t="shared" si="39"/>
        <v>NO</v>
      </c>
      <c r="CQ32" s="62" t="str">
        <f t="shared" si="43"/>
        <v>NO</v>
      </c>
      <c r="CR32" s="62" t="str">
        <f t="shared" si="44"/>
        <v>NO</v>
      </c>
      <c r="CS32" s="64" t="str">
        <f t="shared" si="45"/>
        <v>OK</v>
      </c>
      <c r="CT32" s="66" t="b">
        <f t="shared" si="46"/>
        <v>0</v>
      </c>
      <c r="CU32" s="66" t="b">
        <f t="shared" si="47"/>
        <v>0</v>
      </c>
      <c r="CV32" s="66" t="b">
        <f t="shared" si="48"/>
        <v>0</v>
      </c>
      <c r="CW32" s="66" t="b">
        <f t="shared" si="49"/>
        <v>0</v>
      </c>
      <c r="CX32" s="63" t="str">
        <f t="shared" si="50"/>
        <v>SEQUENCE INCORRECT</v>
      </c>
      <c r="CY32" s="65">
        <f>COUNTIF(B19:B31,T(B32))</f>
        <v>13</v>
      </c>
    </row>
    <row r="33" spans="1:103" s="33" customFormat="1" ht="20.100000000000001" customHeight="1" thickBot="1">
      <c r="A33" s="54"/>
      <c r="B33" s="127"/>
      <c r="C33" s="128"/>
      <c r="D33" s="127"/>
      <c r="E33" s="178"/>
      <c r="F33" s="178"/>
      <c r="G33" s="178"/>
      <c r="H33" s="178"/>
      <c r="I33" s="178"/>
      <c r="J33" s="178"/>
      <c r="K33" s="128"/>
      <c r="L33" s="181" t="str">
        <f>IF(AND(AK33="OK",T33="OK"),IF(AND(A33&lt;&gt;"",B33&lt;&gt;"",D33="ABS"),"ABS",IF(AND(A33&lt;&gt;"",B33&lt;&gt;"",D33="ZERO"),"ZERO Only",IF(OR(A33="",B33="",D33="",D33&gt;J17),"",BN33))),"")</f>
        <v/>
      </c>
      <c r="M33" s="182"/>
      <c r="N33" s="182"/>
      <c r="O33" s="182"/>
      <c r="P33" s="182"/>
      <c r="Q33" s="182"/>
      <c r="R33" s="183"/>
      <c r="S33" s="245"/>
      <c r="T33" s="70" t="str">
        <f t="shared" si="1"/>
        <v/>
      </c>
      <c r="U33" s="135" t="str">
        <f>IF(AND(A33&lt;&gt;"",B33&lt;&gt;"",D33&lt;&gt;"ABS",D33&lt;&gt;"ZERO"),IF(OR(D33&gt;J17,D33=""),"Final Semester Marks incorrect",""),"")</f>
        <v/>
      </c>
      <c r="V33" s="131"/>
      <c r="W33" s="131"/>
      <c r="X33" s="131" t="str">
        <f t="shared" si="2"/>
        <v/>
      </c>
      <c r="Y33" s="131"/>
      <c r="Z33" s="131"/>
      <c r="AA33" s="131"/>
      <c r="AB33" s="131"/>
      <c r="AC33" s="13" t="b">
        <f>IF(AND(EXACT(LEFT(B33,3),LEFT(J8,3)),MID(B33,4,1)="-",ISNUMBER(INT(MID(B33,5,1))),ISNUMBER(INT(MID(B33,6,1))),MID(B33,5,2)&lt;&gt;"00",MID(B33,5,2)&lt;&gt;MID(J8,2,2),EXACT(MID(B33,7,4),RIGHT(J8,4)),ISNUMBER(INT(MID(B33,11,1))),ISNUMBER(INT(MID(B33,12,1))),MID(B33,11,2)&lt;&gt;"00",OR(ISNUMBER(INT(MID(B33,11,3))),MID(B33,13,1)=""),OR(AND(ISNUMBER(INT(MID(B33,11,3))),MID(B33,11,1)&lt;&gt;"0",MID(B33,14,1)=""),AND((ISNUMBER(INT(MID(B33,11,2)))),MID(B33,13,1)=""))),"oKK")</f>
        <v>0</v>
      </c>
      <c r="AD33" s="17" t="b">
        <f>IF(AND(EXACT(LEFT(B33,4),LEFT(J8,4)),MID(B33,5,1)="-",ISNUMBER(INT(MID(B33,6,1))),ISNUMBER(INT(MID(B33,7,1))),MID(B33,6,2)&lt;&gt;"00",MID(B33,6,2)&lt;&gt;MID(J8,3,2),EXACT(MID(B33,8,2),RIGHT(J8,2)),ISNUMBER(INT(MID(B33,10,1))),ISNUMBER(INT(MID(B33,11,1))),MID(B33,10,2)&lt;&gt;"00",OR(ISNUMBER(INT(MID(B33,10,3))),MID(B33,12,1)=""),OR(AND(ISNUMBER(INT(MID(B33,10,3))),MID(B33,10,1)&lt;&gt;"0",MID(B33,13,1)=""),AND((ISNUMBER(INT(MID(B33,10,2)))),MID(B33,12,1)=""))),"oKK")</f>
        <v>0</v>
      </c>
      <c r="AE33" s="17" t="b">
        <f>IF(AND(EXACT(LEFT(B33,3),LEFT(J8,3)),MID(B33,4,1)="-",ISNUMBER(INT(MID(B33,5,1))),ISNUMBER(INT(MID(B33,6,1))),MID(B33,5,2)&lt;&gt;"00",MID(B33,5,2)&lt;&gt;MID(J8,2,2),EXACT(MID(B33,7,3),RIGHT(J8,3)),ISNUMBER(INT(MID(B33,10,1))),ISNUMBER(INT(MID(B33,11,1))),MID(B33,10,2)&lt;&gt;"00",OR(ISNUMBER(INT(MID(B33,10,3))),MID(B33,12,1)=""),OR(AND(ISNUMBER(INT(MID(B33,10,3))),MID(B33,10,1)&lt;&gt;"0",MID(B33,13,1)=""),AND((ISNUMBER(INT(MID(B33,10,2)))),MID(B33,12,1)=""))),"oKK")</f>
        <v>0</v>
      </c>
      <c r="AF33" s="15" t="b">
        <f>IF(AND( EXACT(LEFT(B33,LEN(J8)), J8),ISNUMBER(INT(MID(B33,(LEN(J8)+1),1))),ISNUMBER(INT(MID(B33,(LEN(J8)+2),1))), MID(B33,(LEN(J8)+1),2)&lt;&gt;"00",OR(ISNUMBER(INT(MID(B33,(LEN(J8)+3),1))),MID(B33,(LEN(J8)+3),1)=""),  OR(AND(ISNUMBER(INT(MID(B33,(LEN(J8)+1),3))),MID(B33,(LEN(J8)+1),1)&lt;&gt;"0", MID(B33,(LEN(J8)+4),1)=""),AND((ISNUMBER(INT(MID(B33,(LEN(J8)+1),2)))),MID(B33,(LEN(J8)+3),1)=""))),"OK")</f>
        <v>0</v>
      </c>
      <c r="AG33" s="16" t="b">
        <f>IF(AND(LEN(J8)=5,LEFT(J8,1)&lt;&gt;"K"),IF(AND((LEFT(B33,2)=LEFT(J8,2)),MID(B33,3,1)="-",ISNUMBER(INT(MID(B33,4,1))),ISNUMBER(INT(MID(B33,5,1))),MID(B33,4,2)&lt;&gt;"00", MID(B33,4,2)&lt;&gt;LEFT(J8,2),MID(B33,9,2)&lt;&gt;"00",EXACT(MID(B33,6,3),RIGHT(J8,3)),OR(ISNUMBER(INT(MID(B33,9,3))),MID(B33,11,1)=""),ISNUMBER(INT(MID(B33,9,1))),ISNUMBER(INT(MID(B33,10,1))),OR(AND(ISNUMBER(INT(MID(B33,9,3))),MID(B33,9,1)&lt;&gt;"0",MID(B33,12,1)=""),AND((ISNUMBER(INT(MID(B33,9,2)))),MID(B33,11,1)=""))),"oOk"))</f>
        <v>0</v>
      </c>
      <c r="AH33" s="17" t="b">
        <f>IF(AND(EXACT(LEFT(B33,3),LEFT(J8,3)),MID(B33,4,1)="-",ISNUMBER(INT(MID(B33,5,1))),ISNUMBER(INT(MID(B33,6,1))),MID(B33,5,2)&lt;&gt;"00",MID(B33,5,2)&lt;&gt;MID(J8,2,2),EXACT(MID(B33,7,2),RIGHT(J8,2)),ISNUMBER(INT(MID(B33,9,1))),ISNUMBER(INT(MID(B33,10,1))),MID(B33,9,2)&lt;&gt;"00",OR(ISNUMBER(INT(MID(B33,9,3))),MID(B33,11,1)=""),OR(AND(ISNUMBER(INT(MID(B33,9,3))),MID(B33,9,1)&lt;&gt;"0",MID(B33,12,1)=""),AND((ISNUMBER(INT(MID(B33,9,2)))),MID(B33,11,1)=""))),"oKK")</f>
        <v>0</v>
      </c>
      <c r="AI33" s="14" t="b">
        <f>IF(AND((LEFT(B33,2)=LEFT(J8,2)),MID(B33,3,1)="-",ISNUMBER(INT(MID(B33,4,1))),ISNUMBER(INT(MID(B33,5,1))),MID(B33,4,2)&lt;&gt;"00", MID(B33,4,2)&lt;&gt;LEFT(J8,2),MID(B33,8,2)&lt;&gt;"00",EXACT(MID(B33,6,2), RIGHT(J8,2)),OR(ISNUMBER(INT(MID(B33,8,3))),MID(B33,10,1)=""),ISNUMBER(INT(MID(B33,8,1))),ISNUMBER(INT(MID(B33,9,1))), OR(AND(ISNUMBER(INT(MID(B33,8,3))),MID(B33,8,1)&lt;&gt;"0", MID(B33,11,1)=""),AND((ISNUMBER(INT(MID(B33,8,2)))),MID(B33,10,1)=""))),"oK")</f>
        <v>0</v>
      </c>
      <c r="AJ33" s="33" t="b">
        <f>IF(AND(ISNUMBER(A32)&lt;&gt;"",ISNUMBER(A33)&lt;&gt;""),IF(AND(ISNUMBER(A33),ISNUMBER(A32)),IF(A33-A32=1,AND(ISNUMBER(INT(MID(A33,1,3))),MID(A33,4,1)="",MID(A33,1,1)&lt;&gt;"0"))))</f>
        <v>0</v>
      </c>
      <c r="AK33" s="33" t="str">
        <f t="shared" si="3"/>
        <v>S# INCORRECT</v>
      </c>
      <c r="AN33">
        <f t="shared" si="4"/>
        <v>0</v>
      </c>
      <c r="AO33"/>
      <c r="AP33" t="str">
        <f>IF(AN33="","",IF(AN33&lt;=19,LOOKUP(AN33,{0,1,2,3,4,5,6,7,8,9,10,11,12,13,14,15,16,17,18,19},{"ZERO","One","Two","Three","Four","Five","Six","Seven","Eight","Nine","Ten","Eleven","Twelve","Thirteen","Fourteen","Fifteen","Sixteen","Seventeen","Eighteen","Nineteen"}),""))</f>
        <v>ZERO</v>
      </c>
      <c r="AQ33" t="str">
        <f>IF(AND(AN33&lt;=99, AN33&gt;19),LOOKUP(AN33,{20,30,40,50,60,70,80,90},{"Twenty","Thirty","Forty","Fifty","Sixty","Seventy","Eighty","Ninety"}),"")</f>
        <v/>
      </c>
      <c r="AR33" t="str">
        <f t="shared" si="5"/>
        <v/>
      </c>
      <c r="AS33" t="str">
        <f>IF(AR33="","",LOOKUP(AR33,{"1","2","3","4","5","6","7","8","9"},{"One","Two","Three","Four","Five","Six","Seven","Eight","Nine"}))</f>
        <v/>
      </c>
      <c r="AT33" t="str">
        <f t="shared" si="6"/>
        <v/>
      </c>
      <c r="AU33" t="str">
        <f>IF(AT33="","",LOOKUP(AT33,{"1","2","3","4","5","6","7","8","9"},{"One","Two","Three","Four","Five","Six","Seven","Eight","Nine"}))</f>
        <v/>
      </c>
      <c r="AV33" t="str">
        <f t="shared" si="7"/>
        <v/>
      </c>
      <c r="AW33" t="str">
        <f t="shared" si="8"/>
        <v/>
      </c>
      <c r="AX33" t="str">
        <f>IF(AW33="","",LOOKUP(AW33,{"0","1","2","3","4","5","6","7","8","9"},{"","One","Two","Three","Four","Five","Six","Seven","Eight","Nine"}))</f>
        <v/>
      </c>
      <c r="AY33" t="str">
        <f t="shared" si="9"/>
        <v/>
      </c>
      <c r="AZ33" t="str">
        <f>IF(AY33="","",LOOKUP(AY33,{"10","20","30","40","50","60","70","80","90"},{"Ten","Twenty","Thirty","Forty","Fifty","Sixty","Seventy","Eighty","Ninety"}))</f>
        <v/>
      </c>
      <c r="BA33" t="str">
        <f t="shared" si="10"/>
        <v/>
      </c>
      <c r="BB33" t="str">
        <f>IF(BA33="","",IF(BA33&lt;="19",LOOKUP(BA33,{"1","2","3","4","5","6","7","8","9","10","11","12","13","14","15","16","17","18","19"},{"One","Two","Three","Four","Five","Six","Seven","Eight","Nine","Ten","Eleven","Twelve","Thirteen","Fourteen","Fifteen","Sixteen","Seventeen","Eighteen","Nineteen"}),""))</f>
        <v/>
      </c>
      <c r="BC33" t="str">
        <f>IF(BA33="","",IF(AND(BA33&lt;="99",BA33&gt;"19"),LOOKUP(BA33,{"20","30","40","50","60","70","80","90"},{"Twenty","Thirty","Forty","Fifty","Sixty","Seventy","Eighty","Ninety"}),""))</f>
        <v/>
      </c>
      <c r="BD33" t="str">
        <f t="shared" si="11"/>
        <v/>
      </c>
      <c r="BE33" t="str">
        <f>IF(BD33="","",LOOKUP(BD33,{"1","2","3","4","5","6","7","8","9"},{"One","Two","Three","Four","Five","Six","Seven","Eight","Nine"}))</f>
        <v/>
      </c>
      <c r="BF33"/>
      <c r="BG33"/>
      <c r="BH33"/>
      <c r="BI33" s="149" t="str">
        <f t="shared" si="12"/>
        <v>ZERO            Only</v>
      </c>
      <c r="BJ33" s="149"/>
      <c r="BK33" s="149"/>
      <c r="BL33" s="149"/>
      <c r="BM33" s="149"/>
      <c r="BN33" t="str">
        <f t="shared" si="13"/>
        <v>ZERO Only</v>
      </c>
      <c r="BO33" s="66" t="str">
        <f t="shared" si="14"/>
        <v/>
      </c>
      <c r="BP33" s="66" t="b">
        <f t="shared" si="15"/>
        <v>0</v>
      </c>
      <c r="BQ33" s="66" t="b">
        <f t="shared" si="16"/>
        <v>0</v>
      </c>
      <c r="BR33" s="66" t="b">
        <f t="shared" si="17"/>
        <v>0</v>
      </c>
      <c r="BS33" s="66" t="str">
        <f t="shared" si="18"/>
        <v/>
      </c>
      <c r="BT33" s="66" t="str">
        <f t="shared" si="19"/>
        <v/>
      </c>
      <c r="BU33" s="66" t="str">
        <f t="shared" si="20"/>
        <v/>
      </c>
      <c r="BV33" s="66" t="str">
        <f t="shared" si="21"/>
        <v/>
      </c>
      <c r="BW33" s="61" t="str">
        <f t="shared" si="22"/>
        <v/>
      </c>
      <c r="BX33" s="62" t="str">
        <f t="shared" si="41"/>
        <v>INCORRECT</v>
      </c>
      <c r="BY33" s="66" t="b">
        <f t="shared" si="42"/>
        <v>0</v>
      </c>
      <c r="BZ33" s="63" t="str">
        <f t="shared" si="23"/>
        <v/>
      </c>
      <c r="CA33" s="66" t="b">
        <f t="shared" si="24"/>
        <v>0</v>
      </c>
      <c r="CB33" s="66" t="b">
        <f t="shared" si="25"/>
        <v>0</v>
      </c>
      <c r="CC33" s="66" t="b">
        <f t="shared" si="26"/>
        <v>0</v>
      </c>
      <c r="CD33" s="66" t="b">
        <f t="shared" si="27"/>
        <v>0</v>
      </c>
      <c r="CE33" s="66" t="b">
        <f t="shared" si="28"/>
        <v>0</v>
      </c>
      <c r="CF33" s="66" t="b">
        <f t="shared" si="29"/>
        <v>0</v>
      </c>
      <c r="CG33" s="66" t="str">
        <f t="shared" si="30"/>
        <v/>
      </c>
      <c r="CH33" s="66" t="str">
        <f t="shared" si="31"/>
        <v/>
      </c>
      <c r="CI33" s="66" t="str">
        <f t="shared" si="32"/>
        <v/>
      </c>
      <c r="CJ33" s="66" t="str">
        <f t="shared" si="33"/>
        <v/>
      </c>
      <c r="CK33" s="66" t="str">
        <f t="shared" si="34"/>
        <v/>
      </c>
      <c r="CL33" s="66" t="str">
        <f t="shared" si="35"/>
        <v/>
      </c>
      <c r="CM33" s="63" t="str">
        <f t="shared" si="36"/>
        <v/>
      </c>
      <c r="CN33" s="63" t="str">
        <f t="shared" si="37"/>
        <v/>
      </c>
      <c r="CO33" s="64" t="str">
        <f t="shared" si="38"/>
        <v>NO</v>
      </c>
      <c r="CP33" s="64" t="str">
        <f t="shared" si="39"/>
        <v>NO</v>
      </c>
      <c r="CQ33" s="62" t="str">
        <f t="shared" si="43"/>
        <v>NO</v>
      </c>
      <c r="CR33" s="62" t="str">
        <f t="shared" si="44"/>
        <v>NO</v>
      </c>
      <c r="CS33" s="64" t="str">
        <f t="shared" si="45"/>
        <v>OK</v>
      </c>
      <c r="CT33" s="66" t="b">
        <f t="shared" si="46"/>
        <v>0</v>
      </c>
      <c r="CU33" s="66" t="b">
        <f t="shared" si="47"/>
        <v>0</v>
      </c>
      <c r="CV33" s="66" t="b">
        <f t="shared" si="48"/>
        <v>0</v>
      </c>
      <c r="CW33" s="66" t="b">
        <f t="shared" si="49"/>
        <v>0</v>
      </c>
      <c r="CX33" s="63" t="str">
        <f t="shared" si="50"/>
        <v>SEQUENCE INCORRECT</v>
      </c>
      <c r="CY33" s="65">
        <f>COUNTIF(B19:B32,T(B33))</f>
        <v>14</v>
      </c>
    </row>
    <row r="34" spans="1:103" s="33" customFormat="1" ht="20.100000000000001" customHeight="1" thickBot="1">
      <c r="A34" s="50"/>
      <c r="B34" s="127"/>
      <c r="C34" s="128"/>
      <c r="D34" s="127"/>
      <c r="E34" s="178"/>
      <c r="F34" s="178"/>
      <c r="G34" s="178"/>
      <c r="H34" s="178"/>
      <c r="I34" s="178"/>
      <c r="J34" s="178"/>
      <c r="K34" s="128"/>
      <c r="L34" s="181" t="str">
        <f>IF(AND(AK34="OK",T34="OK"),IF(AND(A34&lt;&gt;"",B34&lt;&gt;"",D34="ABS"),"ABS",IF(AND(A34&lt;&gt;"",B34&lt;&gt;"",D34="ZERO"),"ZERO Only",IF(OR(A34="",B34="",D34="",D34&gt;J17),"",BN34))),"")</f>
        <v/>
      </c>
      <c r="M34" s="182"/>
      <c r="N34" s="182"/>
      <c r="O34" s="182"/>
      <c r="P34" s="182"/>
      <c r="Q34" s="182"/>
      <c r="R34" s="183"/>
      <c r="S34" s="245"/>
      <c r="T34" s="70" t="str">
        <f t="shared" si="1"/>
        <v/>
      </c>
      <c r="U34" s="135" t="str">
        <f>IF(AND(A34&lt;&gt;"",B34&lt;&gt;"",D34&lt;&gt;"ABS",D34&lt;&gt;"ZERO"),IF(OR(D34&gt;J17,D34=""),"Final Semester Marks incorrect",""),"")</f>
        <v/>
      </c>
      <c r="V34" s="131"/>
      <c r="W34" s="131"/>
      <c r="X34" s="131" t="str">
        <f t="shared" si="2"/>
        <v/>
      </c>
      <c r="Y34" s="131"/>
      <c r="Z34" s="131"/>
      <c r="AA34" s="131"/>
      <c r="AB34" s="131"/>
      <c r="AC34" s="13" t="b">
        <f>IF(AND(EXACT(LEFT(B34,3),LEFT(J8,3)),MID(B34,4,1)="-",ISNUMBER(INT(MID(B34,5,1))),ISNUMBER(INT(MID(B34,6,1))),MID(B34,5,2)&lt;&gt;"00",MID(B34,5,2)&lt;&gt;MID(J8,2,2),EXACT(MID(B34,7,4),RIGHT(J8,4)),ISNUMBER(INT(MID(B34,11,1))),ISNUMBER(INT(MID(B34,12,1))),MID(B34,11,2)&lt;&gt;"00",OR(ISNUMBER(INT(MID(B34,11,3))),MID(B34,13,1)=""),OR(AND(ISNUMBER(INT(MID(B34,11,3))),MID(B34,11,1)&lt;&gt;"0",MID(B34,14,1)=""),AND((ISNUMBER(INT(MID(B34,11,2)))),MID(B34,13,1)=""))),"oKK")</f>
        <v>0</v>
      </c>
      <c r="AD34" s="17" t="b">
        <f>IF(AND(EXACT(LEFT(B34,4),LEFT(J8,4)),MID(B34,5,1)="-",ISNUMBER(INT(MID(B34,6,1))),ISNUMBER(INT(MID(B34,7,1))),MID(B34,6,2)&lt;&gt;"00",MID(B34,6,2)&lt;&gt;MID(J8,3,2),EXACT(MID(B34,8,2),RIGHT(J8,2)),ISNUMBER(INT(MID(B34,10,1))),ISNUMBER(INT(MID(B34,11,1))),MID(B34,10,2)&lt;&gt;"00",OR(ISNUMBER(INT(MID(B34,10,3))),MID(B34,12,1)=""),OR(AND(ISNUMBER(INT(MID(B34,10,3))),MID(B34,10,1)&lt;&gt;"0",MID(B34,13,1)=""),AND((ISNUMBER(INT(MID(B34,10,2)))),MID(B34,12,1)=""))),"oKK")</f>
        <v>0</v>
      </c>
      <c r="AE34" s="17" t="b">
        <f>IF(AND(EXACT(LEFT(B34,3),LEFT(J8,3)),MID(B34,4,1)="-",ISNUMBER(INT(MID(B34,5,1))),ISNUMBER(INT(MID(B34,6,1))),MID(B34,5,2)&lt;&gt;"00",MID(B34,5,2)&lt;&gt;MID(J8,2,2),EXACT(MID(B34,7,3),RIGHT(J8,3)),ISNUMBER(INT(MID(B34,10,1))),ISNUMBER(INT(MID(B34,11,1))),MID(B34,10,2)&lt;&gt;"00",OR(ISNUMBER(INT(MID(B34,10,3))),MID(B34,12,1)=""),OR(AND(ISNUMBER(INT(MID(B34,10,3))),MID(B34,10,1)&lt;&gt;"0",MID(B34,13,1)=""),AND((ISNUMBER(INT(MID(B34,10,2)))),MID(B34,12,1)=""))),"oKK")</f>
        <v>0</v>
      </c>
      <c r="AF34" s="15" t="b">
        <f>IF(AND( EXACT(LEFT(B34,LEN(J8)), J8),ISNUMBER(INT(MID(B34,(LEN(J8)+1),1))),ISNUMBER(INT(MID(B34,(LEN(J8)+2),1))), MID(B34,(LEN(J8)+1),2)&lt;&gt;"00",OR(ISNUMBER(INT(MID(B34,(LEN(J8)+3),1))),MID(B34,(LEN(J8)+3),1)=""),  OR(AND(ISNUMBER(INT(MID(B34,(LEN(J8)+1),3))),MID(B34,(LEN(J8)+1),1)&lt;&gt;"0", MID(B34,(LEN(J8)+4),1)=""),AND((ISNUMBER(INT(MID(B34,(LEN(J8)+1),2)))),MID(B34,(LEN(J8)+3),1)=""))),"OK")</f>
        <v>0</v>
      </c>
      <c r="AG34" s="16" t="b">
        <f>IF(AND(LEN(J8)=5,LEFT(J8,1)&lt;&gt;"K"),IF(AND((LEFT(B34,2)=LEFT(J8,2)),MID(B34,3,1)="-",ISNUMBER(INT(MID(B34,4,1))),ISNUMBER(INT(MID(B34,5,1))),MID(B34,4,2)&lt;&gt;"00", MID(B34,4,2)&lt;&gt;LEFT(J8,2),MID(B34,9,2)&lt;&gt;"00",EXACT(MID(B34,6,3),RIGHT(J8,3)),OR(ISNUMBER(INT(MID(B34,9,3))),MID(B34,11,1)=""),ISNUMBER(INT(MID(B34,9,1))),ISNUMBER(INT(MID(B34,10,1))),OR(AND(ISNUMBER(INT(MID(B34,9,3))),MID(B34,9,1)&lt;&gt;"0",MID(B34,12,1)=""),AND((ISNUMBER(INT(MID(B34,9,2)))),MID(B34,11,1)=""))),"oOk"))</f>
        <v>0</v>
      </c>
      <c r="AH34" s="17" t="b">
        <f>IF(AND(EXACT(LEFT(B34,3),LEFT(J8,3)),MID(B34,4,1)="-",ISNUMBER(INT(MID(B34,5,1))),ISNUMBER(INT(MID(B34,6,1))),MID(B34,5,2)&lt;&gt;"00",MID(B34,5,2)&lt;&gt;MID(J8,2,2),EXACT(MID(B34,7,2),RIGHT(J8,2)),ISNUMBER(INT(MID(B34,9,1))),ISNUMBER(INT(MID(B34,10,1))),MID(B34,9,2)&lt;&gt;"00",OR(ISNUMBER(INT(MID(B34,9,3))),MID(B34,11,1)=""),OR(AND(ISNUMBER(INT(MID(B34,9,3))),MID(B34,9,1)&lt;&gt;"0",MID(B34,12,1)=""),AND((ISNUMBER(INT(MID(B34,9,2)))),MID(B34,11,1)=""))),"oKK")</f>
        <v>0</v>
      </c>
      <c r="AI34" s="14" t="b">
        <f>IF(AND((LEFT(B34,2)=LEFT(J8,2)),MID(B34,3,1)="-",ISNUMBER(INT(MID(B34,4,1))),ISNUMBER(INT(MID(B34,5,1))),MID(B34,4,2)&lt;&gt;"00", MID(B34,4,2)&lt;&gt;LEFT(J8,2),MID(B34,8,2)&lt;&gt;"00",EXACT(MID(B34,6,2), RIGHT(J8,2)),OR(ISNUMBER(INT(MID(B34,8,3))),MID(B34,10,1)=""),ISNUMBER(INT(MID(B34,8,1))),ISNUMBER(INT(MID(B34,9,1))), OR(AND(ISNUMBER(INT(MID(B34,8,3))),MID(B34,8,1)&lt;&gt;"0", MID(B34,11,1)=""),AND((ISNUMBER(INT(MID(B34,8,2)))),MID(B34,10,1)=""))),"oK")</f>
        <v>0</v>
      </c>
      <c r="AJ34" s="33" t="b">
        <f t="shared" si="40"/>
        <v>0</v>
      </c>
      <c r="AK34" s="33" t="str">
        <f t="shared" si="3"/>
        <v>S# INCORRECT</v>
      </c>
      <c r="AN34">
        <f t="shared" si="4"/>
        <v>0</v>
      </c>
      <c r="AO34"/>
      <c r="AP34" t="str">
        <f>IF(AN34="","",IF(AN34&lt;=19,LOOKUP(AN34,{0,1,2,3,4,5,6,7,8,9,10,11,12,13,14,15,16,17,18,19},{"ZERO","One","Two","Three","Four","Five","Six","Seven","Eight","Nine","Ten","Eleven","Twelve","Thirteen","Fourteen","Fifteen","Sixteen","Seventeen","Eighteen","Nineteen"}),""))</f>
        <v>ZERO</v>
      </c>
      <c r="AQ34" t="str">
        <f>IF(AND(AN34&lt;=99, AN34&gt;19),LOOKUP(AN34,{20,30,40,50,60,70,80,90},{"Twenty","Thirty","Forty","Fifty","Sixty","Seventy","Eighty","Ninety"}),"")</f>
        <v/>
      </c>
      <c r="AR34" t="str">
        <f t="shared" si="5"/>
        <v/>
      </c>
      <c r="AS34" t="str">
        <f>IF(AR34="","",LOOKUP(AR34,{"1","2","3","4","5","6","7","8","9"},{"One","Two","Three","Four","Five","Six","Seven","Eight","Nine"}))</f>
        <v/>
      </c>
      <c r="AT34" t="str">
        <f t="shared" si="6"/>
        <v/>
      </c>
      <c r="AU34" t="str">
        <f>IF(AT34="","",LOOKUP(AT34,{"1","2","3","4","5","6","7","8","9"},{"One","Two","Three","Four","Five","Six","Seven","Eight","Nine"}))</f>
        <v/>
      </c>
      <c r="AV34" t="str">
        <f t="shared" si="7"/>
        <v/>
      </c>
      <c r="AW34" t="str">
        <f t="shared" si="8"/>
        <v/>
      </c>
      <c r="AX34" t="str">
        <f>IF(AW34="","",LOOKUP(AW34,{"0","1","2","3","4","5","6","7","8","9"},{"","One","Two","Three","Four","Five","Six","Seven","Eight","Nine"}))</f>
        <v/>
      </c>
      <c r="AY34" t="str">
        <f t="shared" si="9"/>
        <v/>
      </c>
      <c r="AZ34" t="str">
        <f>IF(AY34="","",LOOKUP(AY34,{"10","20","30","40","50","60","70","80","90"},{"Ten","Twenty","Thirty","Forty","Fifty","Sixty","Seventy","Eighty","Ninety"}))</f>
        <v/>
      </c>
      <c r="BA34" t="str">
        <f t="shared" si="10"/>
        <v/>
      </c>
      <c r="BB34" t="str">
        <f>IF(BA34="","",IF(BA34&lt;="19",LOOKUP(BA34,{"1","2","3","4","5","6","7","8","9","10","11","12","13","14","15","16","17","18","19"},{"One","Two","Three","Four","Five","Six","Seven","Eight","Nine","Ten","Eleven","Twelve","Thirteen","Fourteen","Fifteen","Sixteen","Seventeen","Eighteen","Nineteen"}),""))</f>
        <v/>
      </c>
      <c r="BC34" t="str">
        <f>IF(BA34="","",IF(AND(BA34&lt;="99",BA34&gt;"19"),LOOKUP(BA34,{"20","30","40","50","60","70","80","90"},{"Twenty","Thirty","Forty","Fifty","Sixty","Seventy","Eighty","Ninety"}),""))</f>
        <v/>
      </c>
      <c r="BD34" t="str">
        <f t="shared" si="11"/>
        <v/>
      </c>
      <c r="BE34" t="str">
        <f>IF(BD34="","",LOOKUP(BD34,{"1","2","3","4","5","6","7","8","9"},{"One","Two","Three","Four","Five","Six","Seven","Eight","Nine"}))</f>
        <v/>
      </c>
      <c r="BF34"/>
      <c r="BG34"/>
      <c r="BH34"/>
      <c r="BI34" s="149" t="str">
        <f t="shared" si="12"/>
        <v>ZERO            Only</v>
      </c>
      <c r="BJ34" s="149"/>
      <c r="BK34" s="149"/>
      <c r="BL34" s="149"/>
      <c r="BM34" s="149"/>
      <c r="BN34" t="str">
        <f t="shared" si="13"/>
        <v>ZERO Only</v>
      </c>
      <c r="BO34" s="66" t="str">
        <f t="shared" si="14"/>
        <v/>
      </c>
      <c r="BP34" s="66" t="b">
        <f t="shared" si="15"/>
        <v>0</v>
      </c>
      <c r="BQ34" s="66" t="b">
        <f t="shared" si="16"/>
        <v>0</v>
      </c>
      <c r="BR34" s="66" t="b">
        <f t="shared" si="17"/>
        <v>0</v>
      </c>
      <c r="BS34" s="66" t="str">
        <f t="shared" si="18"/>
        <v/>
      </c>
      <c r="BT34" s="66" t="str">
        <f t="shared" si="19"/>
        <v/>
      </c>
      <c r="BU34" s="66" t="str">
        <f t="shared" si="20"/>
        <v/>
      </c>
      <c r="BV34" s="66" t="str">
        <f t="shared" si="21"/>
        <v/>
      </c>
      <c r="BW34" s="61" t="str">
        <f t="shared" si="22"/>
        <v/>
      </c>
      <c r="BX34" s="62" t="str">
        <f t="shared" si="41"/>
        <v>INCORRECT</v>
      </c>
      <c r="BY34" s="66" t="b">
        <f t="shared" si="42"/>
        <v>0</v>
      </c>
      <c r="BZ34" s="63" t="str">
        <f t="shared" si="23"/>
        <v/>
      </c>
      <c r="CA34" s="66" t="b">
        <f t="shared" si="24"/>
        <v>0</v>
      </c>
      <c r="CB34" s="66" t="b">
        <f t="shared" si="25"/>
        <v>0</v>
      </c>
      <c r="CC34" s="66" t="b">
        <f t="shared" si="26"/>
        <v>0</v>
      </c>
      <c r="CD34" s="66" t="b">
        <f t="shared" si="27"/>
        <v>0</v>
      </c>
      <c r="CE34" s="66" t="b">
        <f t="shared" si="28"/>
        <v>0</v>
      </c>
      <c r="CF34" s="66" t="b">
        <f t="shared" si="29"/>
        <v>0</v>
      </c>
      <c r="CG34" s="66" t="str">
        <f t="shared" si="30"/>
        <v/>
      </c>
      <c r="CH34" s="66" t="str">
        <f t="shared" si="31"/>
        <v/>
      </c>
      <c r="CI34" s="66" t="str">
        <f t="shared" si="32"/>
        <v/>
      </c>
      <c r="CJ34" s="66" t="str">
        <f t="shared" si="33"/>
        <v/>
      </c>
      <c r="CK34" s="66" t="str">
        <f t="shared" si="34"/>
        <v/>
      </c>
      <c r="CL34" s="66" t="str">
        <f t="shared" si="35"/>
        <v/>
      </c>
      <c r="CM34" s="63" t="str">
        <f t="shared" si="36"/>
        <v/>
      </c>
      <c r="CN34" s="63" t="str">
        <f t="shared" si="37"/>
        <v/>
      </c>
      <c r="CO34" s="64" t="str">
        <f t="shared" si="38"/>
        <v>NO</v>
      </c>
      <c r="CP34" s="64" t="str">
        <f t="shared" si="39"/>
        <v>NO</v>
      </c>
      <c r="CQ34" s="62" t="str">
        <f t="shared" si="43"/>
        <v>NO</v>
      </c>
      <c r="CR34" s="62" t="str">
        <f t="shared" si="44"/>
        <v>NO</v>
      </c>
      <c r="CS34" s="64" t="str">
        <f t="shared" si="45"/>
        <v>OK</v>
      </c>
      <c r="CT34" s="66" t="b">
        <f t="shared" si="46"/>
        <v>0</v>
      </c>
      <c r="CU34" s="66" t="b">
        <f t="shared" si="47"/>
        <v>0</v>
      </c>
      <c r="CV34" s="66" t="b">
        <f t="shared" si="48"/>
        <v>0</v>
      </c>
      <c r="CW34" s="66" t="b">
        <f t="shared" si="49"/>
        <v>0</v>
      </c>
      <c r="CX34" s="63" t="str">
        <f t="shared" si="50"/>
        <v>SEQUENCE INCORRECT</v>
      </c>
      <c r="CY34" s="65">
        <f>COUNTIF(B19:B33,T(B34))</f>
        <v>15</v>
      </c>
    </row>
    <row r="35" spans="1:103" s="33" customFormat="1" ht="20.100000000000001" customHeight="1" thickBot="1">
      <c r="A35" s="54"/>
      <c r="B35" s="127"/>
      <c r="C35" s="128"/>
      <c r="D35" s="127"/>
      <c r="E35" s="178"/>
      <c r="F35" s="178"/>
      <c r="G35" s="178"/>
      <c r="H35" s="178"/>
      <c r="I35" s="178"/>
      <c r="J35" s="178"/>
      <c r="K35" s="128"/>
      <c r="L35" s="181" t="str">
        <f>IF(AND(AK35="OK",T35="OK"),IF(AND(A35&lt;&gt;"",B35&lt;&gt;"",D35="ABS"),"ABS",IF(AND(A35&lt;&gt;"",B35&lt;&gt;"",D35="ZERO"),"ZERO Only",IF(OR(A35="",B35="",D35="",D35&gt;J17),"",BN35))),"")</f>
        <v/>
      </c>
      <c r="M35" s="182"/>
      <c r="N35" s="182"/>
      <c r="O35" s="182"/>
      <c r="P35" s="182"/>
      <c r="Q35" s="182"/>
      <c r="R35" s="183"/>
      <c r="S35" s="245"/>
      <c r="T35" s="70" t="str">
        <f t="shared" si="1"/>
        <v/>
      </c>
      <c r="U35" s="135" t="str">
        <f>IF(AND(A35&lt;&gt;"",B35&lt;&gt;"",D35&lt;&gt;"ABS",D35&lt;&gt;"ZERO"),IF(OR(D35&gt;J17,D35=""),"Final Semester Marks incorrect",""),"")</f>
        <v/>
      </c>
      <c r="V35" s="131"/>
      <c r="W35" s="131"/>
      <c r="X35" s="131" t="str">
        <f t="shared" si="2"/>
        <v/>
      </c>
      <c r="Y35" s="131"/>
      <c r="Z35" s="131"/>
      <c r="AA35" s="131"/>
      <c r="AB35" s="131"/>
      <c r="AC35" s="13" t="b">
        <f>IF(AND(EXACT(LEFT(B35,3),LEFT(J8,3)),MID(B35,4,1)="-",ISNUMBER(INT(MID(B35,5,1))),ISNUMBER(INT(MID(B35,6,1))),MID(B35,5,2)&lt;&gt;"00",MID(B35,5,2)&lt;&gt;MID(J8,2,2),EXACT(MID(B35,7,4),RIGHT(J8,4)),ISNUMBER(INT(MID(B35,11,1))),ISNUMBER(INT(MID(B35,12,1))),MID(B35,11,2)&lt;&gt;"00",OR(ISNUMBER(INT(MID(B35,11,3))),MID(B35,13,1)=""),OR(AND(ISNUMBER(INT(MID(B35,11,3))),MID(B35,11,1)&lt;&gt;"0",MID(B35,14,1)=""),AND((ISNUMBER(INT(MID(B35,11,2)))),MID(B35,13,1)=""))),"oKK")</f>
        <v>0</v>
      </c>
      <c r="AD35" s="17" t="b">
        <f>IF(AND(EXACT(LEFT(B35,4),LEFT(J8,4)),MID(B35,5,1)="-",ISNUMBER(INT(MID(B35,6,1))),ISNUMBER(INT(MID(B35,7,1))),MID(B35,6,2)&lt;&gt;"00",MID(B35,6,2)&lt;&gt;MID(J8,3,2),EXACT(MID(B35,8,2),RIGHT(J8,2)),ISNUMBER(INT(MID(B35,10,1))),ISNUMBER(INT(MID(B35,11,1))),MID(B35,10,2)&lt;&gt;"00",OR(ISNUMBER(INT(MID(B35,10,3))),MID(B35,12,1)=""),OR(AND(ISNUMBER(INT(MID(B35,10,3))),MID(B35,10,1)&lt;&gt;"0",MID(B35,13,1)=""),AND((ISNUMBER(INT(MID(B35,10,2)))),MID(B35,12,1)=""))),"oKK")</f>
        <v>0</v>
      </c>
      <c r="AE35" s="17" t="b">
        <f>IF(AND(EXACT(LEFT(B35,3),LEFT(J8,3)),MID(B35,4,1)="-",ISNUMBER(INT(MID(B35,5,1))),ISNUMBER(INT(MID(B35,6,1))),MID(B35,5,2)&lt;&gt;"00",MID(B35,5,2)&lt;&gt;MID(J8,2,2),EXACT(MID(B35,7,3),RIGHT(J8,3)),ISNUMBER(INT(MID(B35,10,1))),ISNUMBER(INT(MID(B35,11,1))),MID(B35,10,2)&lt;&gt;"00",OR(ISNUMBER(INT(MID(B35,10,3))),MID(B35,12,1)=""),OR(AND(ISNUMBER(INT(MID(B35,10,3))),MID(B35,10,1)&lt;&gt;"0",MID(B35,13,1)=""),AND((ISNUMBER(INT(MID(B35,10,2)))),MID(B35,12,1)=""))),"oKK")</f>
        <v>0</v>
      </c>
      <c r="AF35" s="15" t="b">
        <f>IF(AND( EXACT(LEFT(B35,LEN(J8)), J8),ISNUMBER(INT(MID(B35,(LEN(J8)+1),1))),ISNUMBER(INT(MID(B35,(LEN(J8)+2),1))), MID(B35,(LEN(J8)+1),2)&lt;&gt;"00",OR(ISNUMBER(INT(MID(B35,(LEN(J8)+3),1))),MID(B35,(LEN(J8)+3),1)=""),  OR(AND(ISNUMBER(INT(MID(B35,(LEN(J8)+1),3))),MID(B35,(LEN(J8)+1),1)&lt;&gt;"0", MID(B35,(LEN(J8)+4),1)=""),AND((ISNUMBER(INT(MID(B35,(LEN(J8)+1),2)))),MID(B35,(LEN(J8)+3),1)=""))),"OK")</f>
        <v>0</v>
      </c>
      <c r="AG35" s="16" t="b">
        <f>IF(AND(LEN(J8)=5,LEFT(J8,1)&lt;&gt;"K"),IF(AND((LEFT(B35,2)=LEFT(J8,2)),MID(B35,3,1)="-",ISNUMBER(INT(MID(B35,4,1))),ISNUMBER(INT(MID(B35,5,1))),MID(B35,4,2)&lt;&gt;"00", MID(B35,4,2)&lt;&gt;LEFT(J8,2),MID(B35,9,2)&lt;&gt;"00",EXACT(MID(B35,6,3),RIGHT(J8,3)),OR(ISNUMBER(INT(MID(B35,9,3))),MID(B35,11,1)=""),ISNUMBER(INT(MID(B35,9,1))),ISNUMBER(INT(MID(B35,10,1))),OR(AND(ISNUMBER(INT(MID(B35,9,3))),MID(B35,9,1)&lt;&gt;"0",MID(B35,12,1)=""),AND((ISNUMBER(INT(MID(B35,9,2)))),MID(B35,11,1)=""))),"oOk"))</f>
        <v>0</v>
      </c>
      <c r="AH35" s="17" t="b">
        <f>IF(AND(EXACT(LEFT(B35,3),LEFT(J8,3)),MID(B35,4,1)="-",ISNUMBER(INT(MID(B35,5,1))),ISNUMBER(INT(MID(B35,6,1))),MID(B35,5,2)&lt;&gt;"00",MID(B35,5,2)&lt;&gt;MID(J8,2,2),EXACT(MID(B35,7,2),RIGHT(J8,2)),ISNUMBER(INT(MID(B35,9,1))),ISNUMBER(INT(MID(B35,10,1))),MID(B35,9,2)&lt;&gt;"00",OR(ISNUMBER(INT(MID(B35,9,3))),MID(B35,11,1)=""),OR(AND(ISNUMBER(INT(MID(B35,9,3))),MID(B35,9,1)&lt;&gt;"0",MID(B35,12,1)=""),AND((ISNUMBER(INT(MID(B35,9,2)))),MID(B35,11,1)=""))),"oKK")</f>
        <v>0</v>
      </c>
      <c r="AI35" s="14" t="b">
        <f>IF(AND((LEFT(B35,2)=LEFT(J8,2)),MID(B35,3,1)="-",ISNUMBER(INT(MID(B35,4,1))),ISNUMBER(INT(MID(B35,5,1))),MID(B35,4,2)&lt;&gt;"00", MID(B35,4,2)&lt;&gt;LEFT(J8,2),MID(B35,8,2)&lt;&gt;"00",EXACT(MID(B35,6,2), RIGHT(J8,2)),OR(ISNUMBER(INT(MID(B35,8,3))),MID(B35,10,1)=""),ISNUMBER(INT(MID(B35,8,1))),ISNUMBER(INT(MID(B35,9,1))), OR(AND(ISNUMBER(INT(MID(B35,8,3))),MID(B35,8,1)&lt;&gt;"0", MID(B35,11,1)=""),AND((ISNUMBER(INT(MID(B35,8,2)))),MID(B35,10,1)=""))),"oK")</f>
        <v>0</v>
      </c>
      <c r="AJ35" s="33" t="b">
        <f t="shared" si="40"/>
        <v>0</v>
      </c>
      <c r="AK35" s="33" t="str">
        <f t="shared" si="3"/>
        <v>S# INCORRECT</v>
      </c>
      <c r="AN35">
        <f t="shared" si="4"/>
        <v>0</v>
      </c>
      <c r="AO35"/>
      <c r="AP35" t="str">
        <f>IF(AN35="","",IF(AN35&lt;=19,LOOKUP(AN35,{0,1,2,3,4,5,6,7,8,9,10,11,12,13,14,15,16,17,18,19},{"ZERO","One","Two","Three","Four","Five","Six","Seven","Eight","Nine","Ten","Eleven","Twelve","Thirteen","Fourteen","Fifteen","Sixteen","Seventeen","Eighteen","Nineteen"}),""))</f>
        <v>ZERO</v>
      </c>
      <c r="AQ35" t="str">
        <f>IF(AND(AN35&lt;=99, AN35&gt;19),LOOKUP(AN35,{20,30,40,50,60,70,80,90},{"Twenty","Thirty","Forty","Fifty","Sixty","Seventy","Eighty","Ninety"}),"")</f>
        <v/>
      </c>
      <c r="AR35" t="str">
        <f t="shared" si="5"/>
        <v/>
      </c>
      <c r="AS35" t="str">
        <f>IF(AR35="","",LOOKUP(AR35,{"1","2","3","4","5","6","7","8","9"},{"One","Two","Three","Four","Five","Six","Seven","Eight","Nine"}))</f>
        <v/>
      </c>
      <c r="AT35" t="str">
        <f t="shared" si="6"/>
        <v/>
      </c>
      <c r="AU35" t="str">
        <f>IF(AT35="","",LOOKUP(AT35,{"1","2","3","4","5","6","7","8","9"},{"One","Two","Three","Four","Five","Six","Seven","Eight","Nine"}))</f>
        <v/>
      </c>
      <c r="AV35" t="str">
        <f t="shared" si="7"/>
        <v/>
      </c>
      <c r="AW35" t="str">
        <f t="shared" si="8"/>
        <v/>
      </c>
      <c r="AX35" t="str">
        <f>IF(AW35="","",LOOKUP(AW35,{"0","1","2","3","4","5","6","7","8","9"},{"","One","Two","Three","Four","Five","Six","Seven","Eight","Nine"}))</f>
        <v/>
      </c>
      <c r="AY35" t="str">
        <f t="shared" si="9"/>
        <v/>
      </c>
      <c r="AZ35" t="str">
        <f>IF(AY35="","",LOOKUP(AY35,{"10","20","30","40","50","60","70","80","90"},{"Ten","Twenty","Thirty","Forty","Fifty","Sixty","Seventy","Eighty","Ninety"}))</f>
        <v/>
      </c>
      <c r="BA35" t="str">
        <f t="shared" si="10"/>
        <v/>
      </c>
      <c r="BB35" t="str">
        <f>IF(BA35="","",IF(BA35&lt;="19",LOOKUP(BA35,{"1","2","3","4","5","6","7","8","9","10","11","12","13","14","15","16","17","18","19"},{"One","Two","Three","Four","Five","Six","Seven","Eight","Nine","Ten","Eleven","Twelve","Thirteen","Fourteen","Fifteen","Sixteen","Seventeen","Eighteen","Nineteen"}),""))</f>
        <v/>
      </c>
      <c r="BC35" t="str">
        <f>IF(BA35="","",IF(AND(BA35&lt;="99",BA35&gt;"19"),LOOKUP(BA35,{"20","30","40","50","60","70","80","90"},{"Twenty","Thirty","Forty","Fifty","Sixty","Seventy","Eighty","Ninety"}),""))</f>
        <v/>
      </c>
      <c r="BD35" t="str">
        <f t="shared" si="11"/>
        <v/>
      </c>
      <c r="BE35" t="str">
        <f>IF(BD35="","",LOOKUP(BD35,{"1","2","3","4","5","6","7","8","9"},{"One","Two","Three","Four","Five","Six","Seven","Eight","Nine"}))</f>
        <v/>
      </c>
      <c r="BF35"/>
      <c r="BG35"/>
      <c r="BH35"/>
      <c r="BI35" s="149" t="str">
        <f t="shared" si="12"/>
        <v>ZERO            Only</v>
      </c>
      <c r="BJ35" s="149"/>
      <c r="BK35" s="149"/>
      <c r="BL35" s="149"/>
      <c r="BM35" s="149"/>
      <c r="BN35" t="str">
        <f t="shared" si="13"/>
        <v>ZERO Only</v>
      </c>
      <c r="BO35" s="66" t="str">
        <f t="shared" si="14"/>
        <v/>
      </c>
      <c r="BP35" s="66" t="b">
        <f t="shared" si="15"/>
        <v>0</v>
      </c>
      <c r="BQ35" s="66" t="b">
        <f t="shared" si="16"/>
        <v>0</v>
      </c>
      <c r="BR35" s="66" t="b">
        <f t="shared" si="17"/>
        <v>0</v>
      </c>
      <c r="BS35" s="66" t="str">
        <f t="shared" si="18"/>
        <v/>
      </c>
      <c r="BT35" s="66" t="str">
        <f t="shared" si="19"/>
        <v/>
      </c>
      <c r="BU35" s="66" t="str">
        <f t="shared" si="20"/>
        <v/>
      </c>
      <c r="BV35" s="66" t="str">
        <f t="shared" si="21"/>
        <v/>
      </c>
      <c r="BW35" s="61" t="str">
        <f t="shared" si="22"/>
        <v/>
      </c>
      <c r="BX35" s="62" t="str">
        <f t="shared" si="41"/>
        <v>INCORRECT</v>
      </c>
      <c r="BY35" s="66" t="b">
        <f t="shared" si="42"/>
        <v>0</v>
      </c>
      <c r="BZ35" s="63" t="str">
        <f t="shared" si="23"/>
        <v/>
      </c>
      <c r="CA35" s="66" t="b">
        <f t="shared" si="24"/>
        <v>0</v>
      </c>
      <c r="CB35" s="66" t="b">
        <f t="shared" si="25"/>
        <v>0</v>
      </c>
      <c r="CC35" s="66" t="b">
        <f t="shared" si="26"/>
        <v>0</v>
      </c>
      <c r="CD35" s="66" t="b">
        <f t="shared" si="27"/>
        <v>0</v>
      </c>
      <c r="CE35" s="66" t="b">
        <f t="shared" si="28"/>
        <v>0</v>
      </c>
      <c r="CF35" s="66" t="b">
        <f t="shared" si="29"/>
        <v>0</v>
      </c>
      <c r="CG35" s="66" t="str">
        <f t="shared" si="30"/>
        <v/>
      </c>
      <c r="CH35" s="66" t="str">
        <f t="shared" si="31"/>
        <v/>
      </c>
      <c r="CI35" s="66" t="str">
        <f t="shared" si="32"/>
        <v/>
      </c>
      <c r="CJ35" s="66" t="str">
        <f t="shared" si="33"/>
        <v/>
      </c>
      <c r="CK35" s="66" t="str">
        <f t="shared" si="34"/>
        <v/>
      </c>
      <c r="CL35" s="66" t="str">
        <f t="shared" si="35"/>
        <v/>
      </c>
      <c r="CM35" s="63" t="str">
        <f t="shared" si="36"/>
        <v/>
      </c>
      <c r="CN35" s="63" t="str">
        <f t="shared" si="37"/>
        <v/>
      </c>
      <c r="CO35" s="64" t="str">
        <f t="shared" si="38"/>
        <v>NO</v>
      </c>
      <c r="CP35" s="64" t="str">
        <f t="shared" si="39"/>
        <v>NO</v>
      </c>
      <c r="CQ35" s="62" t="str">
        <f t="shared" si="43"/>
        <v>NO</v>
      </c>
      <c r="CR35" s="62" t="str">
        <f t="shared" si="44"/>
        <v>NO</v>
      </c>
      <c r="CS35" s="64" t="str">
        <f t="shared" si="45"/>
        <v>OK</v>
      </c>
      <c r="CT35" s="66" t="b">
        <f t="shared" si="46"/>
        <v>0</v>
      </c>
      <c r="CU35" s="66" t="b">
        <f t="shared" si="47"/>
        <v>0</v>
      </c>
      <c r="CV35" s="66" t="b">
        <f t="shared" si="48"/>
        <v>0</v>
      </c>
      <c r="CW35" s="66" t="b">
        <f t="shared" si="49"/>
        <v>0</v>
      </c>
      <c r="CX35" s="63" t="str">
        <f t="shared" si="50"/>
        <v>SEQUENCE INCORRECT</v>
      </c>
      <c r="CY35" s="65">
        <f>COUNTIF(B19:B34,T(B35))</f>
        <v>16</v>
      </c>
    </row>
    <row r="36" spans="1:103" s="33" customFormat="1" ht="20.100000000000001" customHeight="1" thickBot="1">
      <c r="A36" s="50"/>
      <c r="B36" s="127"/>
      <c r="C36" s="128"/>
      <c r="D36" s="127"/>
      <c r="E36" s="178"/>
      <c r="F36" s="178"/>
      <c r="G36" s="178"/>
      <c r="H36" s="178"/>
      <c r="I36" s="178"/>
      <c r="J36" s="178"/>
      <c r="K36" s="128"/>
      <c r="L36" s="181" t="str">
        <f>IF(AND(AK36="OK",T36="OK"),IF(AND(A36&lt;&gt;"",B36&lt;&gt;"",D36="ABS"),"ABS",IF(AND(A36&lt;&gt;"",B36&lt;&gt;"",D36="ZERO"),"ZERO Only",IF(OR(A36="",B36="",D36="",D36&gt;J17),"",BN36))),"")</f>
        <v/>
      </c>
      <c r="M36" s="182"/>
      <c r="N36" s="182"/>
      <c r="O36" s="182"/>
      <c r="P36" s="182"/>
      <c r="Q36" s="182"/>
      <c r="R36" s="183"/>
      <c r="S36" s="245"/>
      <c r="T36" s="70" t="str">
        <f t="shared" si="1"/>
        <v/>
      </c>
      <c r="U36" s="135" t="str">
        <f>IF(AND(A36&lt;&gt;"",B36&lt;&gt;"",D36&lt;&gt;"ABS",D36&lt;&gt;"ZERO"),IF(OR(D36&gt;J17,D36=""),"Final Semester Marks incorrect",""),"")</f>
        <v/>
      </c>
      <c r="V36" s="131"/>
      <c r="W36" s="131"/>
      <c r="X36" s="131" t="str">
        <f t="shared" si="2"/>
        <v/>
      </c>
      <c r="Y36" s="131"/>
      <c r="Z36" s="131"/>
      <c r="AA36" s="131"/>
      <c r="AB36" s="131"/>
      <c r="AC36" s="13" t="b">
        <f>IF(AND(EXACT(LEFT(B36,3),LEFT(J8,3)),MID(B36,4,1)="-",ISNUMBER(INT(MID(B36,5,1))),ISNUMBER(INT(MID(B36,6,1))),MID(B36,5,2)&lt;&gt;"00",MID(B36,5,2)&lt;&gt;MID(J8,2,2),EXACT(MID(B36,7,4),RIGHT(J8,4)),ISNUMBER(INT(MID(B36,11,1))),ISNUMBER(INT(MID(B36,12,1))),MID(B36,11,2)&lt;&gt;"00",OR(ISNUMBER(INT(MID(B36,11,3))),MID(B36,13,1)=""),OR(AND(ISNUMBER(INT(MID(B36,11,3))),MID(B36,11,1)&lt;&gt;"0",MID(B36,14,1)=""),AND((ISNUMBER(INT(MID(B36,11,2)))),MID(B36,13,1)=""))),"oKK")</f>
        <v>0</v>
      </c>
      <c r="AD36" s="17" t="b">
        <f>IF(AND(EXACT(LEFT(B36,4),LEFT(J8,4)),MID(B36,5,1)="-",ISNUMBER(INT(MID(B36,6,1))),ISNUMBER(INT(MID(B36,7,1))),MID(B36,6,2)&lt;&gt;"00",MID(B36,6,2)&lt;&gt;MID(J8,3,2),EXACT(MID(B36,8,2),RIGHT(J8,2)),ISNUMBER(INT(MID(B36,10,1))),ISNUMBER(INT(MID(B36,11,1))),MID(B36,10,2)&lt;&gt;"00",OR(ISNUMBER(INT(MID(B36,10,3))),MID(B36,12,1)=""),OR(AND(ISNUMBER(INT(MID(B36,10,3))),MID(B36,10,1)&lt;&gt;"0",MID(B36,13,1)=""),AND((ISNUMBER(INT(MID(B36,10,2)))),MID(B36,12,1)=""))),"oKK")</f>
        <v>0</v>
      </c>
      <c r="AE36" s="17" t="b">
        <f>IF(AND(EXACT(LEFT(B36,3),LEFT(J8,3)),MID(B36,4,1)="-",ISNUMBER(INT(MID(B36,5,1))),ISNUMBER(INT(MID(B36,6,1))),MID(B36,5,2)&lt;&gt;"00",MID(B36,5,2)&lt;&gt;MID(J8,2,2),EXACT(MID(B36,7,3),RIGHT(J8,3)),ISNUMBER(INT(MID(B36,10,1))),ISNUMBER(INT(MID(B36,11,1))),MID(B36,10,2)&lt;&gt;"00",OR(ISNUMBER(INT(MID(B36,10,3))),MID(B36,12,1)=""),OR(AND(ISNUMBER(INT(MID(B36,10,3))),MID(B36,10,1)&lt;&gt;"0",MID(B36,13,1)=""),AND((ISNUMBER(INT(MID(B36,10,2)))),MID(B36,12,1)=""))),"oKK")</f>
        <v>0</v>
      </c>
      <c r="AF36" s="15" t="b">
        <f>IF(AND( EXACT(LEFT(B36,LEN(J8)), J8),ISNUMBER(INT(MID(B36,(LEN(J8)+1),1))),ISNUMBER(INT(MID(B36,(LEN(J8)+2),1))), MID(B36,(LEN(J8)+1),2)&lt;&gt;"00",OR(ISNUMBER(INT(MID(B36,(LEN(J8)+3),1))),MID(B36,(LEN(J8)+3),1)=""),  OR(AND(ISNUMBER(INT(MID(B36,(LEN(J8)+1),3))),MID(B36,(LEN(J8)+1),1)&lt;&gt;"0", MID(B36,(LEN(J8)+4),1)=""),AND((ISNUMBER(INT(MID(B36,(LEN(J8)+1),2)))),MID(B36,(LEN(J8)+3),1)=""))),"OK")</f>
        <v>0</v>
      </c>
      <c r="AG36" s="16" t="b">
        <f>IF(AND(LEN(J8)=5,LEFT(J8,1)&lt;&gt;"K"),IF(AND((LEFT(B36,2)=LEFT(J8,2)),MID(B36,3,1)="-",ISNUMBER(INT(MID(B36,4,1))),ISNUMBER(INT(MID(B36,5,1))),MID(B36,4,2)&lt;&gt;"00", MID(B36,4,2)&lt;&gt;LEFT(J8,2),MID(B36,9,2)&lt;&gt;"00",EXACT(MID(B36,6,3),RIGHT(J8,3)),OR(ISNUMBER(INT(MID(B36,9,3))),MID(B36,11,1)=""),ISNUMBER(INT(MID(B36,9,1))),ISNUMBER(INT(MID(B36,10,1))),OR(AND(ISNUMBER(INT(MID(B36,9,3))),MID(B36,9,1)&lt;&gt;"0",MID(B36,12,1)=""),AND((ISNUMBER(INT(MID(B36,9,2)))),MID(B36,11,1)=""))),"oOk"))</f>
        <v>0</v>
      </c>
      <c r="AH36" s="17" t="b">
        <f>IF(AND(EXACT(LEFT(B36,3),LEFT(J8,3)),MID(B36,4,1)="-",ISNUMBER(INT(MID(B36,5,1))),ISNUMBER(INT(MID(B36,6,1))),MID(B36,5,2)&lt;&gt;"00",MID(B36,5,2)&lt;&gt;MID(J8,2,2),EXACT(MID(B36,7,2),RIGHT(J8,2)),ISNUMBER(INT(MID(B36,9,1))),ISNUMBER(INT(MID(B36,10,1))),MID(B36,9,2)&lt;&gt;"00",OR(ISNUMBER(INT(MID(B36,9,3))),MID(B36,11,1)=""),OR(AND(ISNUMBER(INT(MID(B36,9,3))),MID(B36,9,1)&lt;&gt;"0",MID(B36,12,1)=""),AND((ISNUMBER(INT(MID(B36,9,2)))),MID(B36,11,1)=""))),"oKK")</f>
        <v>0</v>
      </c>
      <c r="AI36" s="14" t="b">
        <f>IF(AND((LEFT(B36,2)=LEFT(J8,2)),MID(B36,3,1)="-",ISNUMBER(INT(MID(B36,4,1))),ISNUMBER(INT(MID(B36,5,1))),MID(B36,4,2)&lt;&gt;"00", MID(B36,4,2)&lt;&gt;LEFT(J8,2),MID(B36,8,2)&lt;&gt;"00",EXACT(MID(B36,6,2), RIGHT(J8,2)),OR(ISNUMBER(INT(MID(B36,8,3))),MID(B36,10,1)=""),ISNUMBER(INT(MID(B36,8,1))),ISNUMBER(INT(MID(B36,9,1))), OR(AND(ISNUMBER(INT(MID(B36,8,3))),MID(B36,8,1)&lt;&gt;"0", MID(B36,11,1)=""),AND((ISNUMBER(INT(MID(B36,8,2)))),MID(B36,10,1)=""))),"oK")</f>
        <v>0</v>
      </c>
      <c r="AJ36" s="33" t="b">
        <f t="shared" si="40"/>
        <v>0</v>
      </c>
      <c r="AK36" s="33" t="str">
        <f t="shared" si="3"/>
        <v>S# INCORRECT</v>
      </c>
      <c r="AN36">
        <f t="shared" si="4"/>
        <v>0</v>
      </c>
      <c r="AO36"/>
      <c r="AP36" t="str">
        <f>IF(AN36="","",IF(AN36&lt;=19,LOOKUP(AN36,{0,1,2,3,4,5,6,7,8,9,10,11,12,13,14,15,16,17,18,19},{"ZERO","One","Two","Three","Four","Five","Six","Seven","Eight","Nine","Ten","Eleven","Twelve","Thirteen","Fourteen","Fifteen","Sixteen","Seventeen","Eighteen","Nineteen"}),""))</f>
        <v>ZERO</v>
      </c>
      <c r="AQ36" t="str">
        <f>IF(AND(AN36&lt;=99, AN36&gt;19),LOOKUP(AN36,{20,30,40,50,60,70,80,90},{"Twenty","Thirty","Forty","Fifty","Sixty","Seventy","Eighty","Ninety"}),"")</f>
        <v/>
      </c>
      <c r="AR36" t="str">
        <f t="shared" si="5"/>
        <v/>
      </c>
      <c r="AS36" t="str">
        <f>IF(AR36="","",LOOKUP(AR36,{"1","2","3","4","5","6","7","8","9"},{"One","Two","Three","Four","Five","Six","Seven","Eight","Nine"}))</f>
        <v/>
      </c>
      <c r="AT36" t="str">
        <f t="shared" si="6"/>
        <v/>
      </c>
      <c r="AU36" t="str">
        <f>IF(AT36="","",LOOKUP(AT36,{"1","2","3","4","5","6","7","8","9"},{"One","Two","Three","Four","Five","Six","Seven","Eight","Nine"}))</f>
        <v/>
      </c>
      <c r="AV36" t="str">
        <f t="shared" si="7"/>
        <v/>
      </c>
      <c r="AW36" t="str">
        <f t="shared" si="8"/>
        <v/>
      </c>
      <c r="AX36" t="str">
        <f>IF(AW36="","",LOOKUP(AW36,{"0","1","2","3","4","5","6","7","8","9"},{"","One","Two","Three","Four","Five","Six","Seven","Eight","Nine"}))</f>
        <v/>
      </c>
      <c r="AY36" t="str">
        <f t="shared" si="9"/>
        <v/>
      </c>
      <c r="AZ36" t="str">
        <f>IF(AY36="","",LOOKUP(AY36,{"10","20","30","40","50","60","70","80","90"},{"Ten","Twenty","Thirty","Forty","Fifty","Sixty","Seventy","Eighty","Ninety"}))</f>
        <v/>
      </c>
      <c r="BA36" t="str">
        <f t="shared" si="10"/>
        <v/>
      </c>
      <c r="BB36" t="str">
        <f>IF(BA36="","",IF(BA36&lt;="19",LOOKUP(BA36,{"1","2","3","4","5","6","7","8","9","10","11","12","13","14","15","16","17","18","19"},{"One","Two","Three","Four","Five","Six","Seven","Eight","Nine","Ten","Eleven","Twelve","Thirteen","Fourteen","Fifteen","Sixteen","Seventeen","Eighteen","Nineteen"}),""))</f>
        <v/>
      </c>
      <c r="BC36" t="str">
        <f>IF(BA36="","",IF(AND(BA36&lt;="99",BA36&gt;"19"),LOOKUP(BA36,{"20","30","40","50","60","70","80","90"},{"Twenty","Thirty","Forty","Fifty","Sixty","Seventy","Eighty","Ninety"}),""))</f>
        <v/>
      </c>
      <c r="BD36" t="str">
        <f t="shared" si="11"/>
        <v/>
      </c>
      <c r="BE36" t="str">
        <f>IF(BD36="","",LOOKUP(BD36,{"1","2","3","4","5","6","7","8","9"},{"One","Two","Three","Four","Five","Six","Seven","Eight","Nine"}))</f>
        <v/>
      </c>
      <c r="BF36"/>
      <c r="BG36"/>
      <c r="BH36"/>
      <c r="BI36" s="149" t="str">
        <f t="shared" si="12"/>
        <v>ZERO            Only</v>
      </c>
      <c r="BJ36" s="149"/>
      <c r="BK36" s="149"/>
      <c r="BL36" s="149"/>
      <c r="BM36" s="149"/>
      <c r="BN36" t="str">
        <f t="shared" si="13"/>
        <v>ZERO Only</v>
      </c>
      <c r="BO36" s="66" t="str">
        <f t="shared" si="14"/>
        <v/>
      </c>
      <c r="BP36" s="66" t="b">
        <f t="shared" si="15"/>
        <v>0</v>
      </c>
      <c r="BQ36" s="66" t="b">
        <f t="shared" si="16"/>
        <v>0</v>
      </c>
      <c r="BR36" s="66" t="b">
        <f t="shared" si="17"/>
        <v>0</v>
      </c>
      <c r="BS36" s="66" t="str">
        <f t="shared" si="18"/>
        <v/>
      </c>
      <c r="BT36" s="66" t="str">
        <f t="shared" si="19"/>
        <v/>
      </c>
      <c r="BU36" s="66" t="str">
        <f t="shared" si="20"/>
        <v/>
      </c>
      <c r="BV36" s="66" t="str">
        <f t="shared" si="21"/>
        <v/>
      </c>
      <c r="BW36" s="61" t="str">
        <f t="shared" si="22"/>
        <v/>
      </c>
      <c r="BX36" s="62" t="str">
        <f t="shared" si="41"/>
        <v>INCORRECT</v>
      </c>
      <c r="BY36" s="66" t="b">
        <f t="shared" si="42"/>
        <v>0</v>
      </c>
      <c r="BZ36" s="63" t="str">
        <f t="shared" si="23"/>
        <v/>
      </c>
      <c r="CA36" s="66" t="b">
        <f t="shared" si="24"/>
        <v>0</v>
      </c>
      <c r="CB36" s="66" t="b">
        <f t="shared" si="25"/>
        <v>0</v>
      </c>
      <c r="CC36" s="66" t="b">
        <f t="shared" si="26"/>
        <v>0</v>
      </c>
      <c r="CD36" s="66" t="b">
        <f t="shared" si="27"/>
        <v>0</v>
      </c>
      <c r="CE36" s="66" t="b">
        <f t="shared" si="28"/>
        <v>0</v>
      </c>
      <c r="CF36" s="66" t="b">
        <f t="shared" si="29"/>
        <v>0</v>
      </c>
      <c r="CG36" s="66" t="str">
        <f t="shared" si="30"/>
        <v/>
      </c>
      <c r="CH36" s="66" t="str">
        <f t="shared" si="31"/>
        <v/>
      </c>
      <c r="CI36" s="66" t="str">
        <f t="shared" si="32"/>
        <v/>
      </c>
      <c r="CJ36" s="66" t="str">
        <f t="shared" si="33"/>
        <v/>
      </c>
      <c r="CK36" s="66" t="str">
        <f t="shared" si="34"/>
        <v/>
      </c>
      <c r="CL36" s="66" t="str">
        <f t="shared" si="35"/>
        <v/>
      </c>
      <c r="CM36" s="63" t="str">
        <f t="shared" si="36"/>
        <v/>
      </c>
      <c r="CN36" s="63" t="str">
        <f t="shared" si="37"/>
        <v/>
      </c>
      <c r="CO36" s="64" t="str">
        <f t="shared" si="38"/>
        <v>NO</v>
      </c>
      <c r="CP36" s="64" t="str">
        <f t="shared" si="39"/>
        <v>NO</v>
      </c>
      <c r="CQ36" s="62" t="str">
        <f t="shared" si="43"/>
        <v>NO</v>
      </c>
      <c r="CR36" s="62" t="str">
        <f t="shared" si="44"/>
        <v>NO</v>
      </c>
      <c r="CS36" s="64" t="str">
        <f t="shared" si="45"/>
        <v>OK</v>
      </c>
      <c r="CT36" s="66" t="b">
        <f t="shared" si="46"/>
        <v>0</v>
      </c>
      <c r="CU36" s="66" t="b">
        <f t="shared" si="47"/>
        <v>0</v>
      </c>
      <c r="CV36" s="66" t="b">
        <f t="shared" si="48"/>
        <v>0</v>
      </c>
      <c r="CW36" s="66" t="b">
        <f t="shared" si="49"/>
        <v>0</v>
      </c>
      <c r="CX36" s="63" t="str">
        <f t="shared" si="50"/>
        <v>SEQUENCE INCORRECT</v>
      </c>
      <c r="CY36" s="65">
        <f>COUNTIF(B19:B35,T(B36))</f>
        <v>17</v>
      </c>
    </row>
    <row r="37" spans="1:103" s="33" customFormat="1" ht="20.100000000000001" customHeight="1" thickBot="1">
      <c r="A37" s="54"/>
      <c r="B37" s="127"/>
      <c r="C37" s="128"/>
      <c r="D37" s="127"/>
      <c r="E37" s="178"/>
      <c r="F37" s="178"/>
      <c r="G37" s="178"/>
      <c r="H37" s="178"/>
      <c r="I37" s="178"/>
      <c r="J37" s="178"/>
      <c r="K37" s="128"/>
      <c r="L37" s="181" t="str">
        <f>IF(AND(AK37="OK",T37="OK"),IF(AND(A37&lt;&gt;"",B37&lt;&gt;"",D37="ABS"),"ABS",IF(AND(A37&lt;&gt;"",B37&lt;&gt;"",D37="ZERO"),"ZERO Only",IF(OR(A37="",B37="",D37="",D37&gt;J17),"",BN37))),"")</f>
        <v/>
      </c>
      <c r="M37" s="182"/>
      <c r="N37" s="182"/>
      <c r="O37" s="182"/>
      <c r="P37" s="182"/>
      <c r="Q37" s="182"/>
      <c r="R37" s="183"/>
      <c r="S37" s="245"/>
      <c r="T37" s="70" t="str">
        <f t="shared" si="1"/>
        <v/>
      </c>
      <c r="U37" s="135" t="str">
        <f>IF(AND(A37&lt;&gt;"",B37&lt;&gt;"",D37&lt;&gt;"ABS",D37&lt;&gt;"ZERO"),IF(OR(D37&gt;J17,D37=""),"Final Semester Marks incorrect",""),"")</f>
        <v/>
      </c>
      <c r="V37" s="131"/>
      <c r="W37" s="131"/>
      <c r="X37" s="131" t="str">
        <f t="shared" si="2"/>
        <v/>
      </c>
      <c r="Y37" s="131"/>
      <c r="Z37" s="131"/>
      <c r="AA37" s="131"/>
      <c r="AB37" s="131"/>
      <c r="AC37" s="13" t="b">
        <f>IF(AND(EXACT(LEFT(B37,3),LEFT(J8,3)),MID(B37,4,1)="-",ISNUMBER(INT(MID(B37,5,1))),ISNUMBER(INT(MID(B37,6,1))),MID(B37,5,2)&lt;&gt;"00",MID(B37,5,2)&lt;&gt;MID(J8,2,2),EXACT(MID(B37,7,4),RIGHT(J8,4)),ISNUMBER(INT(MID(B37,11,1))),ISNUMBER(INT(MID(B37,12,1))),MID(B37,11,2)&lt;&gt;"00",OR(ISNUMBER(INT(MID(B37,11,3))),MID(B37,13,1)=""),OR(AND(ISNUMBER(INT(MID(B37,11,3))),MID(B37,11,1)&lt;&gt;"0",MID(B37,14,1)=""),AND((ISNUMBER(INT(MID(B37,11,2)))),MID(B37,13,1)=""))),"oKK")</f>
        <v>0</v>
      </c>
      <c r="AD37" s="17" t="b">
        <f>IF(AND(EXACT(LEFT(B37,4),LEFT(J8,4)),MID(B37,5,1)="-",ISNUMBER(INT(MID(B37,6,1))),ISNUMBER(INT(MID(B37,7,1))),MID(B37,6,2)&lt;&gt;"00",MID(B37,6,2)&lt;&gt;MID(J8,3,2),EXACT(MID(B37,8,2),RIGHT(J8,2)),ISNUMBER(INT(MID(B37,10,1))),ISNUMBER(INT(MID(B37,11,1))),MID(B37,10,2)&lt;&gt;"00",OR(ISNUMBER(INT(MID(B37,10,3))),MID(B37,12,1)=""),OR(AND(ISNUMBER(INT(MID(B37,10,3))),MID(B37,10,1)&lt;&gt;"0",MID(B37,13,1)=""),AND((ISNUMBER(INT(MID(B37,10,2)))),MID(B37,12,1)=""))),"oKK")</f>
        <v>0</v>
      </c>
      <c r="AE37" s="17" t="b">
        <f>IF(AND(EXACT(LEFT(B37,3),LEFT(J8,3)),MID(B37,4,1)="-",ISNUMBER(INT(MID(B37,5,1))),ISNUMBER(INT(MID(B37,6,1))),MID(B37,5,2)&lt;&gt;"00",MID(B37,5,2)&lt;&gt;MID(J8,2,2),EXACT(MID(B37,7,3),RIGHT(J8,3)),ISNUMBER(INT(MID(B37,10,1))),ISNUMBER(INT(MID(B37,11,1))),MID(B37,10,2)&lt;&gt;"00",OR(ISNUMBER(INT(MID(B37,10,3))),MID(B37,12,1)=""),OR(AND(ISNUMBER(INT(MID(B37,10,3))),MID(B37,10,1)&lt;&gt;"0",MID(B37,13,1)=""),AND((ISNUMBER(INT(MID(B37,10,2)))),MID(B37,12,1)=""))),"oKK")</f>
        <v>0</v>
      </c>
      <c r="AF37" s="15" t="b">
        <f>IF(AND( EXACT(LEFT(B37,LEN(J8)), J8),ISNUMBER(INT(MID(B37,(LEN(J8)+1),1))),ISNUMBER(INT(MID(B37,(LEN(J8)+2),1))), MID(B37,(LEN(J8)+1),2)&lt;&gt;"00",OR(ISNUMBER(INT(MID(B37,(LEN(J8)+3),1))),MID(B37,(LEN(J8)+3),1)=""),  OR(AND(ISNUMBER(INT(MID(B37,(LEN(J8)+1),3))),MID(B37,(LEN(J8)+1),1)&lt;&gt;"0", MID(B37,(LEN(J8)+4),1)=""),AND((ISNUMBER(INT(MID(B37,(LEN(J8)+1),2)))),MID(B37,(LEN(J8)+3),1)=""))),"OK")</f>
        <v>0</v>
      </c>
      <c r="AG37" s="16" t="b">
        <f>IF(AND(LEN(J8)=5,LEFT(J8,1)&lt;&gt;"K"),IF(AND((LEFT(B37,2)=LEFT(J8,2)),MID(B37,3,1)="-",ISNUMBER(INT(MID(B37,4,1))),ISNUMBER(INT(MID(B37,5,1))),MID(B37,4,2)&lt;&gt;"00", MID(B37,4,2)&lt;&gt;LEFT(J8,2),MID(B37,9,2)&lt;&gt;"00",EXACT(MID(B37,6,3),RIGHT(J8,3)),OR(ISNUMBER(INT(MID(B37,9,3))),MID(B37,11,1)=""),ISNUMBER(INT(MID(B37,9,1))),ISNUMBER(INT(MID(B37,10,1))),OR(AND(ISNUMBER(INT(MID(B37,9,3))),MID(B37,9,1)&lt;&gt;"0",MID(B37,12,1)=""),AND((ISNUMBER(INT(MID(B37,9,2)))),MID(B37,11,1)=""))),"oOk"))</f>
        <v>0</v>
      </c>
      <c r="AH37" s="17" t="b">
        <f>IF(AND(EXACT(LEFT(B37,3),LEFT(J8,3)),MID(B37,4,1)="-",ISNUMBER(INT(MID(B37,5,1))),ISNUMBER(INT(MID(B37,6,1))),MID(B37,5,2)&lt;&gt;"00",MID(B37,5,2)&lt;&gt;MID(J8,2,2),EXACT(MID(B37,7,2),RIGHT(J8,2)),ISNUMBER(INT(MID(B37,9,1))),ISNUMBER(INT(MID(B37,10,1))),MID(B37,9,2)&lt;&gt;"00",OR(ISNUMBER(INT(MID(B37,9,3))),MID(B37,11,1)=""),OR(AND(ISNUMBER(INT(MID(B37,9,3))),MID(B37,9,1)&lt;&gt;"0",MID(B37,12,1)=""),AND((ISNUMBER(INT(MID(B37,9,2)))),MID(B37,11,1)=""))),"oKK")</f>
        <v>0</v>
      </c>
      <c r="AI37" s="14" t="b">
        <f>IF(AND((LEFT(B37,2)=LEFT(J8,2)),MID(B37,3,1)="-",ISNUMBER(INT(MID(B37,4,1))),ISNUMBER(INT(MID(B37,5,1))),MID(B37,4,2)&lt;&gt;"00", MID(B37,4,2)&lt;&gt;LEFT(J8,2),MID(B37,8,2)&lt;&gt;"00",EXACT(MID(B37,6,2), RIGHT(J8,2)),OR(ISNUMBER(INT(MID(B37,8,3))),MID(B37,10,1)=""),ISNUMBER(INT(MID(B37,8,1))),ISNUMBER(INT(MID(B37,9,1))), OR(AND(ISNUMBER(INT(MID(B37,8,3))),MID(B37,8,1)&lt;&gt;"0", MID(B37,11,1)=""),AND((ISNUMBER(INT(MID(B37,8,2)))),MID(B37,10,1)=""))),"oK")</f>
        <v>0</v>
      </c>
      <c r="AJ37" s="33" t="b">
        <f t="shared" si="40"/>
        <v>0</v>
      </c>
      <c r="AK37" s="33" t="str">
        <f t="shared" si="3"/>
        <v>S# INCORRECT</v>
      </c>
      <c r="AN37">
        <f t="shared" si="4"/>
        <v>0</v>
      </c>
      <c r="AO37"/>
      <c r="AP37" t="str">
        <f>IF(AN37="","",IF(AN37&lt;=19,LOOKUP(AN37,{0,1,2,3,4,5,6,7,8,9,10,11,12,13,14,15,16,17,18,19},{"ZERO","One","Two","Three","Four","Five","Six","Seven","Eight","Nine","Ten","Eleven","Twelve","Thirteen","Fourteen","Fifteen","Sixteen","Seventeen","Eighteen","Nineteen"}),""))</f>
        <v>ZERO</v>
      </c>
      <c r="AQ37" t="str">
        <f>IF(AND(AN37&lt;=99, AN37&gt;19),LOOKUP(AN37,{20,30,40,50,60,70,80,90},{"Twenty","Thirty","Forty","Fifty","Sixty","Seventy","Eighty","Ninety"}),"")</f>
        <v/>
      </c>
      <c r="AR37" t="str">
        <f t="shared" si="5"/>
        <v/>
      </c>
      <c r="AS37" t="str">
        <f>IF(AR37="","",LOOKUP(AR37,{"1","2","3","4","5","6","7","8","9"},{"One","Two","Three","Four","Five","Six","Seven","Eight","Nine"}))</f>
        <v/>
      </c>
      <c r="AT37" t="str">
        <f t="shared" si="6"/>
        <v/>
      </c>
      <c r="AU37" t="str">
        <f>IF(AT37="","",LOOKUP(AT37,{"1","2","3","4","5","6","7","8","9"},{"One","Two","Three","Four","Five","Six","Seven","Eight","Nine"}))</f>
        <v/>
      </c>
      <c r="AV37" t="str">
        <f t="shared" si="7"/>
        <v/>
      </c>
      <c r="AW37" t="str">
        <f t="shared" si="8"/>
        <v/>
      </c>
      <c r="AX37" t="str">
        <f>IF(AW37="","",LOOKUP(AW37,{"0","1","2","3","4","5","6","7","8","9"},{"","One","Two","Three","Four","Five","Six","Seven","Eight","Nine"}))</f>
        <v/>
      </c>
      <c r="AY37" t="str">
        <f t="shared" si="9"/>
        <v/>
      </c>
      <c r="AZ37" t="str">
        <f>IF(AY37="","",LOOKUP(AY37,{"10","20","30","40","50","60","70","80","90"},{"Ten","Twenty","Thirty","Forty","Fifty","Sixty","Seventy","Eighty","Ninety"}))</f>
        <v/>
      </c>
      <c r="BA37" t="str">
        <f t="shared" si="10"/>
        <v/>
      </c>
      <c r="BB37" t="str">
        <f>IF(BA37="","",IF(BA37&lt;="19",LOOKUP(BA37,{"1","2","3","4","5","6","7","8","9","10","11","12","13","14","15","16","17","18","19"},{"One","Two","Three","Four","Five","Six","Seven","Eight","Nine","Ten","Eleven","Twelve","Thirteen","Fourteen","Fifteen","Sixteen","Seventeen","Eighteen","Nineteen"}),""))</f>
        <v/>
      </c>
      <c r="BC37" t="str">
        <f>IF(BA37="","",IF(AND(BA37&lt;="99",BA37&gt;"19"),LOOKUP(BA37,{"20","30","40","50","60","70","80","90"},{"Twenty","Thirty","Forty","Fifty","Sixty","Seventy","Eighty","Ninety"}),""))</f>
        <v/>
      </c>
      <c r="BD37" t="str">
        <f t="shared" si="11"/>
        <v/>
      </c>
      <c r="BE37" t="str">
        <f>IF(BD37="","",LOOKUP(BD37,{"1","2","3","4","5","6","7","8","9"},{"One","Two","Three","Four","Five","Six","Seven","Eight","Nine"}))</f>
        <v/>
      </c>
      <c r="BF37"/>
      <c r="BG37"/>
      <c r="BH37"/>
      <c r="BI37" s="149" t="str">
        <f t="shared" si="12"/>
        <v>ZERO            Only</v>
      </c>
      <c r="BJ37" s="149"/>
      <c r="BK37" s="149"/>
      <c r="BL37" s="149"/>
      <c r="BM37" s="149"/>
      <c r="BN37" t="str">
        <f t="shared" si="13"/>
        <v>ZERO Only</v>
      </c>
      <c r="BO37" s="66" t="str">
        <f t="shared" si="14"/>
        <v/>
      </c>
      <c r="BP37" s="66" t="b">
        <f t="shared" si="15"/>
        <v>0</v>
      </c>
      <c r="BQ37" s="66" t="b">
        <f t="shared" si="16"/>
        <v>0</v>
      </c>
      <c r="BR37" s="66" t="b">
        <f t="shared" si="17"/>
        <v>0</v>
      </c>
      <c r="BS37" s="66" t="str">
        <f t="shared" si="18"/>
        <v/>
      </c>
      <c r="BT37" s="66" t="str">
        <f t="shared" si="19"/>
        <v/>
      </c>
      <c r="BU37" s="66" t="str">
        <f t="shared" si="20"/>
        <v/>
      </c>
      <c r="BV37" s="66" t="str">
        <f t="shared" si="21"/>
        <v/>
      </c>
      <c r="BW37" s="61" t="str">
        <f t="shared" si="22"/>
        <v/>
      </c>
      <c r="BX37" s="62" t="str">
        <f t="shared" si="41"/>
        <v>INCORRECT</v>
      </c>
      <c r="BY37" s="66" t="b">
        <f t="shared" si="42"/>
        <v>0</v>
      </c>
      <c r="BZ37" s="63" t="str">
        <f t="shared" si="23"/>
        <v/>
      </c>
      <c r="CA37" s="66" t="b">
        <f t="shared" si="24"/>
        <v>0</v>
      </c>
      <c r="CB37" s="66" t="b">
        <f t="shared" si="25"/>
        <v>0</v>
      </c>
      <c r="CC37" s="66" t="b">
        <f t="shared" si="26"/>
        <v>0</v>
      </c>
      <c r="CD37" s="66" t="b">
        <f t="shared" si="27"/>
        <v>0</v>
      </c>
      <c r="CE37" s="66" t="b">
        <f t="shared" si="28"/>
        <v>0</v>
      </c>
      <c r="CF37" s="66" t="b">
        <f t="shared" si="29"/>
        <v>0</v>
      </c>
      <c r="CG37" s="66" t="str">
        <f t="shared" si="30"/>
        <v/>
      </c>
      <c r="CH37" s="66" t="str">
        <f t="shared" si="31"/>
        <v/>
      </c>
      <c r="CI37" s="66" t="str">
        <f t="shared" si="32"/>
        <v/>
      </c>
      <c r="CJ37" s="66" t="str">
        <f t="shared" si="33"/>
        <v/>
      </c>
      <c r="CK37" s="66" t="str">
        <f t="shared" si="34"/>
        <v/>
      </c>
      <c r="CL37" s="66" t="str">
        <f t="shared" si="35"/>
        <v/>
      </c>
      <c r="CM37" s="63" t="str">
        <f t="shared" si="36"/>
        <v/>
      </c>
      <c r="CN37" s="63" t="str">
        <f t="shared" si="37"/>
        <v/>
      </c>
      <c r="CO37" s="64" t="str">
        <f t="shared" si="38"/>
        <v>NO</v>
      </c>
      <c r="CP37" s="64" t="str">
        <f t="shared" si="39"/>
        <v>NO</v>
      </c>
      <c r="CQ37" s="62" t="str">
        <f t="shared" si="43"/>
        <v>NO</v>
      </c>
      <c r="CR37" s="62" t="str">
        <f t="shared" si="44"/>
        <v>NO</v>
      </c>
      <c r="CS37" s="64" t="str">
        <f t="shared" si="45"/>
        <v>OK</v>
      </c>
      <c r="CT37" s="66" t="b">
        <f t="shared" si="46"/>
        <v>0</v>
      </c>
      <c r="CU37" s="66" t="b">
        <f t="shared" si="47"/>
        <v>0</v>
      </c>
      <c r="CV37" s="66" t="b">
        <f t="shared" si="48"/>
        <v>0</v>
      </c>
      <c r="CW37" s="66" t="b">
        <f t="shared" si="49"/>
        <v>0</v>
      </c>
      <c r="CX37" s="63" t="str">
        <f t="shared" si="50"/>
        <v>SEQUENCE INCORRECT</v>
      </c>
      <c r="CY37" s="65">
        <f>COUNTIF(B19:B36,T(B37))</f>
        <v>18</v>
      </c>
    </row>
    <row r="38" spans="1:103" s="33" customFormat="1" ht="20.100000000000001" customHeight="1" thickBot="1">
      <c r="A38" s="50"/>
      <c r="B38" s="127"/>
      <c r="C38" s="128"/>
      <c r="D38" s="127"/>
      <c r="E38" s="178"/>
      <c r="F38" s="178"/>
      <c r="G38" s="178"/>
      <c r="H38" s="178"/>
      <c r="I38" s="178"/>
      <c r="J38" s="178"/>
      <c r="K38" s="128"/>
      <c r="L38" s="181" t="str">
        <f>IF(AND(AK38="OK",T38="OK"),IF(AND(A38&lt;&gt;"",B38&lt;&gt;"",D38="ABS"),"ABS",IF(AND(A38&lt;&gt;"",B38&lt;&gt;"",D38="ZERO"),"ZERO Only",IF(OR(A38="",B38="",D38="",D38&gt;J17),"",BN38))),"")</f>
        <v/>
      </c>
      <c r="M38" s="182"/>
      <c r="N38" s="182"/>
      <c r="O38" s="182"/>
      <c r="P38" s="182"/>
      <c r="Q38" s="182"/>
      <c r="R38" s="183"/>
      <c r="S38" s="245"/>
      <c r="T38" s="70" t="str">
        <f t="shared" si="1"/>
        <v/>
      </c>
      <c r="U38" s="135" t="str">
        <f>IF(AND(A38&lt;&gt;"",B38&lt;&gt;"",D38&lt;&gt;"ABS",D38&lt;&gt;"ZERO"),IF(OR(D38&gt;J17,D38=""),"Final Semester Marks incorrect",""),"")</f>
        <v/>
      </c>
      <c r="V38" s="131"/>
      <c r="W38" s="131"/>
      <c r="X38" s="131" t="str">
        <f t="shared" si="2"/>
        <v/>
      </c>
      <c r="Y38" s="131"/>
      <c r="Z38" s="131"/>
      <c r="AA38" s="131"/>
      <c r="AB38" s="131"/>
      <c r="AC38" s="13" t="b">
        <f>IF(AND(EXACT(LEFT(B38,3),LEFT(J8,3)),MID(B38,4,1)="-",ISNUMBER(INT(MID(B38,5,1))),ISNUMBER(INT(MID(B38,6,1))),MID(B38,5,2)&lt;&gt;"00",MID(B38,5,2)&lt;&gt;MID(J8,2,2),EXACT(MID(B38,7,4),RIGHT(J8,4)),ISNUMBER(INT(MID(B38,11,1))),ISNUMBER(INT(MID(B38,12,1))),MID(B38,11,2)&lt;&gt;"00",OR(ISNUMBER(INT(MID(B38,11,3))),MID(B38,13,1)=""),OR(AND(ISNUMBER(INT(MID(B38,11,3))),MID(B38,11,1)&lt;&gt;"0",MID(B38,14,1)=""),AND((ISNUMBER(INT(MID(B38,11,2)))),MID(B38,13,1)=""))),"oKK")</f>
        <v>0</v>
      </c>
      <c r="AD38" s="17" t="b">
        <f>IF(AND(EXACT(LEFT(B38,4),LEFT(J8,4)),MID(B38,5,1)="-",ISNUMBER(INT(MID(B38,6,1))),ISNUMBER(INT(MID(B38,7,1))),MID(B38,6,2)&lt;&gt;"00",MID(B38,6,2)&lt;&gt;MID(J8,3,2),EXACT(MID(B38,8,2),RIGHT(J8,2)),ISNUMBER(INT(MID(B38,10,1))),ISNUMBER(INT(MID(B38,11,1))),MID(B38,10,2)&lt;&gt;"00",OR(ISNUMBER(INT(MID(B38,10,3))),MID(B38,12,1)=""),OR(AND(ISNUMBER(INT(MID(B38,10,3))),MID(B38,10,1)&lt;&gt;"0",MID(B38,13,1)=""),AND((ISNUMBER(INT(MID(B38,10,2)))),MID(B38,12,1)=""))),"oKK")</f>
        <v>0</v>
      </c>
      <c r="AE38" s="17" t="b">
        <f>IF(AND(EXACT(LEFT(B38,3),LEFT(J8,3)),MID(B38,4,1)="-",ISNUMBER(INT(MID(B38,5,1))),ISNUMBER(INT(MID(B38,6,1))),MID(B38,5,2)&lt;&gt;"00",MID(B38,5,2)&lt;&gt;MID(J8,2,2),EXACT(MID(B38,7,3),RIGHT(J8,3)),ISNUMBER(INT(MID(B38,10,1))),ISNUMBER(INT(MID(B38,11,1))),MID(B38,10,2)&lt;&gt;"00",OR(ISNUMBER(INT(MID(B38,10,3))),MID(B38,12,1)=""),OR(AND(ISNUMBER(INT(MID(B38,10,3))),MID(B38,10,1)&lt;&gt;"0",MID(B38,13,1)=""),AND((ISNUMBER(INT(MID(B38,10,2)))),MID(B38,12,1)=""))),"oKK")</f>
        <v>0</v>
      </c>
      <c r="AF38" s="15" t="b">
        <f>IF(AND( EXACT(LEFT(B38,LEN(J8)), J8),ISNUMBER(INT(MID(B38,(LEN(J8)+1),1))),ISNUMBER(INT(MID(B38,(LEN(J8)+2),1))), MID(B38,(LEN(J8)+1),2)&lt;&gt;"00",OR(ISNUMBER(INT(MID(B38,(LEN(J8)+3),1))),MID(B38,(LEN(J8)+3),1)=""),  OR(AND(ISNUMBER(INT(MID(B38,(LEN(J8)+1),3))),MID(B38,(LEN(J8)+1),1)&lt;&gt;"0", MID(B38,(LEN(J8)+4),1)=""),AND((ISNUMBER(INT(MID(B38,(LEN(J8)+1),2)))),MID(B38,(LEN(J8)+3),1)=""))),"OK")</f>
        <v>0</v>
      </c>
      <c r="AG38" s="16" t="b">
        <f>IF(AND(LEN(J8)=5,LEFT(J8,1)&lt;&gt;"K"),IF(AND((LEFT(B38,2)=LEFT(J8,2)),MID(B38,3,1)="-",ISNUMBER(INT(MID(B38,4,1))),ISNUMBER(INT(MID(B38,5,1))),MID(B38,4,2)&lt;&gt;"00", MID(B38,4,2)&lt;&gt;LEFT(J8,2),MID(B38,9,2)&lt;&gt;"00",EXACT(MID(B38,6,3),RIGHT(J8,3)),OR(ISNUMBER(INT(MID(B38,9,3))),MID(B38,11,1)=""),ISNUMBER(INT(MID(B38,9,1))),ISNUMBER(INT(MID(B38,10,1))),OR(AND(ISNUMBER(INT(MID(B38,9,3))),MID(B38,9,1)&lt;&gt;"0",MID(B38,12,1)=""),AND((ISNUMBER(INT(MID(B38,9,2)))),MID(B38,11,1)=""))),"oOk"))</f>
        <v>0</v>
      </c>
      <c r="AH38" s="17" t="b">
        <f>IF(AND(EXACT(LEFT(B38,3),LEFT(J8,3)),MID(B38,4,1)="-",ISNUMBER(INT(MID(B38,5,1))),ISNUMBER(INT(MID(B38,6,1))),MID(B38,5,2)&lt;&gt;"00",MID(B38,5,2)&lt;&gt;MID(J8,2,2),EXACT(MID(B38,7,2),RIGHT(J8,2)),ISNUMBER(INT(MID(B38,9,1))),ISNUMBER(INT(MID(B38,10,1))),MID(B38,9,2)&lt;&gt;"00",OR(ISNUMBER(INT(MID(B38,9,3))),MID(B38,11,1)=""),OR(AND(ISNUMBER(INT(MID(B38,9,3))),MID(B38,9,1)&lt;&gt;"0",MID(B38,12,1)=""),AND((ISNUMBER(INT(MID(B38,9,2)))),MID(B38,11,1)=""))),"oKK")</f>
        <v>0</v>
      </c>
      <c r="AI38" s="14" t="b">
        <f>IF(AND((LEFT(B38,2)=LEFT(J8,2)),MID(B38,3,1)="-",ISNUMBER(INT(MID(B38,4,1))),ISNUMBER(INT(MID(B38,5,1))),MID(B38,4,2)&lt;&gt;"00", MID(B38,4,2)&lt;&gt;LEFT(J8,2),MID(B38,8,2)&lt;&gt;"00",EXACT(MID(B38,6,2), RIGHT(J8,2)),OR(ISNUMBER(INT(MID(B38,8,3))),MID(B38,10,1)=""),ISNUMBER(INT(MID(B38,8,1))),ISNUMBER(INT(MID(B38,9,1))), OR(AND(ISNUMBER(INT(MID(B38,8,3))),MID(B38,8,1)&lt;&gt;"0", MID(B38,11,1)=""),AND((ISNUMBER(INT(MID(B38,8,2)))),MID(B38,10,1)=""))),"oK")</f>
        <v>0</v>
      </c>
      <c r="AJ38" s="33" t="b">
        <f t="shared" si="40"/>
        <v>0</v>
      </c>
      <c r="AK38" s="33" t="str">
        <f t="shared" si="3"/>
        <v>S# INCORRECT</v>
      </c>
      <c r="AN38">
        <f t="shared" si="4"/>
        <v>0</v>
      </c>
      <c r="AO38"/>
      <c r="AP38" t="str">
        <f>IF(AN38="","",IF(AN38&lt;=19,LOOKUP(AN38,{0,1,2,3,4,5,6,7,8,9,10,11,12,13,14,15,16,17,18,19},{"ZERO","One","Two","Three","Four","Five","Six","Seven","Eight","Nine","Ten","Eleven","Twelve","Thirteen","Fourteen","Fifteen","Sixteen","Seventeen","Eighteen","Nineteen"}),""))</f>
        <v>ZERO</v>
      </c>
      <c r="AQ38" t="str">
        <f>IF(AND(AN38&lt;=99, AN38&gt;19),LOOKUP(AN38,{20,30,40,50,60,70,80,90},{"Twenty","Thirty","Forty","Fifty","Sixty","Seventy","Eighty","Ninety"}),"")</f>
        <v/>
      </c>
      <c r="AR38" t="str">
        <f t="shared" si="5"/>
        <v/>
      </c>
      <c r="AS38" t="str">
        <f>IF(AR38="","",LOOKUP(AR38,{"1","2","3","4","5","6","7","8","9"},{"One","Two","Three","Four","Five","Six","Seven","Eight","Nine"}))</f>
        <v/>
      </c>
      <c r="AT38" t="str">
        <f t="shared" si="6"/>
        <v/>
      </c>
      <c r="AU38" t="str">
        <f>IF(AT38="","",LOOKUP(AT38,{"1","2","3","4","5","6","7","8","9"},{"One","Two","Three","Four","Five","Six","Seven","Eight","Nine"}))</f>
        <v/>
      </c>
      <c r="AV38" t="str">
        <f t="shared" si="7"/>
        <v/>
      </c>
      <c r="AW38" t="str">
        <f t="shared" si="8"/>
        <v/>
      </c>
      <c r="AX38" t="str">
        <f>IF(AW38="","",LOOKUP(AW38,{"0","1","2","3","4","5","6","7","8","9"},{"","One","Two","Three","Four","Five","Six","Seven","Eight","Nine"}))</f>
        <v/>
      </c>
      <c r="AY38" t="str">
        <f t="shared" si="9"/>
        <v/>
      </c>
      <c r="AZ38" t="str">
        <f>IF(AY38="","",LOOKUP(AY38,{"10","20","30","40","50","60","70","80","90"},{"Ten","Twenty","Thirty","Forty","Fifty","Sixty","Seventy","Eighty","Ninety"}))</f>
        <v/>
      </c>
      <c r="BA38" t="str">
        <f t="shared" si="10"/>
        <v/>
      </c>
      <c r="BB38" t="str">
        <f>IF(BA38="","",IF(BA38&lt;="19",LOOKUP(BA38,{"1","2","3","4","5","6","7","8","9","10","11","12","13","14","15","16","17","18","19"},{"One","Two","Three","Four","Five","Six","Seven","Eight","Nine","Ten","Eleven","Twelve","Thirteen","Fourteen","Fifteen","Sixteen","Seventeen","Eighteen","Nineteen"}),""))</f>
        <v/>
      </c>
      <c r="BC38" t="str">
        <f>IF(BA38="","",IF(AND(BA38&lt;="99",BA38&gt;"19"),LOOKUP(BA38,{"20","30","40","50","60","70","80","90"},{"Twenty","Thirty","Forty","Fifty","Sixty","Seventy","Eighty","Ninety"}),""))</f>
        <v/>
      </c>
      <c r="BD38" t="str">
        <f t="shared" si="11"/>
        <v/>
      </c>
      <c r="BE38" t="str">
        <f>IF(BD38="","",LOOKUP(BD38,{"1","2","3","4","5","6","7","8","9"},{"One","Two","Three","Four","Five","Six","Seven","Eight","Nine"}))</f>
        <v/>
      </c>
      <c r="BF38"/>
      <c r="BG38"/>
      <c r="BH38"/>
      <c r="BI38" s="149" t="str">
        <f t="shared" si="12"/>
        <v>ZERO            Only</v>
      </c>
      <c r="BJ38" s="149"/>
      <c r="BK38" s="149"/>
      <c r="BL38" s="149"/>
      <c r="BM38" s="149"/>
      <c r="BN38" t="str">
        <f t="shared" si="13"/>
        <v>ZERO Only</v>
      </c>
      <c r="BO38" s="66" t="str">
        <f t="shared" si="14"/>
        <v/>
      </c>
      <c r="BP38" s="66" t="b">
        <f t="shared" si="15"/>
        <v>0</v>
      </c>
      <c r="BQ38" s="66" t="b">
        <f t="shared" si="16"/>
        <v>0</v>
      </c>
      <c r="BR38" s="66" t="b">
        <f t="shared" si="17"/>
        <v>0</v>
      </c>
      <c r="BS38" s="66" t="str">
        <f t="shared" si="18"/>
        <v/>
      </c>
      <c r="BT38" s="66" t="str">
        <f t="shared" si="19"/>
        <v/>
      </c>
      <c r="BU38" s="66" t="str">
        <f t="shared" si="20"/>
        <v/>
      </c>
      <c r="BV38" s="66" t="str">
        <f t="shared" si="21"/>
        <v/>
      </c>
      <c r="BW38" s="61" t="str">
        <f t="shared" si="22"/>
        <v/>
      </c>
      <c r="BX38" s="62" t="str">
        <f t="shared" si="41"/>
        <v>INCORRECT</v>
      </c>
      <c r="BY38" s="66" t="b">
        <f t="shared" si="42"/>
        <v>0</v>
      </c>
      <c r="BZ38" s="63" t="str">
        <f t="shared" si="23"/>
        <v/>
      </c>
      <c r="CA38" s="66" t="b">
        <f t="shared" si="24"/>
        <v>0</v>
      </c>
      <c r="CB38" s="66" t="b">
        <f t="shared" si="25"/>
        <v>0</v>
      </c>
      <c r="CC38" s="66" t="b">
        <f t="shared" si="26"/>
        <v>0</v>
      </c>
      <c r="CD38" s="66" t="b">
        <f t="shared" si="27"/>
        <v>0</v>
      </c>
      <c r="CE38" s="66" t="b">
        <f t="shared" si="28"/>
        <v>0</v>
      </c>
      <c r="CF38" s="66" t="b">
        <f t="shared" si="29"/>
        <v>0</v>
      </c>
      <c r="CG38" s="66" t="str">
        <f t="shared" si="30"/>
        <v/>
      </c>
      <c r="CH38" s="66" t="str">
        <f t="shared" si="31"/>
        <v/>
      </c>
      <c r="CI38" s="66" t="str">
        <f t="shared" si="32"/>
        <v/>
      </c>
      <c r="CJ38" s="66" t="str">
        <f t="shared" si="33"/>
        <v/>
      </c>
      <c r="CK38" s="66" t="str">
        <f t="shared" si="34"/>
        <v/>
      </c>
      <c r="CL38" s="66" t="str">
        <f t="shared" si="35"/>
        <v/>
      </c>
      <c r="CM38" s="63" t="str">
        <f t="shared" si="36"/>
        <v/>
      </c>
      <c r="CN38" s="63" t="str">
        <f t="shared" si="37"/>
        <v/>
      </c>
      <c r="CO38" s="64" t="str">
        <f t="shared" si="38"/>
        <v>NO</v>
      </c>
      <c r="CP38" s="64" t="str">
        <f t="shared" si="39"/>
        <v>NO</v>
      </c>
      <c r="CQ38" s="62" t="str">
        <f t="shared" si="43"/>
        <v>NO</v>
      </c>
      <c r="CR38" s="62" t="str">
        <f t="shared" si="44"/>
        <v>NO</v>
      </c>
      <c r="CS38" s="64" t="str">
        <f t="shared" si="45"/>
        <v>OK</v>
      </c>
      <c r="CT38" s="66" t="b">
        <f t="shared" si="46"/>
        <v>0</v>
      </c>
      <c r="CU38" s="66" t="b">
        <f t="shared" si="47"/>
        <v>0</v>
      </c>
      <c r="CV38" s="66" t="b">
        <f t="shared" si="48"/>
        <v>0</v>
      </c>
      <c r="CW38" s="66" t="b">
        <f t="shared" si="49"/>
        <v>0</v>
      </c>
      <c r="CX38" s="63" t="str">
        <f t="shared" si="50"/>
        <v>SEQUENCE INCORRECT</v>
      </c>
      <c r="CY38" s="65">
        <f>COUNTIF(B19:B37,T(B38))</f>
        <v>19</v>
      </c>
    </row>
    <row r="39" spans="1:103" ht="16.5" customHeight="1" thickBot="1">
      <c r="A39" s="56" t="s">
        <v>118</v>
      </c>
      <c r="B39" s="57" t="s">
        <v>118</v>
      </c>
      <c r="C39" s="161" t="s">
        <v>105</v>
      </c>
      <c r="D39" s="161"/>
      <c r="E39" s="161"/>
      <c r="F39" s="161"/>
      <c r="G39" s="161"/>
      <c r="H39" s="161"/>
      <c r="I39" s="161"/>
      <c r="J39" s="161"/>
      <c r="K39" s="161"/>
      <c r="L39" s="161"/>
      <c r="M39" s="161"/>
      <c r="N39" s="161"/>
      <c r="O39" s="161"/>
      <c r="P39" s="161"/>
      <c r="Q39" s="161"/>
      <c r="R39" s="161"/>
      <c r="S39" s="245"/>
      <c r="T39" s="22">
        <f>COUNTIF(T19:T38,"FORMAT INCORRECT")+COUNTIF(T19:T38,"SEQUENCE INCORRECT")</f>
        <v>0</v>
      </c>
      <c r="U39" s="132">
        <f>COUNTIF(U19:U38,"Final Semester Marks incorrect")</f>
        <v>0</v>
      </c>
      <c r="V39" s="133"/>
      <c r="W39" s="133"/>
      <c r="X39" s="132">
        <f>COUNTIF(X19:AB38,"Given Marks or Format is incorrect")</f>
        <v>0</v>
      </c>
      <c r="Y39" s="133"/>
      <c r="Z39" s="133"/>
      <c r="AA39" s="133"/>
      <c r="AB39" s="134"/>
      <c r="AC39" s="85"/>
      <c r="AD39" s="85"/>
      <c r="AE39" s="85"/>
    </row>
    <row r="40" spans="1:103" ht="7.5" customHeight="1">
      <c r="A40" s="58" t="s">
        <v>118</v>
      </c>
      <c r="B40" s="59" t="s">
        <v>118</v>
      </c>
      <c r="C40" s="162"/>
      <c r="D40" s="162"/>
      <c r="E40" s="162"/>
      <c r="F40" s="162"/>
      <c r="G40" s="162"/>
      <c r="H40" s="162"/>
      <c r="I40" s="162"/>
      <c r="J40" s="162"/>
      <c r="K40" s="162"/>
      <c r="L40" s="162"/>
      <c r="M40" s="162"/>
      <c r="N40" s="162"/>
      <c r="O40" s="162"/>
      <c r="P40" s="162"/>
      <c r="Q40" s="162"/>
      <c r="R40" s="162"/>
      <c r="S40" s="245"/>
      <c r="T40" s="194"/>
      <c r="U40" s="194"/>
      <c r="V40" s="194"/>
      <c r="W40" s="194"/>
      <c r="X40" s="194"/>
      <c r="Y40" s="194"/>
      <c r="Z40" s="194"/>
      <c r="AA40" s="194"/>
      <c r="AB40" s="194"/>
      <c r="AC40" s="91"/>
      <c r="AD40" s="80"/>
      <c r="AE40" s="80"/>
    </row>
    <row r="41" spans="1:103" ht="16.5" thickBot="1">
      <c r="A41" s="193"/>
      <c r="B41" s="193"/>
      <c r="C41" s="193"/>
      <c r="D41" s="193"/>
      <c r="E41" s="193"/>
      <c r="F41" s="193"/>
      <c r="G41" s="193"/>
      <c r="H41" s="193"/>
      <c r="I41" s="193"/>
      <c r="J41" s="193"/>
      <c r="K41" s="193"/>
      <c r="L41" s="193"/>
      <c r="M41" s="193"/>
      <c r="N41" s="193"/>
      <c r="O41" s="193"/>
      <c r="P41" s="193"/>
      <c r="Q41" s="193"/>
      <c r="R41" s="193"/>
      <c r="S41" s="245"/>
      <c r="T41" s="195"/>
      <c r="U41" s="195"/>
      <c r="V41" s="195"/>
      <c r="W41" s="195"/>
      <c r="X41" s="195"/>
      <c r="Y41" s="195"/>
      <c r="Z41" s="195"/>
      <c r="AA41" s="195"/>
      <c r="AB41" s="195"/>
      <c r="AC41" s="92"/>
      <c r="AD41" s="81"/>
      <c r="AE41" s="81"/>
    </row>
    <row r="42" spans="1:103" ht="19.5" customHeight="1" thickBot="1">
      <c r="A42" s="194"/>
      <c r="B42" s="194"/>
      <c r="C42" s="194"/>
      <c r="D42" s="194"/>
      <c r="E42" s="194"/>
      <c r="F42" s="194"/>
      <c r="G42" s="194"/>
      <c r="H42" s="194"/>
      <c r="I42" s="194"/>
      <c r="J42" s="194"/>
      <c r="K42" s="194"/>
      <c r="L42" s="194"/>
      <c r="M42" s="194"/>
      <c r="N42" s="194"/>
      <c r="O42" s="194"/>
      <c r="P42" s="194"/>
      <c r="Q42" s="194"/>
      <c r="R42" s="194"/>
      <c r="S42" s="245"/>
      <c r="T42" s="277" t="s">
        <v>107</v>
      </c>
      <c r="U42" s="278"/>
      <c r="V42" s="279"/>
      <c r="W42" s="23">
        <f>SUM(T39:AB39)</f>
        <v>0</v>
      </c>
      <c r="X42" s="280"/>
      <c r="Y42" s="195"/>
      <c r="Z42" s="195"/>
      <c r="AA42" s="195"/>
      <c r="AB42" s="195"/>
      <c r="AC42" s="92"/>
      <c r="AD42" s="81"/>
      <c r="AE42" s="81"/>
    </row>
    <row r="43" spans="1:103" ht="15.75" customHeight="1">
      <c r="A43" s="190" t="s">
        <v>106</v>
      </c>
      <c r="B43" s="190"/>
      <c r="C43" s="190"/>
      <c r="D43" s="195"/>
      <c r="E43" s="190" t="s">
        <v>93</v>
      </c>
      <c r="F43" s="190"/>
      <c r="G43" s="190"/>
      <c r="H43" s="190"/>
      <c r="I43" s="190"/>
      <c r="J43" s="190"/>
      <c r="K43" s="190"/>
      <c r="L43" s="190"/>
      <c r="M43" s="26"/>
      <c r="N43" s="191"/>
      <c r="O43" s="190" t="s">
        <v>10</v>
      </c>
      <c r="P43" s="190"/>
      <c r="Q43" s="190"/>
      <c r="R43" s="190"/>
      <c r="S43" s="245"/>
      <c r="T43" s="281" t="s">
        <v>109</v>
      </c>
      <c r="U43" s="270"/>
      <c r="V43" s="270"/>
      <c r="W43" s="270"/>
      <c r="X43" s="270"/>
      <c r="Y43" s="270"/>
      <c r="Z43" s="270"/>
      <c r="AA43" s="270"/>
      <c r="AB43" s="271"/>
      <c r="AC43" s="95"/>
      <c r="AD43" s="84"/>
      <c r="AE43" s="84"/>
    </row>
    <row r="44" spans="1:103">
      <c r="A44" s="191"/>
      <c r="B44" s="191"/>
      <c r="C44" s="191"/>
      <c r="D44" s="195"/>
      <c r="E44" s="191"/>
      <c r="F44" s="191"/>
      <c r="G44" s="191"/>
      <c r="H44" s="191"/>
      <c r="I44" s="191"/>
      <c r="J44" s="191"/>
      <c r="K44" s="191"/>
      <c r="L44" s="191"/>
      <c r="M44" s="27"/>
      <c r="N44" s="191"/>
      <c r="O44" s="191"/>
      <c r="P44" s="191"/>
      <c r="Q44" s="191"/>
      <c r="R44" s="191"/>
      <c r="S44" s="245"/>
      <c r="T44" s="263"/>
      <c r="U44" s="261"/>
      <c r="V44" s="261"/>
      <c r="W44" s="261"/>
      <c r="X44" s="261"/>
      <c r="Y44" s="261"/>
      <c r="Z44" s="261"/>
      <c r="AA44" s="261"/>
      <c r="AB44" s="262"/>
      <c r="AC44" s="95"/>
      <c r="AD44" s="84"/>
      <c r="AE44" s="84"/>
    </row>
    <row r="45" spans="1:103">
      <c r="A45" s="191"/>
      <c r="B45" s="191"/>
      <c r="C45" s="191"/>
      <c r="D45" s="195"/>
      <c r="E45" s="191"/>
      <c r="F45" s="191"/>
      <c r="G45" s="191"/>
      <c r="H45" s="191"/>
      <c r="I45" s="191"/>
      <c r="J45" s="191"/>
      <c r="K45" s="191"/>
      <c r="L45" s="191"/>
      <c r="M45" s="27"/>
      <c r="N45" s="191"/>
      <c r="O45" s="191"/>
      <c r="P45" s="191"/>
      <c r="Q45" s="191"/>
      <c r="R45" s="191"/>
      <c r="S45" s="245"/>
      <c r="T45" s="263"/>
      <c r="U45" s="261"/>
      <c r="V45" s="261"/>
      <c r="W45" s="261"/>
      <c r="X45" s="261"/>
      <c r="Y45" s="261"/>
      <c r="Z45" s="261"/>
      <c r="AA45" s="261"/>
      <c r="AB45" s="262"/>
      <c r="AC45" s="95"/>
      <c r="AD45" s="84"/>
      <c r="AE45" s="84"/>
    </row>
    <row r="46" spans="1:103">
      <c r="A46" s="192"/>
      <c r="B46" s="192"/>
      <c r="C46" s="192"/>
      <c r="D46" s="196"/>
      <c r="E46" s="192"/>
      <c r="F46" s="192"/>
      <c r="G46" s="192"/>
      <c r="H46" s="192"/>
      <c r="I46" s="192"/>
      <c r="J46" s="192"/>
      <c r="K46" s="192"/>
      <c r="L46" s="192"/>
      <c r="M46" s="28"/>
      <c r="N46" s="192"/>
      <c r="O46" s="192"/>
      <c r="P46" s="192"/>
      <c r="Q46" s="192"/>
      <c r="R46" s="192"/>
      <c r="S46" s="245"/>
      <c r="T46" s="263"/>
      <c r="U46" s="261"/>
      <c r="V46" s="261"/>
      <c r="W46" s="261"/>
      <c r="X46" s="261"/>
      <c r="Y46" s="261"/>
      <c r="Z46" s="261"/>
      <c r="AA46" s="261"/>
      <c r="AB46" s="262"/>
      <c r="AC46" s="95"/>
      <c r="AD46" s="84"/>
      <c r="AE46" s="84"/>
    </row>
    <row r="47" spans="1:103" s="6" customFormat="1" ht="12.75" customHeight="1">
      <c r="A47" s="44" t="s">
        <v>11</v>
      </c>
      <c r="B47" s="184" t="s">
        <v>144</v>
      </c>
      <c r="C47" s="185"/>
      <c r="D47" s="185"/>
      <c r="E47" s="185"/>
      <c r="F47" s="185"/>
      <c r="G47" s="185"/>
      <c r="H47" s="185"/>
      <c r="I47" s="185"/>
      <c r="J47" s="185"/>
      <c r="K47" s="185"/>
      <c r="L47" s="185"/>
      <c r="M47" s="185"/>
      <c r="N47" s="185"/>
      <c r="O47" s="185"/>
      <c r="P47" s="185"/>
      <c r="Q47" s="185"/>
      <c r="R47" s="186"/>
      <c r="S47" s="245"/>
      <c r="T47" s="263"/>
      <c r="U47" s="261"/>
      <c r="V47" s="261"/>
      <c r="W47" s="261"/>
      <c r="X47" s="261"/>
      <c r="Y47" s="261"/>
      <c r="Z47" s="261"/>
      <c r="AA47" s="261"/>
      <c r="AB47" s="262"/>
      <c r="AC47" s="95"/>
      <c r="AD47" s="84"/>
      <c r="AE47" s="84"/>
    </row>
    <row r="48" spans="1:103" s="6" customFormat="1" ht="13.5" customHeight="1" thickBot="1">
      <c r="A48" s="46">
        <f>$W$42</f>
        <v>0</v>
      </c>
      <c r="B48" s="187"/>
      <c r="C48" s="188"/>
      <c r="D48" s="188"/>
      <c r="E48" s="188"/>
      <c r="F48" s="188"/>
      <c r="G48" s="188"/>
      <c r="H48" s="188"/>
      <c r="I48" s="188"/>
      <c r="J48" s="188"/>
      <c r="K48" s="188"/>
      <c r="L48" s="188"/>
      <c r="M48" s="188"/>
      <c r="N48" s="188"/>
      <c r="O48" s="188"/>
      <c r="P48" s="188"/>
      <c r="Q48" s="188"/>
      <c r="R48" s="189"/>
      <c r="S48" s="245"/>
      <c r="T48" s="264"/>
      <c r="U48" s="265"/>
      <c r="V48" s="265"/>
      <c r="W48" s="265"/>
      <c r="X48" s="265"/>
      <c r="Y48" s="265"/>
      <c r="Z48" s="265"/>
      <c r="AA48" s="265"/>
      <c r="AB48" s="266"/>
      <c r="AC48" s="95"/>
      <c r="AD48" s="84"/>
      <c r="AE48" s="84"/>
    </row>
    <row r="49" spans="1:31" ht="15.75" customHeight="1">
      <c r="A49" s="193"/>
      <c r="B49" s="193"/>
      <c r="C49" s="193"/>
      <c r="D49" s="193"/>
      <c r="E49" s="193"/>
      <c r="F49" s="193"/>
      <c r="G49" s="193"/>
      <c r="H49" s="193"/>
      <c r="I49" s="193"/>
      <c r="J49" s="193"/>
      <c r="K49" s="193"/>
      <c r="L49" s="193"/>
      <c r="M49" s="193"/>
      <c r="N49" s="193"/>
      <c r="O49" s="193"/>
      <c r="P49" s="193"/>
      <c r="Q49" s="193"/>
      <c r="R49" s="193"/>
      <c r="S49" s="245"/>
      <c r="T49" s="246" t="s">
        <v>121</v>
      </c>
      <c r="U49" s="247"/>
      <c r="V49" s="247"/>
      <c r="W49" s="247"/>
      <c r="X49" s="247"/>
      <c r="Y49" s="247"/>
      <c r="Z49" s="247"/>
      <c r="AA49" s="247"/>
      <c r="AB49" s="248"/>
      <c r="AC49" s="94"/>
      <c r="AD49" s="83"/>
      <c r="AE49" s="83"/>
    </row>
    <row r="50" spans="1:31" ht="15.75" customHeight="1" thickBot="1">
      <c r="A50" s="195"/>
      <c r="B50" s="195"/>
      <c r="C50" s="195"/>
      <c r="D50" s="195"/>
      <c r="E50" s="195"/>
      <c r="F50" s="195"/>
      <c r="G50" s="195"/>
      <c r="H50" s="195"/>
      <c r="I50" s="195"/>
      <c r="J50" s="195"/>
      <c r="K50" s="195"/>
      <c r="L50" s="195"/>
      <c r="M50" s="195"/>
      <c r="N50" s="195"/>
      <c r="O50" s="195"/>
      <c r="P50" s="195"/>
      <c r="Q50" s="195"/>
      <c r="R50" s="195"/>
      <c r="S50" s="245"/>
      <c r="T50" s="249"/>
      <c r="U50" s="250"/>
      <c r="V50" s="250"/>
      <c r="W50" s="250"/>
      <c r="X50" s="250"/>
      <c r="Y50" s="250"/>
      <c r="Z50" s="250"/>
      <c r="AA50" s="250"/>
      <c r="AB50" s="251"/>
      <c r="AC50" s="94"/>
      <c r="AD50" s="83"/>
      <c r="AE50" s="83"/>
    </row>
    <row r="51" spans="1:31" ht="21" thickBot="1">
      <c r="A51" s="195"/>
      <c r="B51" s="195"/>
      <c r="C51" s="195"/>
      <c r="D51" s="195"/>
      <c r="E51" s="195"/>
      <c r="F51" s="195"/>
      <c r="G51" s="195"/>
      <c r="H51" s="195"/>
      <c r="I51" s="195"/>
      <c r="J51" s="195"/>
      <c r="K51" s="195"/>
      <c r="L51" s="195"/>
      <c r="M51" s="195"/>
      <c r="N51" s="195"/>
      <c r="O51" s="195"/>
      <c r="P51" s="195"/>
      <c r="Q51" s="195"/>
      <c r="R51" s="195"/>
      <c r="S51" s="245"/>
      <c r="T51" s="68" t="s">
        <v>7</v>
      </c>
      <c r="U51" s="244" t="s">
        <v>8</v>
      </c>
      <c r="V51" s="244"/>
      <c r="W51" s="244"/>
      <c r="X51" s="130" t="s">
        <v>128</v>
      </c>
      <c r="Y51" s="130"/>
      <c r="Z51" s="130"/>
      <c r="AA51" s="130"/>
      <c r="AB51" s="130"/>
      <c r="AC51" s="86"/>
      <c r="AD51" s="86"/>
      <c r="AE51" s="86"/>
    </row>
    <row r="52" spans="1:31" ht="16.5" thickBot="1">
      <c r="A52" s="195"/>
      <c r="B52" s="195"/>
      <c r="C52" s="195"/>
      <c r="D52" s="195"/>
      <c r="E52" s="195"/>
      <c r="F52" s="195"/>
      <c r="G52" s="195"/>
      <c r="H52" s="195"/>
      <c r="I52" s="195"/>
      <c r="J52" s="195"/>
      <c r="K52" s="195"/>
      <c r="L52" s="195"/>
      <c r="M52" s="195"/>
      <c r="N52" s="195"/>
      <c r="O52" s="195"/>
      <c r="P52" s="195"/>
      <c r="Q52" s="195"/>
      <c r="R52" s="195"/>
      <c r="S52" s="245"/>
      <c r="T52" s="67">
        <v>1</v>
      </c>
      <c r="U52" s="129" t="s">
        <v>120</v>
      </c>
      <c r="V52" s="129"/>
      <c r="W52" s="129"/>
      <c r="X52" s="67">
        <v>1</v>
      </c>
      <c r="Y52" s="67">
        <v>1</v>
      </c>
      <c r="Z52" s="129" t="s">
        <v>129</v>
      </c>
      <c r="AA52" s="129"/>
      <c r="AB52" s="129"/>
      <c r="AC52" s="93"/>
      <c r="AD52" s="82"/>
      <c r="AE52" s="82"/>
    </row>
    <row r="53" spans="1:31" ht="16.5" thickBot="1">
      <c r="A53" s="195"/>
      <c r="B53" s="195"/>
      <c r="C53" s="195"/>
      <c r="D53" s="195"/>
      <c r="E53" s="195"/>
      <c r="F53" s="195"/>
      <c r="G53" s="195"/>
      <c r="H53" s="195"/>
      <c r="I53" s="195"/>
      <c r="J53" s="195"/>
      <c r="K53" s="195"/>
      <c r="L53" s="195"/>
      <c r="M53" s="195"/>
      <c r="N53" s="195"/>
      <c r="O53" s="195"/>
      <c r="P53" s="195"/>
      <c r="Q53" s="195"/>
      <c r="R53" s="195"/>
      <c r="S53" s="245"/>
      <c r="T53" s="67">
        <v>2</v>
      </c>
      <c r="U53" s="129" t="s">
        <v>122</v>
      </c>
      <c r="V53" s="129"/>
      <c r="W53" s="129"/>
      <c r="X53" s="67">
        <v>2</v>
      </c>
      <c r="Y53" s="67">
        <v>2</v>
      </c>
      <c r="Z53" s="129" t="s">
        <v>130</v>
      </c>
      <c r="AA53" s="129"/>
      <c r="AB53" s="129"/>
      <c r="AC53" s="93"/>
      <c r="AD53" s="82"/>
      <c r="AE53" s="82"/>
    </row>
    <row r="54" spans="1:31" ht="16.5" thickBot="1">
      <c r="A54" s="195"/>
      <c r="B54" s="195"/>
      <c r="C54" s="195"/>
      <c r="D54" s="195"/>
      <c r="E54" s="195"/>
      <c r="F54" s="195"/>
      <c r="G54" s="195"/>
      <c r="H54" s="195"/>
      <c r="I54" s="195"/>
      <c r="J54" s="195"/>
      <c r="K54" s="195"/>
      <c r="L54" s="195"/>
      <c r="M54" s="195"/>
      <c r="N54" s="195"/>
      <c r="O54" s="195"/>
      <c r="P54" s="195"/>
      <c r="Q54" s="195"/>
      <c r="R54" s="195"/>
      <c r="S54" s="245"/>
      <c r="T54" s="67">
        <v>3</v>
      </c>
      <c r="U54" s="129" t="s">
        <v>123</v>
      </c>
      <c r="V54" s="129"/>
      <c r="W54" s="129"/>
      <c r="X54" s="67">
        <v>3</v>
      </c>
      <c r="Y54" s="67">
        <v>3</v>
      </c>
      <c r="Z54" s="129" t="s">
        <v>131</v>
      </c>
      <c r="AA54" s="129"/>
      <c r="AB54" s="129"/>
      <c r="AC54" s="93"/>
      <c r="AD54" s="82"/>
      <c r="AE54" s="82"/>
    </row>
    <row r="55" spans="1:31" ht="16.5" thickBot="1">
      <c r="A55" s="195"/>
      <c r="B55" s="195"/>
      <c r="C55" s="195"/>
      <c r="D55" s="195"/>
      <c r="E55" s="195"/>
      <c r="F55" s="195"/>
      <c r="G55" s="195"/>
      <c r="H55" s="195"/>
      <c r="I55" s="195"/>
      <c r="J55" s="195"/>
      <c r="K55" s="195"/>
      <c r="L55" s="195"/>
      <c r="M55" s="195"/>
      <c r="N55" s="195"/>
      <c r="O55" s="195"/>
      <c r="P55" s="195"/>
      <c r="Q55" s="195"/>
      <c r="R55" s="195"/>
      <c r="S55" s="245"/>
      <c r="T55" s="67">
        <v>4</v>
      </c>
      <c r="U55" s="129" t="s">
        <v>124</v>
      </c>
      <c r="V55" s="129"/>
      <c r="W55" s="129"/>
      <c r="X55" s="67">
        <v>4</v>
      </c>
      <c r="Y55" s="67">
        <v>4</v>
      </c>
      <c r="Z55" s="129" t="s">
        <v>132</v>
      </c>
      <c r="AA55" s="129"/>
      <c r="AB55" s="129"/>
      <c r="AC55" s="93"/>
      <c r="AD55" s="82"/>
      <c r="AE55" s="82"/>
    </row>
    <row r="56" spans="1:31" ht="16.5" thickBot="1">
      <c r="A56" s="195"/>
      <c r="B56" s="195"/>
      <c r="C56" s="195"/>
      <c r="D56" s="195"/>
      <c r="E56" s="195"/>
      <c r="F56" s="195"/>
      <c r="G56" s="195"/>
      <c r="H56" s="195"/>
      <c r="I56" s="195"/>
      <c r="J56" s="195"/>
      <c r="K56" s="195"/>
      <c r="L56" s="195"/>
      <c r="M56" s="195"/>
      <c r="N56" s="195"/>
      <c r="O56" s="195"/>
      <c r="P56" s="195"/>
      <c r="Q56" s="195"/>
      <c r="R56" s="195"/>
      <c r="S56" s="245"/>
      <c r="T56" s="67">
        <v>5</v>
      </c>
      <c r="U56" s="129" t="s">
        <v>125</v>
      </c>
      <c r="V56" s="129"/>
      <c r="W56" s="129"/>
      <c r="X56" s="67">
        <v>5</v>
      </c>
      <c r="Y56" s="67">
        <v>5</v>
      </c>
      <c r="Z56" s="129" t="s">
        <v>133</v>
      </c>
      <c r="AA56" s="129"/>
      <c r="AB56" s="129"/>
      <c r="AC56" s="93"/>
      <c r="AD56" s="82"/>
      <c r="AE56" s="82"/>
    </row>
    <row r="57" spans="1:31" ht="16.5" thickBot="1">
      <c r="A57" s="195"/>
      <c r="B57" s="195"/>
      <c r="C57" s="195"/>
      <c r="D57" s="195"/>
      <c r="E57" s="195"/>
      <c r="F57" s="195"/>
      <c r="G57" s="195"/>
      <c r="H57" s="195"/>
      <c r="I57" s="195"/>
      <c r="J57" s="195"/>
      <c r="K57" s="195"/>
      <c r="L57" s="195"/>
      <c r="M57" s="195"/>
      <c r="N57" s="195"/>
      <c r="O57" s="195"/>
      <c r="P57" s="195"/>
      <c r="Q57" s="195"/>
      <c r="R57" s="195"/>
      <c r="S57" s="245"/>
      <c r="T57" s="67">
        <v>6</v>
      </c>
      <c r="U57" s="129" t="s">
        <v>126</v>
      </c>
      <c r="V57" s="129"/>
      <c r="W57" s="129"/>
      <c r="X57" s="67">
        <v>6</v>
      </c>
      <c r="Y57" s="67">
        <v>6</v>
      </c>
      <c r="Z57" s="129" t="s">
        <v>134</v>
      </c>
      <c r="AA57" s="129"/>
      <c r="AB57" s="129"/>
      <c r="AC57" s="93"/>
      <c r="AD57" s="82"/>
      <c r="AE57" s="82"/>
    </row>
    <row r="58" spans="1:31" ht="16.5" thickBot="1">
      <c r="A58" s="195"/>
      <c r="B58" s="195"/>
      <c r="C58" s="195"/>
      <c r="D58" s="195"/>
      <c r="E58" s="195"/>
      <c r="F58" s="195"/>
      <c r="G58" s="195"/>
      <c r="H58" s="195"/>
      <c r="I58" s="195"/>
      <c r="J58" s="195"/>
      <c r="K58" s="195"/>
      <c r="L58" s="195"/>
      <c r="M58" s="195"/>
      <c r="N58" s="195"/>
      <c r="O58" s="195"/>
      <c r="P58" s="195"/>
      <c r="Q58" s="195"/>
      <c r="R58" s="195"/>
      <c r="S58" s="245"/>
      <c r="T58" s="67">
        <v>7</v>
      </c>
      <c r="U58" s="129" t="s">
        <v>127</v>
      </c>
      <c r="V58" s="129"/>
      <c r="W58" s="129"/>
      <c r="X58" s="67">
        <v>7</v>
      </c>
      <c r="Y58" s="67">
        <v>7</v>
      </c>
      <c r="Z58" s="129" t="s">
        <v>135</v>
      </c>
      <c r="AA58" s="129"/>
      <c r="AB58" s="129"/>
      <c r="AC58" s="93"/>
      <c r="AD58" s="82"/>
      <c r="AE58" s="82"/>
    </row>
    <row r="59" spans="1:31">
      <c r="B59" s="2"/>
      <c r="C59" s="2"/>
      <c r="S59" s="195"/>
      <c r="T59" s="69"/>
      <c r="U59" s="69"/>
      <c r="V59" s="69"/>
      <c r="W59" s="69"/>
      <c r="X59" s="69"/>
      <c r="Y59" s="69"/>
      <c r="Z59" s="69"/>
      <c r="AA59" s="69"/>
      <c r="AB59" s="69"/>
      <c r="AC59" s="87"/>
      <c r="AD59" s="87"/>
      <c r="AE59" s="87"/>
    </row>
    <row r="60" spans="1:31">
      <c r="B60" s="2"/>
      <c r="C60" s="2"/>
      <c r="S60" s="195"/>
    </row>
    <row r="61" spans="1:31">
      <c r="B61" s="2"/>
      <c r="C61" s="2"/>
      <c r="S61" s="195"/>
    </row>
    <row r="62" spans="1:31">
      <c r="B62" s="2"/>
      <c r="C62" s="2"/>
      <c r="S62" s="195"/>
    </row>
    <row r="63" spans="1:31">
      <c r="B63" s="2"/>
      <c r="C63" s="2"/>
      <c r="S63" s="195"/>
    </row>
    <row r="64" spans="1:31">
      <c r="B64" s="2"/>
      <c r="C64" s="2"/>
      <c r="S64" s="195"/>
    </row>
    <row r="65" spans="2:19">
      <c r="B65" s="2"/>
      <c r="C65" s="2"/>
      <c r="S65" s="195"/>
    </row>
    <row r="66" spans="2:19">
      <c r="B66" s="2"/>
      <c r="C66" s="2"/>
      <c r="S66" s="195"/>
    </row>
    <row r="67" spans="2:19">
      <c r="B67" s="2"/>
      <c r="C67" s="2"/>
      <c r="S67" s="195"/>
    </row>
    <row r="68" spans="2:19">
      <c r="B68" s="2"/>
      <c r="C68" s="2"/>
      <c r="S68" s="195"/>
    </row>
  </sheetData>
  <sheetProtection password="8D2A" sheet="1" objects="1" scenarios="1" selectLockedCells="1" autoFilter="0"/>
  <autoFilter ref="A18:C40">
    <filterColumn colId="1" showButton="0"/>
  </autoFilter>
  <dataConsolidate/>
  <mergeCells count="198">
    <mergeCell ref="U58:W58"/>
    <mergeCell ref="S59:S68"/>
    <mergeCell ref="A49:R58"/>
    <mergeCell ref="S1:S58"/>
    <mergeCell ref="T49:AB50"/>
    <mergeCell ref="U51:W51"/>
    <mergeCell ref="U52:W52"/>
    <mergeCell ref="U53:W53"/>
    <mergeCell ref="U54:W54"/>
    <mergeCell ref="U55:W55"/>
    <mergeCell ref="X51:AB51"/>
    <mergeCell ref="Z52:AB52"/>
    <mergeCell ref="Z53:AB53"/>
    <mergeCell ref="Z54:AB54"/>
    <mergeCell ref="Z55:AB55"/>
    <mergeCell ref="U56:W56"/>
    <mergeCell ref="U57:W57"/>
    <mergeCell ref="U37:W37"/>
    <mergeCell ref="X37:AB37"/>
    <mergeCell ref="B38:C38"/>
    <mergeCell ref="D38:K38"/>
    <mergeCell ref="L38:R38"/>
    <mergeCell ref="U38:W38"/>
    <mergeCell ref="X38:AB38"/>
    <mergeCell ref="T43:AB48"/>
    <mergeCell ref="B47:R48"/>
    <mergeCell ref="U39:W39"/>
    <mergeCell ref="X39:AB39"/>
    <mergeCell ref="T40:AB41"/>
    <mergeCell ref="A41:R42"/>
    <mergeCell ref="T42:V42"/>
    <mergeCell ref="X42:AB42"/>
    <mergeCell ref="A43:C46"/>
    <mergeCell ref="D43:D46"/>
    <mergeCell ref="E43:L46"/>
    <mergeCell ref="N43:N46"/>
    <mergeCell ref="O43:R46"/>
    <mergeCell ref="B37:C37"/>
    <mergeCell ref="D37:K37"/>
    <mergeCell ref="L37:R37"/>
    <mergeCell ref="C39:R40"/>
    <mergeCell ref="B31:C31"/>
    <mergeCell ref="D31:K31"/>
    <mergeCell ref="L31:R31"/>
    <mergeCell ref="U31:W31"/>
    <mergeCell ref="X31:AB31"/>
    <mergeCell ref="B32:C32"/>
    <mergeCell ref="D32:K32"/>
    <mergeCell ref="L32:R32"/>
    <mergeCell ref="B36:C36"/>
    <mergeCell ref="D36:K36"/>
    <mergeCell ref="L36:R36"/>
    <mergeCell ref="U36:W36"/>
    <mergeCell ref="X36:AB36"/>
    <mergeCell ref="B33:C33"/>
    <mergeCell ref="D33:K33"/>
    <mergeCell ref="L33:R33"/>
    <mergeCell ref="U33:W33"/>
    <mergeCell ref="X33:AB33"/>
    <mergeCell ref="B35:C35"/>
    <mergeCell ref="D35:K35"/>
    <mergeCell ref="L35:R35"/>
    <mergeCell ref="U35:W35"/>
    <mergeCell ref="X35:AB35"/>
    <mergeCell ref="B34:C34"/>
    <mergeCell ref="B25:C25"/>
    <mergeCell ref="D25:K25"/>
    <mergeCell ref="L25:R25"/>
    <mergeCell ref="U25:W25"/>
    <mergeCell ref="X25:AB25"/>
    <mergeCell ref="B26:C26"/>
    <mergeCell ref="D26:K26"/>
    <mergeCell ref="L26:R26"/>
    <mergeCell ref="U30:W30"/>
    <mergeCell ref="X30:AB30"/>
    <mergeCell ref="B27:C27"/>
    <mergeCell ref="D27:K27"/>
    <mergeCell ref="L27:R27"/>
    <mergeCell ref="U27:W27"/>
    <mergeCell ref="X27:AB27"/>
    <mergeCell ref="B28:C28"/>
    <mergeCell ref="D28:K28"/>
    <mergeCell ref="L28:R28"/>
    <mergeCell ref="B29:C29"/>
    <mergeCell ref="D29:K29"/>
    <mergeCell ref="L29:R29"/>
    <mergeCell ref="U29:W29"/>
    <mergeCell ref="X29:AB29"/>
    <mergeCell ref="B30:C30"/>
    <mergeCell ref="B20:C20"/>
    <mergeCell ref="D20:K20"/>
    <mergeCell ref="X20:AB20"/>
    <mergeCell ref="B19:C19"/>
    <mergeCell ref="U24:W24"/>
    <mergeCell ref="X24:AB24"/>
    <mergeCell ref="B21:C21"/>
    <mergeCell ref="D21:K21"/>
    <mergeCell ref="L21:R21"/>
    <mergeCell ref="U21:W21"/>
    <mergeCell ref="X21:AB21"/>
    <mergeCell ref="B22:C22"/>
    <mergeCell ref="D22:K22"/>
    <mergeCell ref="L22:R22"/>
    <mergeCell ref="B23:C23"/>
    <mergeCell ref="D23:K23"/>
    <mergeCell ref="L23:R23"/>
    <mergeCell ref="U23:W23"/>
    <mergeCell ref="X23:AB23"/>
    <mergeCell ref="B24:C24"/>
    <mergeCell ref="D24:K24"/>
    <mergeCell ref="L24:R24"/>
    <mergeCell ref="A1:A4"/>
    <mergeCell ref="B4:C4"/>
    <mergeCell ref="D4:L4"/>
    <mergeCell ref="A5:R5"/>
    <mergeCell ref="A6:D6"/>
    <mergeCell ref="L8:N8"/>
    <mergeCell ref="N4:R4"/>
    <mergeCell ref="D12:K16"/>
    <mergeCell ref="N9:P9"/>
    <mergeCell ref="Q9:R9"/>
    <mergeCell ref="A11:C11"/>
    <mergeCell ref="A7:B7"/>
    <mergeCell ref="C7:R7"/>
    <mergeCell ref="E8:I8"/>
    <mergeCell ref="J8:K8"/>
    <mergeCell ref="E10:R10"/>
    <mergeCell ref="D11:K11"/>
    <mergeCell ref="B9:M9"/>
    <mergeCell ref="A10:D10"/>
    <mergeCell ref="B12:C17"/>
    <mergeCell ref="L11:R11"/>
    <mergeCell ref="L12:R16"/>
    <mergeCell ref="T1:X16"/>
    <mergeCell ref="O8:R8"/>
    <mergeCell ref="BI23:BM23"/>
    <mergeCell ref="U17:W17"/>
    <mergeCell ref="Y6:AB11"/>
    <mergeCell ref="Y12:AB16"/>
    <mergeCell ref="L19:R19"/>
    <mergeCell ref="E6:R6"/>
    <mergeCell ref="Q1:R3"/>
    <mergeCell ref="U22:W22"/>
    <mergeCell ref="X22:AB22"/>
    <mergeCell ref="U19:W19"/>
    <mergeCell ref="X19:AB19"/>
    <mergeCell ref="Y1:AB1"/>
    <mergeCell ref="Y2:AB5"/>
    <mergeCell ref="B1:P1"/>
    <mergeCell ref="B2:P3"/>
    <mergeCell ref="BI33:BM33"/>
    <mergeCell ref="BI34:BM34"/>
    <mergeCell ref="BI22:BM22"/>
    <mergeCell ref="L17:O17"/>
    <mergeCell ref="Q17:R17"/>
    <mergeCell ref="J17:K17"/>
    <mergeCell ref="BI24:BM24"/>
    <mergeCell ref="X17:AB17"/>
    <mergeCell ref="D19:K19"/>
    <mergeCell ref="D17:H17"/>
    <mergeCell ref="L20:R20"/>
    <mergeCell ref="U20:W20"/>
    <mergeCell ref="U26:W26"/>
    <mergeCell ref="X26:AB26"/>
    <mergeCell ref="U28:W28"/>
    <mergeCell ref="X28:AB28"/>
    <mergeCell ref="U32:W32"/>
    <mergeCell ref="X32:AB32"/>
    <mergeCell ref="D30:K30"/>
    <mergeCell ref="L30:R30"/>
    <mergeCell ref="U34:W34"/>
    <mergeCell ref="X34:AB34"/>
    <mergeCell ref="D34:K34"/>
    <mergeCell ref="L34:R34"/>
    <mergeCell ref="Z56:AB56"/>
    <mergeCell ref="Z57:AB57"/>
    <mergeCell ref="Z58:AB58"/>
    <mergeCell ref="A12:A17"/>
    <mergeCell ref="BI35:BM35"/>
    <mergeCell ref="BI36:BM36"/>
    <mergeCell ref="B18:C18"/>
    <mergeCell ref="D18:K18"/>
    <mergeCell ref="L18:R18"/>
    <mergeCell ref="U18:W18"/>
    <mergeCell ref="X18:AB18"/>
    <mergeCell ref="BI27:BM27"/>
    <mergeCell ref="BI28:BM28"/>
    <mergeCell ref="BI29:BM29"/>
    <mergeCell ref="BI30:BM30"/>
    <mergeCell ref="BI25:BM25"/>
    <mergeCell ref="BI26:BM26"/>
    <mergeCell ref="BI19:BM19"/>
    <mergeCell ref="BI20:BM20"/>
    <mergeCell ref="BI21:BM21"/>
    <mergeCell ref="BI37:BM37"/>
    <mergeCell ref="BI38:BM38"/>
    <mergeCell ref="BI31:BM31"/>
    <mergeCell ref="BI32:BM32"/>
  </mergeCells>
  <dataValidations count="2">
    <dataValidation type="textLength" showInputMessage="1" showErrorMessage="1" error="Please write name of Internal Examiner (Subject Teacher)" sqref="E10:R10">
      <formula1>3</formula1>
      <formula2>50</formula2>
    </dataValidation>
    <dataValidation allowBlank="1" showInputMessage="1" showErrorMessage="1" prompt="Please select Serial # (E.g. 1    2    3   4   and so on)." sqref="A12:A18"/>
  </dataValidations>
  <printOptions horizontalCentered="1"/>
  <pageMargins left="0.35" right="0.3" top="0.3" bottom="0.3" header="0.3" footer="0.3"/>
  <pageSetup paperSize="9" orientation="portrait" errors="blank" r:id="rId1"/>
  <headerFooter>
    <oddFooter>&amp;R&amp;A</oddFooter>
  </headerFooter>
  <legacyDrawing r:id="rId2"/>
  <oleObjects>
    <oleObject progId="PBrush" shapeId="39937" r:id="rId3"/>
    <oleObject progId="PBrush" shapeId="39938" r:id="rId4"/>
    <oleObject progId="PBrush" shapeId="39939" r:id="rId5"/>
  </oleObjects>
</worksheet>
</file>

<file path=xl/worksheets/sheet12.xml><?xml version="1.0" encoding="utf-8"?>
<worksheet xmlns="http://schemas.openxmlformats.org/spreadsheetml/2006/main" xmlns:r="http://schemas.openxmlformats.org/officeDocument/2006/relationships">
  <sheetPr codeName="Sheet11"/>
  <dimension ref="A1:K68"/>
  <sheetViews>
    <sheetView workbookViewId="0">
      <selection activeCell="G7" sqref="G7:G10"/>
    </sheetView>
  </sheetViews>
  <sheetFormatPr defaultRowHeight="15.75"/>
  <cols>
    <col min="1" max="1" width="40.42578125" style="9" bestFit="1" customWidth="1"/>
    <col min="2" max="2" width="9.7109375" bestFit="1" customWidth="1"/>
    <col min="3" max="3" width="8.7109375" bestFit="1" customWidth="1"/>
    <col min="4" max="5" width="7.85546875" bestFit="1" customWidth="1"/>
    <col min="6" max="6" width="23.140625" bestFit="1" customWidth="1"/>
    <col min="37" max="63" width="0" hidden="1" customWidth="1"/>
  </cols>
  <sheetData>
    <row r="1" spans="1:11">
      <c r="A1" s="8" t="s">
        <v>16</v>
      </c>
      <c r="B1" s="4"/>
      <c r="C1" s="4" t="s">
        <v>14</v>
      </c>
      <c r="D1" s="4" t="s">
        <v>14</v>
      </c>
      <c r="E1" s="4" t="s">
        <v>32</v>
      </c>
      <c r="F1" s="4" t="s">
        <v>15</v>
      </c>
      <c r="G1" s="5">
        <v>50</v>
      </c>
      <c r="H1" s="4" t="s">
        <v>31</v>
      </c>
      <c r="K1" s="4"/>
    </row>
    <row r="2" spans="1:11">
      <c r="A2" s="8" t="s">
        <v>17</v>
      </c>
      <c r="B2" s="4"/>
      <c r="C2" s="4" t="s">
        <v>80</v>
      </c>
      <c r="D2" s="4" t="s">
        <v>80</v>
      </c>
      <c r="E2" s="4" t="s">
        <v>33</v>
      </c>
      <c r="F2" s="4" t="s">
        <v>90</v>
      </c>
      <c r="G2" s="5">
        <v>100</v>
      </c>
      <c r="H2" s="4" t="s">
        <v>31</v>
      </c>
    </row>
    <row r="3" spans="1:11">
      <c r="A3" s="8" t="s">
        <v>18</v>
      </c>
      <c r="B3" s="4"/>
      <c r="C3" s="4" t="s">
        <v>81</v>
      </c>
      <c r="D3" s="4" t="s">
        <v>81</v>
      </c>
      <c r="E3" s="4" t="s">
        <v>34</v>
      </c>
      <c r="F3" s="4" t="s">
        <v>91</v>
      </c>
      <c r="G3" s="5">
        <v>150</v>
      </c>
      <c r="H3" s="4" t="s">
        <v>31</v>
      </c>
    </row>
    <row r="4" spans="1:11">
      <c r="A4" s="8" t="s">
        <v>19</v>
      </c>
      <c r="B4" s="4"/>
      <c r="C4" s="4" t="s">
        <v>82</v>
      </c>
      <c r="D4" s="4" t="s">
        <v>82</v>
      </c>
      <c r="E4" s="4" t="s">
        <v>35</v>
      </c>
      <c r="F4" s="4" t="s">
        <v>92</v>
      </c>
      <c r="G4" s="5">
        <v>200</v>
      </c>
      <c r="H4" s="4" t="s">
        <v>31</v>
      </c>
    </row>
    <row r="5" spans="1:11">
      <c r="A5" s="8" t="s">
        <v>20</v>
      </c>
      <c r="B5" s="4"/>
      <c r="C5" s="4" t="s">
        <v>83</v>
      </c>
      <c r="D5" s="4" t="s">
        <v>88</v>
      </c>
      <c r="E5" s="4" t="s">
        <v>36</v>
      </c>
      <c r="H5" s="4" t="s">
        <v>31</v>
      </c>
    </row>
    <row r="6" spans="1:11">
      <c r="A6" s="8" t="s">
        <v>21</v>
      </c>
      <c r="B6" s="4"/>
      <c r="C6" s="4" t="s">
        <v>84</v>
      </c>
      <c r="E6" s="4" t="s">
        <v>37</v>
      </c>
      <c r="H6" s="4" t="s">
        <v>31</v>
      </c>
    </row>
    <row r="7" spans="1:11">
      <c r="A7" s="8" t="s">
        <v>22</v>
      </c>
      <c r="B7" s="4"/>
      <c r="C7" s="4" t="s">
        <v>85</v>
      </c>
      <c r="E7" s="4" t="s">
        <v>38</v>
      </c>
      <c r="F7" s="4" t="s">
        <v>90</v>
      </c>
      <c r="G7" s="5">
        <v>30</v>
      </c>
      <c r="H7" s="4" t="s">
        <v>31</v>
      </c>
    </row>
    <row r="8" spans="1:11">
      <c r="A8" s="8" t="s">
        <v>23</v>
      </c>
      <c r="C8" s="4" t="s">
        <v>86</v>
      </c>
      <c r="E8" s="4" t="s">
        <v>39</v>
      </c>
      <c r="F8" s="4" t="s">
        <v>92</v>
      </c>
      <c r="G8" s="5">
        <v>60</v>
      </c>
      <c r="H8" s="4" t="s">
        <v>31</v>
      </c>
    </row>
    <row r="9" spans="1:11">
      <c r="A9" s="8" t="s">
        <v>13</v>
      </c>
      <c r="C9" s="4" t="s">
        <v>87</v>
      </c>
      <c r="E9" s="4" t="s">
        <v>40</v>
      </c>
      <c r="G9" s="5">
        <v>90</v>
      </c>
      <c r="H9" s="4" t="s">
        <v>31</v>
      </c>
    </row>
    <row r="10" spans="1:11">
      <c r="A10" s="8" t="s">
        <v>30</v>
      </c>
      <c r="C10" s="4" t="s">
        <v>89</v>
      </c>
      <c r="E10" s="4" t="s">
        <v>41</v>
      </c>
      <c r="G10" s="5">
        <v>120</v>
      </c>
      <c r="H10" s="4" t="s">
        <v>31</v>
      </c>
    </row>
    <row r="11" spans="1:11">
      <c r="A11" s="8" t="s">
        <v>24</v>
      </c>
      <c r="E11" s="4" t="s">
        <v>42</v>
      </c>
      <c r="G11" s="5">
        <v>150</v>
      </c>
      <c r="H11" s="4" t="s">
        <v>31</v>
      </c>
    </row>
    <row r="12" spans="1:11">
      <c r="A12" s="8" t="s">
        <v>95</v>
      </c>
      <c r="E12" s="4" t="s">
        <v>43</v>
      </c>
      <c r="G12" s="5">
        <v>180</v>
      </c>
      <c r="H12" s="4" t="s">
        <v>31</v>
      </c>
    </row>
    <row r="13" spans="1:11">
      <c r="A13" s="8" t="s">
        <v>25</v>
      </c>
      <c r="E13" s="4" t="s">
        <v>44</v>
      </c>
      <c r="G13" s="5">
        <v>210</v>
      </c>
      <c r="H13" s="4" t="s">
        <v>31</v>
      </c>
    </row>
    <row r="14" spans="1:11">
      <c r="A14" s="8" t="s">
        <v>26</v>
      </c>
      <c r="E14" s="4" t="s">
        <v>45</v>
      </c>
      <c r="G14" s="5">
        <v>240</v>
      </c>
      <c r="H14" s="4" t="s">
        <v>31</v>
      </c>
    </row>
    <row r="15" spans="1:11">
      <c r="A15" s="8" t="s">
        <v>27</v>
      </c>
      <c r="E15" s="4" t="s">
        <v>46</v>
      </c>
      <c r="G15" s="5">
        <v>270</v>
      </c>
      <c r="H15" s="4" t="s">
        <v>31</v>
      </c>
    </row>
    <row r="16" spans="1:11">
      <c r="A16" s="8" t="s">
        <v>28</v>
      </c>
      <c r="E16" s="4" t="s">
        <v>47</v>
      </c>
      <c r="G16" s="5">
        <v>300</v>
      </c>
      <c r="H16" s="4" t="s">
        <v>96</v>
      </c>
    </row>
    <row r="17" spans="1:8">
      <c r="A17" s="8" t="s">
        <v>29</v>
      </c>
      <c r="E17" s="4" t="s">
        <v>48</v>
      </c>
      <c r="H17" s="4" t="s">
        <v>99</v>
      </c>
    </row>
    <row r="18" spans="1:8">
      <c r="E18" s="4"/>
      <c r="H18" s="4"/>
    </row>
    <row r="19" spans="1:8">
      <c r="E19" s="4"/>
    </row>
    <row r="20" spans="1:8">
      <c r="E20" s="4"/>
    </row>
    <row r="21" spans="1:8">
      <c r="E21" s="4"/>
    </row>
    <row r="22" spans="1:8">
      <c r="E22" s="4"/>
    </row>
    <row r="23" spans="1:8">
      <c r="E23" s="4"/>
    </row>
    <row r="24" spans="1:8">
      <c r="E24" s="4"/>
    </row>
    <row r="25" spans="1:8">
      <c r="E25" s="4"/>
    </row>
    <row r="26" spans="1:8">
      <c r="E26" s="4"/>
    </row>
    <row r="27" spans="1:8">
      <c r="E27" s="4"/>
    </row>
    <row r="28" spans="1:8">
      <c r="E28" s="4"/>
    </row>
    <row r="29" spans="1:8">
      <c r="E29" s="4"/>
    </row>
    <row r="30" spans="1:8">
      <c r="E30" s="4"/>
    </row>
    <row r="31" spans="1:8">
      <c r="E31" s="4"/>
    </row>
    <row r="32" spans="1:8">
      <c r="E32" s="4"/>
    </row>
    <row r="33" spans="5:5">
      <c r="E33" s="4"/>
    </row>
    <row r="34" spans="5:5">
      <c r="E34" s="4"/>
    </row>
    <row r="35" spans="5:5">
      <c r="E35" s="4"/>
    </row>
    <row r="36" spans="5:5">
      <c r="E36" s="4"/>
    </row>
    <row r="37" spans="5:5">
      <c r="E37" s="4"/>
    </row>
    <row r="38" spans="5:5">
      <c r="E38" s="4" t="s">
        <v>49</v>
      </c>
    </row>
    <row r="39" spans="5:5">
      <c r="E39" s="4" t="s">
        <v>50</v>
      </c>
    </row>
    <row r="40" spans="5:5">
      <c r="E40" s="4" t="s">
        <v>51</v>
      </c>
    </row>
    <row r="41" spans="5:5">
      <c r="E41" s="4" t="s">
        <v>52</v>
      </c>
    </row>
    <row r="42" spans="5:5">
      <c r="E42" s="4" t="s">
        <v>53</v>
      </c>
    </row>
    <row r="43" spans="5:5">
      <c r="E43" s="4" t="s">
        <v>54</v>
      </c>
    </row>
    <row r="44" spans="5:5">
      <c r="E44" s="4" t="s">
        <v>55</v>
      </c>
    </row>
    <row r="45" spans="5:5">
      <c r="E45" s="4" t="s">
        <v>56</v>
      </c>
    </row>
    <row r="46" spans="5:5">
      <c r="E46" s="4" t="s">
        <v>57</v>
      </c>
    </row>
    <row r="47" spans="5:5">
      <c r="E47" s="4" t="s">
        <v>58</v>
      </c>
    </row>
    <row r="48" spans="5:5">
      <c r="E48" s="4" t="s">
        <v>59</v>
      </c>
    </row>
    <row r="49" spans="5:5">
      <c r="E49" s="4" t="s">
        <v>60</v>
      </c>
    </row>
    <row r="50" spans="5:5">
      <c r="E50" s="4" t="s">
        <v>61</v>
      </c>
    </row>
    <row r="51" spans="5:5">
      <c r="E51" s="4" t="s">
        <v>62</v>
      </c>
    </row>
    <row r="52" spans="5:5">
      <c r="E52" s="4" t="s">
        <v>63</v>
      </c>
    </row>
    <row r="53" spans="5:5">
      <c r="E53" s="4" t="s">
        <v>64</v>
      </c>
    </row>
    <row r="54" spans="5:5">
      <c r="E54" s="4" t="s">
        <v>65</v>
      </c>
    </row>
    <row r="55" spans="5:5">
      <c r="E55" s="4" t="s">
        <v>66</v>
      </c>
    </row>
    <row r="56" spans="5:5">
      <c r="E56" s="4" t="s">
        <v>67</v>
      </c>
    </row>
    <row r="57" spans="5:5">
      <c r="E57" s="4" t="s">
        <v>68</v>
      </c>
    </row>
    <row r="58" spans="5:5">
      <c r="E58" s="4" t="s">
        <v>69</v>
      </c>
    </row>
    <row r="59" spans="5:5">
      <c r="E59" s="4" t="s">
        <v>70</v>
      </c>
    </row>
    <row r="60" spans="5:5">
      <c r="E60" s="4" t="s">
        <v>71</v>
      </c>
    </row>
    <row r="61" spans="5:5">
      <c r="E61" s="4" t="s">
        <v>72</v>
      </c>
    </row>
    <row r="62" spans="5:5">
      <c r="E62" s="4" t="s">
        <v>73</v>
      </c>
    </row>
    <row r="63" spans="5:5">
      <c r="E63" s="4" t="s">
        <v>74</v>
      </c>
    </row>
    <row r="64" spans="5:5">
      <c r="E64" s="4" t="s">
        <v>75</v>
      </c>
    </row>
    <row r="65" spans="5:5">
      <c r="E65" s="4" t="s">
        <v>76</v>
      </c>
    </row>
    <row r="66" spans="5:5">
      <c r="E66" s="4" t="s">
        <v>77</v>
      </c>
    </row>
    <row r="67" spans="5:5">
      <c r="E67" s="4" t="s">
        <v>78</v>
      </c>
    </row>
    <row r="68" spans="5:5">
      <c r="E68" s="4" t="s">
        <v>79</v>
      </c>
    </row>
  </sheetData>
  <sheetProtection password="9604" sheet="1" objects="1" scenarios="1" selectLockedCell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V200"/>
  <sheetViews>
    <sheetView workbookViewId="0">
      <selection activeCell="E9" sqref="E9"/>
    </sheetView>
  </sheetViews>
  <sheetFormatPr defaultRowHeight="15"/>
  <cols>
    <col min="1" max="1" width="43.140625" style="97" bestFit="1" customWidth="1"/>
    <col min="2" max="2" width="8" style="97" customWidth="1"/>
    <col min="3" max="5" width="9.140625" style="97"/>
    <col min="6" max="6" width="54.85546875" style="97" bestFit="1" customWidth="1"/>
    <col min="7" max="8" width="56.5703125" style="97" bestFit="1" customWidth="1"/>
    <col min="9" max="9" width="88" style="97" bestFit="1" customWidth="1"/>
    <col min="10" max="14" width="56.5703125" style="97" bestFit="1" customWidth="1"/>
    <col min="15" max="15" width="66" style="97" bestFit="1" customWidth="1"/>
    <col min="16" max="20" width="56.5703125" style="97" bestFit="1" customWidth="1"/>
    <col min="21" max="21" width="62.140625" style="97" bestFit="1" customWidth="1"/>
    <col min="22" max="22" width="56.5703125" style="97" bestFit="1" customWidth="1"/>
    <col min="23" max="23" width="56" style="97" bestFit="1" customWidth="1"/>
    <col min="24" max="16384" width="9.140625" style="97"/>
  </cols>
  <sheetData>
    <row r="1" spans="1:22" ht="46.5">
      <c r="A1" s="96" t="s">
        <v>97</v>
      </c>
      <c r="B1" s="292" t="s">
        <v>4</v>
      </c>
      <c r="C1" s="292"/>
      <c r="D1" s="292"/>
      <c r="E1" s="292"/>
      <c r="F1" s="293" t="s">
        <v>98</v>
      </c>
      <c r="G1" s="293"/>
      <c r="H1" s="293"/>
      <c r="I1" s="293"/>
      <c r="J1" s="293"/>
      <c r="K1" s="293"/>
      <c r="L1" s="293"/>
      <c r="M1" s="293"/>
      <c r="N1" s="293"/>
      <c r="O1" s="293"/>
      <c r="P1" s="293"/>
      <c r="Q1" s="293"/>
      <c r="R1" s="293"/>
      <c r="S1" s="293"/>
      <c r="T1" s="293"/>
      <c r="U1" s="293"/>
      <c r="V1" s="293"/>
    </row>
    <row r="2" spans="1:22" ht="15.75" customHeight="1">
      <c r="A2" s="98" t="s">
        <v>148</v>
      </c>
      <c r="B2" s="47" t="s">
        <v>151</v>
      </c>
      <c r="C2" s="47" t="s">
        <v>152</v>
      </c>
      <c r="D2" s="47" t="s">
        <v>153</v>
      </c>
      <c r="E2" s="47" t="s">
        <v>154</v>
      </c>
      <c r="F2" s="291" t="s">
        <v>148</v>
      </c>
      <c r="G2" s="291" t="s">
        <v>149</v>
      </c>
      <c r="H2" s="291" t="s">
        <v>150</v>
      </c>
      <c r="I2" s="291" t="s">
        <v>155</v>
      </c>
      <c r="J2" s="291"/>
      <c r="K2" s="291"/>
      <c r="L2" s="291"/>
      <c r="M2" s="291"/>
      <c r="N2" s="291"/>
      <c r="O2" s="291"/>
      <c r="P2" s="291"/>
      <c r="Q2" s="291"/>
      <c r="R2" s="291"/>
      <c r="S2" s="291"/>
      <c r="T2" s="291"/>
      <c r="U2" s="291"/>
      <c r="V2" s="291"/>
    </row>
    <row r="3" spans="1:22" ht="15.75" customHeight="1">
      <c r="A3" s="98" t="s">
        <v>149</v>
      </c>
      <c r="B3" s="47" t="s">
        <v>163</v>
      </c>
      <c r="C3" s="47" t="s">
        <v>164</v>
      </c>
      <c r="D3" s="47" t="s">
        <v>165</v>
      </c>
      <c r="E3" s="47" t="s">
        <v>166</v>
      </c>
      <c r="F3" s="291"/>
      <c r="G3" s="291"/>
      <c r="H3" s="291"/>
      <c r="I3" s="291"/>
      <c r="J3" s="291"/>
      <c r="K3" s="291"/>
      <c r="L3" s="291"/>
      <c r="M3" s="291"/>
      <c r="N3" s="291"/>
      <c r="O3" s="291"/>
      <c r="P3" s="291"/>
      <c r="Q3" s="291"/>
      <c r="R3" s="291"/>
      <c r="S3" s="291"/>
      <c r="T3" s="291"/>
      <c r="U3" s="291"/>
      <c r="V3" s="291"/>
    </row>
    <row r="4" spans="1:22" ht="15.75" customHeight="1">
      <c r="A4" s="98" t="s">
        <v>150</v>
      </c>
      <c r="B4" s="47" t="s">
        <v>167</v>
      </c>
      <c r="C4" s="47" t="s">
        <v>168</v>
      </c>
      <c r="D4" s="47" t="s">
        <v>169</v>
      </c>
      <c r="E4" s="47" t="s">
        <v>170</v>
      </c>
      <c r="F4" s="291"/>
      <c r="G4" s="291"/>
      <c r="H4" s="291"/>
      <c r="I4" s="291"/>
      <c r="J4" s="291"/>
      <c r="K4" s="291"/>
      <c r="L4" s="291"/>
      <c r="M4" s="291"/>
      <c r="N4" s="291"/>
      <c r="O4" s="291"/>
      <c r="P4" s="291"/>
      <c r="Q4" s="291"/>
      <c r="R4" s="291"/>
      <c r="S4" s="291"/>
      <c r="T4" s="291"/>
      <c r="U4" s="291"/>
      <c r="V4" s="291"/>
    </row>
    <row r="5" spans="1:22" ht="15.75" customHeight="1">
      <c r="A5" s="8" t="s">
        <v>162</v>
      </c>
      <c r="B5" s="47" t="s">
        <v>235</v>
      </c>
      <c r="C5" s="47" t="s">
        <v>239</v>
      </c>
      <c r="D5" s="47" t="s">
        <v>243</v>
      </c>
      <c r="E5" s="47" t="s">
        <v>247</v>
      </c>
      <c r="F5" s="291"/>
      <c r="G5" s="291"/>
      <c r="H5" s="291"/>
      <c r="I5" s="291"/>
      <c r="J5" s="291"/>
      <c r="K5" s="291"/>
      <c r="L5" s="291"/>
      <c r="M5" s="291"/>
      <c r="N5" s="291"/>
      <c r="O5" s="291"/>
      <c r="P5" s="291"/>
      <c r="Q5" s="291"/>
      <c r="R5" s="291"/>
      <c r="S5" s="291"/>
      <c r="T5" s="291"/>
      <c r="U5" s="291"/>
      <c r="V5" s="291"/>
    </row>
    <row r="6" spans="1:22" ht="15.75" customHeight="1">
      <c r="A6" s="98"/>
      <c r="B6" s="47" t="s">
        <v>236</v>
      </c>
      <c r="C6" s="47" t="s">
        <v>240</v>
      </c>
      <c r="D6" s="47" t="s">
        <v>244</v>
      </c>
      <c r="E6" s="47" t="s">
        <v>248</v>
      </c>
      <c r="F6" s="291"/>
      <c r="G6" s="291"/>
      <c r="H6" s="291"/>
      <c r="I6" s="291"/>
      <c r="J6" s="291"/>
      <c r="K6" s="291"/>
      <c r="L6" s="291"/>
      <c r="M6" s="291"/>
      <c r="N6" s="291"/>
      <c r="O6" s="291"/>
      <c r="P6" s="291"/>
      <c r="Q6" s="291"/>
      <c r="R6" s="291"/>
      <c r="S6" s="291"/>
      <c r="T6" s="291"/>
      <c r="U6" s="291"/>
      <c r="V6" s="291"/>
    </row>
    <row r="7" spans="1:22" ht="15.75" customHeight="1">
      <c r="A7" s="98"/>
      <c r="B7" s="47" t="s">
        <v>237</v>
      </c>
      <c r="C7" s="47" t="s">
        <v>241</v>
      </c>
      <c r="D7" s="47" t="s">
        <v>245</v>
      </c>
      <c r="E7" s="47" t="s">
        <v>249</v>
      </c>
      <c r="F7" s="291"/>
      <c r="G7" s="291"/>
      <c r="H7" s="291"/>
      <c r="I7" s="291"/>
      <c r="J7" s="291"/>
      <c r="K7" s="291"/>
      <c r="L7" s="291"/>
      <c r="M7" s="291"/>
      <c r="N7" s="291"/>
      <c r="O7" s="291"/>
      <c r="P7" s="291"/>
      <c r="Q7" s="291"/>
      <c r="R7" s="291"/>
      <c r="S7" s="291"/>
      <c r="T7" s="291"/>
      <c r="U7" s="291"/>
      <c r="V7" s="291"/>
    </row>
    <row r="8" spans="1:22" ht="15.75" customHeight="1">
      <c r="A8" s="98"/>
      <c r="B8" s="47" t="s">
        <v>238</v>
      </c>
      <c r="C8" s="47" t="s">
        <v>242</v>
      </c>
      <c r="D8" s="47" t="s">
        <v>246</v>
      </c>
      <c r="E8" s="47" t="s">
        <v>250</v>
      </c>
      <c r="F8" s="291"/>
      <c r="G8" s="291"/>
      <c r="H8" s="291"/>
      <c r="I8" s="291"/>
      <c r="J8" s="291"/>
      <c r="K8" s="291"/>
      <c r="L8" s="291"/>
      <c r="M8" s="291"/>
      <c r="N8" s="291"/>
      <c r="O8" s="291"/>
      <c r="P8" s="291"/>
      <c r="Q8" s="291"/>
      <c r="R8" s="291"/>
      <c r="S8" s="291"/>
      <c r="T8" s="291"/>
      <c r="U8" s="291"/>
      <c r="V8" s="291"/>
    </row>
    <row r="9" spans="1:22" ht="15.75" customHeight="1">
      <c r="A9" s="98"/>
      <c r="F9" s="291"/>
      <c r="G9" s="291"/>
      <c r="H9" s="291"/>
      <c r="I9" s="291"/>
      <c r="J9" s="291"/>
      <c r="K9" s="291"/>
      <c r="L9" s="291"/>
      <c r="M9" s="291"/>
      <c r="N9" s="291"/>
      <c r="O9" s="291"/>
      <c r="P9" s="291"/>
      <c r="Q9" s="291"/>
      <c r="R9" s="291"/>
      <c r="S9" s="291"/>
      <c r="T9" s="291"/>
      <c r="U9" s="291"/>
      <c r="V9" s="291"/>
    </row>
    <row r="10" spans="1:22" ht="15.75" customHeight="1">
      <c r="A10" s="98"/>
      <c r="F10" s="291"/>
      <c r="G10" s="291"/>
      <c r="H10" s="291"/>
      <c r="I10" s="291"/>
      <c r="J10" s="291"/>
      <c r="K10" s="291"/>
      <c r="L10" s="291"/>
      <c r="M10" s="291"/>
      <c r="N10" s="291"/>
      <c r="O10" s="291"/>
      <c r="P10" s="291"/>
      <c r="Q10" s="291"/>
      <c r="R10" s="291"/>
      <c r="S10" s="291"/>
      <c r="T10" s="291"/>
      <c r="U10" s="291"/>
      <c r="V10" s="291"/>
    </row>
    <row r="11" spans="1:22" ht="15.75" customHeight="1">
      <c r="A11" s="98"/>
      <c r="F11" s="291"/>
      <c r="G11" s="291"/>
      <c r="H11" s="291"/>
      <c r="I11" s="291"/>
      <c r="J11" s="291"/>
      <c r="K11" s="291"/>
      <c r="L11" s="291"/>
      <c r="M11" s="291"/>
      <c r="N11" s="291"/>
      <c r="O11" s="291"/>
      <c r="P11" s="291"/>
      <c r="Q11" s="291"/>
      <c r="R11" s="291"/>
      <c r="S11" s="291"/>
      <c r="T11" s="291"/>
      <c r="U11" s="291"/>
      <c r="V11" s="291"/>
    </row>
    <row r="12" spans="1:22" ht="15.75" customHeight="1">
      <c r="A12" s="98"/>
      <c r="F12" s="291"/>
      <c r="G12" s="291"/>
      <c r="H12" s="291"/>
      <c r="I12" s="291"/>
      <c r="J12" s="291"/>
      <c r="K12" s="291"/>
      <c r="L12" s="291"/>
      <c r="M12" s="291"/>
      <c r="N12" s="291"/>
      <c r="O12" s="291"/>
      <c r="P12" s="291"/>
      <c r="Q12" s="291"/>
      <c r="R12" s="291"/>
      <c r="S12" s="291"/>
      <c r="T12" s="291"/>
      <c r="U12" s="291"/>
      <c r="V12" s="291"/>
    </row>
    <row r="13" spans="1:22" ht="15.75" customHeight="1">
      <c r="A13" s="98"/>
      <c r="F13" s="291"/>
      <c r="G13" s="291"/>
      <c r="H13" s="291"/>
      <c r="I13" s="291"/>
      <c r="J13" s="291"/>
      <c r="K13" s="291"/>
      <c r="L13" s="291"/>
      <c r="M13" s="291"/>
      <c r="N13" s="291"/>
      <c r="O13" s="291"/>
      <c r="P13" s="291"/>
      <c r="Q13" s="291"/>
      <c r="R13" s="291"/>
      <c r="S13" s="291"/>
      <c r="T13" s="291"/>
      <c r="U13" s="291"/>
      <c r="V13" s="291"/>
    </row>
    <row r="14" spans="1:22" ht="15.75" customHeight="1">
      <c r="A14" s="98"/>
      <c r="F14" s="291"/>
      <c r="G14" s="291"/>
      <c r="H14" s="291"/>
      <c r="I14" s="291"/>
      <c r="J14" s="291"/>
      <c r="K14" s="291"/>
      <c r="L14" s="291"/>
      <c r="M14" s="291"/>
      <c r="N14" s="291"/>
      <c r="O14" s="291"/>
      <c r="P14" s="291"/>
      <c r="Q14" s="291"/>
      <c r="R14" s="291"/>
      <c r="S14" s="291"/>
      <c r="T14" s="291"/>
      <c r="U14" s="291"/>
      <c r="V14" s="291"/>
    </row>
    <row r="15" spans="1:22" ht="15.75" customHeight="1">
      <c r="A15" s="98"/>
      <c r="F15" s="291"/>
      <c r="G15" s="291"/>
      <c r="H15" s="291"/>
      <c r="I15" s="291"/>
      <c r="J15" s="291"/>
      <c r="K15" s="291"/>
      <c r="L15" s="291"/>
      <c r="M15" s="291"/>
      <c r="N15" s="291"/>
      <c r="O15" s="291"/>
      <c r="P15" s="291"/>
      <c r="Q15" s="291"/>
      <c r="R15" s="291"/>
      <c r="S15" s="291"/>
      <c r="T15" s="291"/>
      <c r="U15" s="291"/>
      <c r="V15" s="291"/>
    </row>
    <row r="16" spans="1:22" ht="15.75" customHeight="1">
      <c r="A16" s="98"/>
      <c r="F16" s="291"/>
      <c r="G16" s="291"/>
      <c r="H16" s="291"/>
      <c r="I16" s="291"/>
      <c r="J16" s="291"/>
      <c r="K16" s="291"/>
      <c r="L16" s="291"/>
      <c r="M16" s="291"/>
      <c r="N16" s="291"/>
      <c r="O16" s="291"/>
      <c r="P16" s="291"/>
      <c r="Q16" s="291"/>
      <c r="R16" s="291"/>
      <c r="S16" s="291"/>
      <c r="T16" s="291"/>
      <c r="U16" s="291"/>
      <c r="V16" s="291"/>
    </row>
    <row r="17" spans="1:22" ht="15.75" customHeight="1">
      <c r="A17" s="98"/>
      <c r="F17" s="291"/>
      <c r="G17" s="291"/>
      <c r="H17" s="291"/>
      <c r="I17" s="291"/>
      <c r="J17" s="291"/>
      <c r="K17" s="291"/>
      <c r="L17" s="291"/>
      <c r="M17" s="291"/>
      <c r="N17" s="291"/>
      <c r="O17" s="291"/>
      <c r="P17" s="291"/>
      <c r="Q17" s="291"/>
      <c r="R17" s="291"/>
      <c r="S17" s="291"/>
      <c r="T17" s="291"/>
      <c r="U17" s="291"/>
      <c r="V17" s="291"/>
    </row>
    <row r="18" spans="1:22" ht="15.75" customHeight="1">
      <c r="A18" s="98"/>
      <c r="F18" s="291"/>
      <c r="G18" s="291"/>
      <c r="H18" s="291"/>
      <c r="I18" s="291"/>
      <c r="J18" s="291"/>
      <c r="K18" s="291"/>
      <c r="L18" s="291"/>
      <c r="M18" s="291"/>
      <c r="N18" s="291"/>
      <c r="O18" s="291"/>
      <c r="P18" s="291"/>
      <c r="Q18" s="291"/>
      <c r="R18" s="291"/>
      <c r="S18" s="291"/>
      <c r="T18" s="291"/>
      <c r="U18" s="291"/>
      <c r="V18" s="291"/>
    </row>
    <row r="19" spans="1:22" ht="15.75" customHeight="1">
      <c r="A19" s="98"/>
      <c r="F19" s="291"/>
      <c r="G19" s="291"/>
      <c r="H19" s="291"/>
      <c r="I19" s="291"/>
      <c r="J19" s="291"/>
      <c r="K19" s="291"/>
      <c r="L19" s="291"/>
      <c r="M19" s="291"/>
      <c r="N19" s="291"/>
      <c r="O19" s="291"/>
      <c r="P19" s="291"/>
      <c r="Q19" s="291"/>
      <c r="R19" s="291"/>
      <c r="S19" s="291"/>
      <c r="T19" s="291"/>
      <c r="U19" s="291"/>
      <c r="V19" s="291"/>
    </row>
    <row r="20" spans="1:22" ht="15" customHeight="1">
      <c r="F20" s="291"/>
      <c r="G20" s="291"/>
      <c r="H20" s="291"/>
      <c r="I20" s="291"/>
      <c r="J20" s="291"/>
      <c r="K20" s="291"/>
      <c r="L20" s="291"/>
      <c r="M20" s="291"/>
      <c r="N20" s="291"/>
      <c r="O20" s="291"/>
      <c r="P20" s="291"/>
      <c r="Q20" s="291"/>
      <c r="R20" s="291"/>
      <c r="S20" s="291"/>
      <c r="T20" s="291"/>
      <c r="U20" s="291"/>
      <c r="V20" s="291"/>
    </row>
    <row r="21" spans="1:22" ht="15" customHeight="1">
      <c r="F21" s="99" t="s">
        <v>14</v>
      </c>
      <c r="G21" s="99" t="s">
        <v>14</v>
      </c>
      <c r="H21" s="99" t="s">
        <v>14</v>
      </c>
      <c r="I21" s="99" t="s">
        <v>14</v>
      </c>
      <c r="J21" s="99"/>
      <c r="K21" s="99"/>
      <c r="L21" s="99"/>
      <c r="M21" s="99"/>
      <c r="N21" s="99"/>
      <c r="O21" s="99"/>
      <c r="P21" s="99"/>
      <c r="Q21" s="99"/>
      <c r="R21" s="99"/>
      <c r="S21" s="99"/>
      <c r="T21" s="99"/>
      <c r="U21" s="99"/>
      <c r="V21" s="99"/>
    </row>
    <row r="22" spans="1:22" ht="15" customHeight="1">
      <c r="F22" s="108" t="s">
        <v>171</v>
      </c>
      <c r="G22" s="108" t="s">
        <v>171</v>
      </c>
      <c r="H22" s="108" t="s">
        <v>171</v>
      </c>
      <c r="I22" s="108" t="s">
        <v>171</v>
      </c>
    </row>
    <row r="23" spans="1:22" ht="15" customHeight="1">
      <c r="F23" s="108" t="s">
        <v>172</v>
      </c>
      <c r="G23" s="108" t="s">
        <v>172</v>
      </c>
      <c r="H23" s="108" t="s">
        <v>172</v>
      </c>
      <c r="I23" s="108" t="s">
        <v>172</v>
      </c>
    </row>
    <row r="24" spans="1:22" ht="15" customHeight="1">
      <c r="F24" s="108" t="s">
        <v>173</v>
      </c>
      <c r="G24" s="108" t="s">
        <v>173</v>
      </c>
      <c r="H24" s="108" t="s">
        <v>173</v>
      </c>
      <c r="I24" s="108" t="s">
        <v>173</v>
      </c>
    </row>
    <row r="26" spans="1:22">
      <c r="F26" s="99" t="s">
        <v>80</v>
      </c>
      <c r="G26" s="99" t="s">
        <v>80</v>
      </c>
      <c r="H26" s="99" t="s">
        <v>80</v>
      </c>
      <c r="I26" s="99" t="s">
        <v>80</v>
      </c>
      <c r="J26" s="99"/>
      <c r="K26" s="99"/>
      <c r="L26" s="99"/>
      <c r="M26" s="99"/>
      <c r="N26" s="99"/>
      <c r="O26" s="99"/>
      <c r="P26" s="99"/>
      <c r="Q26" s="99"/>
      <c r="R26" s="99"/>
      <c r="S26" s="99"/>
      <c r="T26" s="99"/>
      <c r="U26" s="99"/>
      <c r="V26" s="99"/>
    </row>
    <row r="27" spans="1:22">
      <c r="F27" s="109" t="s">
        <v>174</v>
      </c>
      <c r="G27" s="109" t="s">
        <v>174</v>
      </c>
      <c r="H27" s="109" t="s">
        <v>174</v>
      </c>
      <c r="I27" s="109" t="s">
        <v>174</v>
      </c>
    </row>
    <row r="28" spans="1:22">
      <c r="F28" s="109" t="s">
        <v>175</v>
      </c>
      <c r="G28" s="109" t="s">
        <v>175</v>
      </c>
      <c r="H28" s="109" t="s">
        <v>175</v>
      </c>
      <c r="I28" s="109" t="s">
        <v>175</v>
      </c>
    </row>
    <row r="29" spans="1:22">
      <c r="F29" s="109" t="s">
        <v>176</v>
      </c>
      <c r="G29" s="109" t="s">
        <v>176</v>
      </c>
      <c r="H29" s="109" t="s">
        <v>176</v>
      </c>
      <c r="I29" s="109" t="s">
        <v>176</v>
      </c>
    </row>
    <row r="31" spans="1:22">
      <c r="F31" s="99" t="s">
        <v>81</v>
      </c>
      <c r="G31" s="99" t="s">
        <v>81</v>
      </c>
      <c r="H31" s="99" t="s">
        <v>81</v>
      </c>
      <c r="I31" s="99" t="s">
        <v>81</v>
      </c>
      <c r="J31" s="99"/>
      <c r="K31" s="99"/>
      <c r="L31" s="99"/>
      <c r="M31" s="99"/>
      <c r="N31" s="99"/>
      <c r="O31" s="99"/>
      <c r="P31" s="99"/>
      <c r="Q31" s="99"/>
      <c r="R31" s="99"/>
      <c r="S31" s="99"/>
      <c r="T31" s="99"/>
      <c r="U31" s="99"/>
      <c r="V31" s="99"/>
    </row>
    <row r="32" spans="1:22" ht="15.75" thickBot="1">
      <c r="F32" s="110" t="s">
        <v>177</v>
      </c>
      <c r="G32" s="111" t="s">
        <v>180</v>
      </c>
      <c r="H32" s="111" t="s">
        <v>182</v>
      </c>
      <c r="I32" s="116" t="s">
        <v>156</v>
      </c>
      <c r="P32" s="100"/>
      <c r="Q32" s="100"/>
      <c r="R32" s="100"/>
      <c r="S32" s="100"/>
      <c r="T32" s="100"/>
      <c r="V32" s="100"/>
    </row>
    <row r="33" spans="6:22" ht="15.75" thickBot="1">
      <c r="F33" s="110" t="s">
        <v>178</v>
      </c>
      <c r="G33" s="111" t="s">
        <v>181</v>
      </c>
      <c r="H33" s="111" t="s">
        <v>183</v>
      </c>
      <c r="I33" s="116" t="s">
        <v>189</v>
      </c>
      <c r="P33" s="100"/>
      <c r="Q33" s="100"/>
      <c r="R33" s="100"/>
      <c r="S33" s="100"/>
      <c r="T33" s="100"/>
      <c r="V33" s="100"/>
    </row>
    <row r="34" spans="6:22" ht="15.75" thickBot="1">
      <c r="F34" s="110" t="s">
        <v>179</v>
      </c>
      <c r="I34" s="97" t="s">
        <v>157</v>
      </c>
      <c r="P34" s="100"/>
      <c r="Q34" s="100"/>
      <c r="R34" s="100"/>
      <c r="S34" s="100"/>
      <c r="T34" s="100"/>
      <c r="V34" s="100"/>
    </row>
    <row r="35" spans="6:22">
      <c r="I35" s="97" t="s">
        <v>158</v>
      </c>
      <c r="P35" s="100"/>
      <c r="Q35" s="100"/>
      <c r="R35" s="100"/>
      <c r="S35" s="100"/>
      <c r="T35" s="100"/>
      <c r="V35" s="100"/>
    </row>
    <row r="36" spans="6:22">
      <c r="I36" s="116" t="s">
        <v>179</v>
      </c>
      <c r="P36" s="100"/>
      <c r="Q36" s="100"/>
      <c r="R36" s="100"/>
      <c r="S36" s="100"/>
      <c r="T36" s="100"/>
      <c r="V36" s="100"/>
    </row>
    <row r="37" spans="6:22" ht="15.75" thickBot="1">
      <c r="F37" s="99" t="s">
        <v>82</v>
      </c>
      <c r="G37" s="99" t="s">
        <v>82</v>
      </c>
      <c r="H37" s="99" t="s">
        <v>82</v>
      </c>
      <c r="I37" s="99" t="s">
        <v>82</v>
      </c>
      <c r="J37" s="99"/>
      <c r="K37" s="99"/>
      <c r="L37" s="99"/>
      <c r="M37" s="99"/>
      <c r="N37" s="99"/>
      <c r="O37" s="99"/>
      <c r="P37" s="99"/>
      <c r="Q37" s="99"/>
      <c r="R37" s="99"/>
      <c r="S37" s="99"/>
      <c r="T37" s="99"/>
      <c r="U37" s="99"/>
      <c r="V37" s="99"/>
    </row>
    <row r="38" spans="6:22" ht="15.75" thickBot="1">
      <c r="F38" s="112" t="s">
        <v>184</v>
      </c>
      <c r="G38" s="114" t="s">
        <v>184</v>
      </c>
      <c r="H38" s="114" t="s">
        <v>187</v>
      </c>
      <c r="I38" s="97" t="s">
        <v>159</v>
      </c>
      <c r="Q38" s="100"/>
      <c r="T38" s="100"/>
      <c r="V38" s="100"/>
    </row>
    <row r="39" spans="6:22" ht="15.75" thickBot="1">
      <c r="F39" s="113" t="s">
        <v>185</v>
      </c>
      <c r="G39" s="115" t="s">
        <v>186</v>
      </c>
      <c r="H39" s="115" t="s">
        <v>188</v>
      </c>
      <c r="I39" s="114" t="s">
        <v>190</v>
      </c>
      <c r="Q39" s="100"/>
      <c r="T39" s="100"/>
      <c r="V39" s="100"/>
    </row>
    <row r="40" spans="6:22" ht="15.75" thickBot="1">
      <c r="I40" s="115" t="s">
        <v>191</v>
      </c>
      <c r="Q40" s="100"/>
      <c r="T40" s="100"/>
      <c r="V40" s="100"/>
    </row>
    <row r="41" spans="6:22" ht="15.75" thickBot="1">
      <c r="I41" s="115" t="s">
        <v>192</v>
      </c>
      <c r="Q41" s="100"/>
      <c r="T41" s="100"/>
      <c r="V41" s="100"/>
    </row>
    <row r="42" spans="6:22">
      <c r="I42" s="116" t="s">
        <v>193</v>
      </c>
      <c r="Q42" s="100"/>
      <c r="T42" s="100"/>
      <c r="V42" s="100"/>
    </row>
    <row r="43" spans="6:22">
      <c r="I43" s="101"/>
      <c r="Q43" s="100"/>
      <c r="T43" s="100"/>
      <c r="V43" s="100"/>
    </row>
    <row r="44" spans="6:22" ht="15.75" thickBot="1">
      <c r="F44" s="99" t="s">
        <v>83</v>
      </c>
      <c r="G44" s="99" t="s">
        <v>83</v>
      </c>
      <c r="H44" s="99" t="s">
        <v>83</v>
      </c>
      <c r="I44" s="99" t="s">
        <v>83</v>
      </c>
      <c r="J44" s="99"/>
      <c r="K44" s="99"/>
      <c r="L44" s="99"/>
      <c r="M44" s="99"/>
      <c r="N44" s="99"/>
      <c r="O44" s="99"/>
      <c r="P44" s="99"/>
      <c r="Q44" s="99"/>
      <c r="R44" s="99"/>
      <c r="S44" s="99"/>
      <c r="T44" s="99"/>
      <c r="U44" s="99"/>
      <c r="V44" s="99"/>
    </row>
    <row r="45" spans="6:22" ht="16.5" thickBot="1">
      <c r="F45" s="117" t="s">
        <v>219</v>
      </c>
      <c r="G45" s="124" t="s">
        <v>225</v>
      </c>
      <c r="H45" s="126" t="s">
        <v>228</v>
      </c>
      <c r="I45" s="117" t="s">
        <v>194</v>
      </c>
    </row>
    <row r="46" spans="6:22" ht="16.5" thickBot="1">
      <c r="F46" t="s">
        <v>220</v>
      </c>
      <c r="G46" s="125" t="s">
        <v>226</v>
      </c>
      <c r="H46" s="119" t="s">
        <v>229</v>
      </c>
      <c r="I46" s="118" t="s">
        <v>195</v>
      </c>
    </row>
    <row r="47" spans="6:22" ht="16.5" thickBot="1">
      <c r="F47" t="s">
        <v>221</v>
      </c>
      <c r="G47" s="101"/>
      <c r="H47" s="120" t="s">
        <v>230</v>
      </c>
      <c r="I47" s="118" t="s">
        <v>196</v>
      </c>
    </row>
    <row r="48" spans="6:22" ht="16.5" thickBot="1">
      <c r="F48" s="102"/>
      <c r="G48" s="101"/>
      <c r="H48" s="103"/>
      <c r="I48" s="119" t="s">
        <v>197</v>
      </c>
    </row>
    <row r="49" spans="6:22" ht="15.75">
      <c r="F49" s="102"/>
      <c r="G49" s="101"/>
      <c r="H49" s="103"/>
      <c r="I49" s="120" t="s">
        <v>198</v>
      </c>
    </row>
    <row r="52" spans="6:22" ht="15.75" thickBot="1">
      <c r="F52" s="99" t="s">
        <v>84</v>
      </c>
      <c r="G52" s="99" t="s">
        <v>84</v>
      </c>
      <c r="H52" s="99" t="s">
        <v>84</v>
      </c>
      <c r="I52" s="99" t="s">
        <v>84</v>
      </c>
      <c r="J52" s="99"/>
      <c r="K52" s="99"/>
      <c r="L52" s="99"/>
      <c r="M52" s="99"/>
      <c r="N52" s="99"/>
      <c r="O52" s="99"/>
      <c r="P52" s="99"/>
      <c r="Q52" s="99"/>
      <c r="R52" s="99"/>
      <c r="S52" s="99"/>
      <c r="T52" s="99"/>
      <c r="U52" s="99"/>
      <c r="V52" s="99"/>
    </row>
    <row r="53" spans="6:22" ht="16.5" thickBot="1">
      <c r="F53" s="118" t="s">
        <v>222</v>
      </c>
      <c r="G53" s="118" t="s">
        <v>227</v>
      </c>
      <c r="H53" s="126" t="s">
        <v>231</v>
      </c>
      <c r="I53" s="121" t="s">
        <v>199</v>
      </c>
      <c r="P53" s="104"/>
      <c r="R53" s="104"/>
    </row>
    <row r="54" spans="6:22" ht="16.5" thickBot="1">
      <c r="F54" s="117" t="s">
        <v>223</v>
      </c>
      <c r="G54" s="118" t="s">
        <v>224</v>
      </c>
      <c r="H54" s="119" t="s">
        <v>232</v>
      </c>
      <c r="I54" s="118" t="s">
        <v>200</v>
      </c>
      <c r="N54" s="104"/>
      <c r="V54" s="104"/>
    </row>
    <row r="55" spans="6:22" ht="16.5" thickBot="1">
      <c r="F55" s="117" t="s">
        <v>224</v>
      </c>
      <c r="G55" s="101"/>
      <c r="H55" s="103"/>
      <c r="I55" s="119" t="s">
        <v>201</v>
      </c>
      <c r="M55" s="104"/>
      <c r="O55" s="104"/>
      <c r="R55" s="104"/>
    </row>
    <row r="56" spans="6:22" ht="16.5" thickBot="1">
      <c r="F56" s="102"/>
      <c r="G56" s="101"/>
      <c r="H56" s="103"/>
      <c r="I56" s="119" t="s">
        <v>202</v>
      </c>
      <c r="T56" s="104"/>
    </row>
    <row r="57" spans="6:22" ht="15.75">
      <c r="F57" s="102"/>
      <c r="G57" s="101"/>
      <c r="H57" s="103"/>
      <c r="I57" s="120" t="s">
        <v>203</v>
      </c>
      <c r="L57" s="104"/>
      <c r="M57" s="104"/>
      <c r="S57" s="104"/>
      <c r="T57" s="104"/>
    </row>
    <row r="58" spans="6:22">
      <c r="I58" s="104"/>
    </row>
    <row r="59" spans="6:22">
      <c r="F59" s="99" t="s">
        <v>85</v>
      </c>
      <c r="G59" s="99" t="s">
        <v>85</v>
      </c>
      <c r="H59" s="99" t="s">
        <v>85</v>
      </c>
      <c r="I59" s="99" t="s">
        <v>85</v>
      </c>
      <c r="J59" s="99"/>
      <c r="K59" s="99"/>
      <c r="L59" s="99"/>
      <c r="M59" s="99"/>
      <c r="N59" s="99"/>
      <c r="O59" s="99"/>
      <c r="P59" s="99"/>
      <c r="Q59" s="99"/>
      <c r="R59" s="99"/>
      <c r="S59" s="99"/>
      <c r="T59" s="99"/>
      <c r="U59" s="99"/>
      <c r="V59" s="99"/>
    </row>
    <row r="60" spans="6:22" ht="15.75">
      <c r="F60" s="102"/>
      <c r="G60" s="101"/>
      <c r="H60" s="103"/>
      <c r="I60" s="117" t="s">
        <v>204</v>
      </c>
    </row>
    <row r="61" spans="6:22" ht="16.5" thickBot="1">
      <c r="F61" s="102"/>
      <c r="G61" s="101"/>
      <c r="H61" s="103"/>
      <c r="I61" s="118" t="s">
        <v>205</v>
      </c>
    </row>
    <row r="62" spans="6:22" ht="16.5" thickBot="1">
      <c r="F62" s="102"/>
      <c r="G62" s="101"/>
      <c r="H62" s="103"/>
      <c r="I62" s="118" t="s">
        <v>206</v>
      </c>
    </row>
    <row r="63" spans="6:22" ht="15.75" thickBot="1">
      <c r="F63" s="102"/>
      <c r="G63" s="101"/>
      <c r="H63" s="103"/>
      <c r="I63" s="122" t="s">
        <v>207</v>
      </c>
    </row>
    <row r="64" spans="6:22">
      <c r="F64" s="102"/>
      <c r="G64" s="101"/>
      <c r="I64" s="101"/>
    </row>
    <row r="65" spans="6:22">
      <c r="G65" s="101"/>
    </row>
    <row r="67" spans="6:22" ht="15.75" thickBot="1">
      <c r="F67" s="99" t="s">
        <v>86</v>
      </c>
      <c r="G67" s="99" t="s">
        <v>86</v>
      </c>
      <c r="H67" s="99" t="s">
        <v>86</v>
      </c>
      <c r="I67" s="99" t="s">
        <v>86</v>
      </c>
      <c r="J67" s="99"/>
      <c r="K67" s="99"/>
      <c r="L67" s="99"/>
      <c r="M67" s="99"/>
      <c r="N67" s="99"/>
      <c r="O67" s="99"/>
      <c r="P67" s="99"/>
      <c r="Q67" s="99"/>
      <c r="R67" s="99"/>
      <c r="S67" s="99"/>
      <c r="T67" s="99"/>
      <c r="U67" s="99"/>
      <c r="V67" s="99"/>
    </row>
    <row r="68" spans="6:22" ht="16.5" thickBot="1">
      <c r="F68" s="102"/>
      <c r="G68" s="101"/>
      <c r="H68" s="103"/>
      <c r="I68" s="121" t="s">
        <v>208</v>
      </c>
    </row>
    <row r="69" spans="6:22" ht="16.5" thickBot="1">
      <c r="F69" s="102"/>
      <c r="G69" s="101"/>
      <c r="H69" s="103"/>
      <c r="I69" s="118" t="s">
        <v>209</v>
      </c>
    </row>
    <row r="70" spans="6:22" ht="16.5" thickBot="1">
      <c r="F70" s="102"/>
      <c r="G70" s="101"/>
      <c r="H70" s="103"/>
      <c r="I70" s="118" t="s">
        <v>210</v>
      </c>
    </row>
    <row r="71" spans="6:22" ht="16.5" thickBot="1">
      <c r="I71" s="118" t="s">
        <v>211</v>
      </c>
    </row>
    <row r="72" spans="6:22" ht="16.5" thickBot="1">
      <c r="I72" s="119" t="s">
        <v>212</v>
      </c>
    </row>
    <row r="73" spans="6:22" ht="15.75" thickBot="1">
      <c r="F73" s="99"/>
      <c r="G73" s="99"/>
      <c r="H73" s="99"/>
      <c r="I73" s="107" t="s">
        <v>213</v>
      </c>
      <c r="J73" s="99"/>
      <c r="K73" s="99"/>
      <c r="L73" s="99"/>
      <c r="M73" s="99"/>
      <c r="N73" s="99"/>
      <c r="O73" s="99"/>
      <c r="P73" s="99"/>
      <c r="Q73" s="99"/>
      <c r="R73" s="99"/>
      <c r="S73" s="99"/>
      <c r="T73" s="99"/>
      <c r="U73" s="99"/>
      <c r="V73" s="99"/>
    </row>
    <row r="74" spans="6:22" ht="16.5" thickBot="1">
      <c r="I74" s="121" t="s">
        <v>214</v>
      </c>
    </row>
    <row r="75" spans="6:22" ht="16.5" thickBot="1">
      <c r="I75" s="118" t="s">
        <v>215</v>
      </c>
    </row>
    <row r="76" spans="6:22">
      <c r="I76" s="123" t="s">
        <v>234</v>
      </c>
    </row>
    <row r="77" spans="6:22" ht="15.75" thickBot="1">
      <c r="I77" s="107" t="s">
        <v>217</v>
      </c>
    </row>
    <row r="78" spans="6:22" ht="16.5" thickBot="1">
      <c r="I78" s="121" t="s">
        <v>218</v>
      </c>
    </row>
    <row r="79" spans="6:22">
      <c r="I79" s="123" t="s">
        <v>233</v>
      </c>
    </row>
    <row r="80" spans="6:22" ht="23.25">
      <c r="F80" s="105" t="s">
        <v>163</v>
      </c>
      <c r="G80" s="105" t="s">
        <v>164</v>
      </c>
      <c r="H80" s="105" t="s">
        <v>165</v>
      </c>
      <c r="I80" s="105" t="s">
        <v>166</v>
      </c>
      <c r="J80" s="105"/>
      <c r="K80" s="105"/>
      <c r="L80" s="105"/>
      <c r="M80" s="105"/>
      <c r="N80" s="105"/>
      <c r="O80" s="105"/>
      <c r="P80" s="105"/>
      <c r="Q80" s="105"/>
      <c r="R80" s="105"/>
      <c r="S80" s="105"/>
      <c r="T80" s="105"/>
      <c r="U80" s="105"/>
      <c r="V80" s="105"/>
    </row>
    <row r="81" spans="6:22">
      <c r="F81" s="107" t="s">
        <v>14</v>
      </c>
      <c r="G81" s="107" t="s">
        <v>14</v>
      </c>
      <c r="H81" s="107" t="s">
        <v>14</v>
      </c>
      <c r="I81" s="107" t="s">
        <v>14</v>
      </c>
      <c r="J81" s="99"/>
      <c r="K81" s="99"/>
      <c r="L81" s="99"/>
      <c r="M81" s="99"/>
      <c r="N81" s="99"/>
      <c r="O81" s="99"/>
      <c r="P81" s="99"/>
      <c r="Q81" s="99"/>
      <c r="R81" s="99"/>
      <c r="S81" s="99"/>
      <c r="T81" s="99"/>
      <c r="U81" s="99"/>
      <c r="V81" s="99"/>
    </row>
    <row r="82" spans="6:22">
      <c r="F82" s="108" t="s">
        <v>171</v>
      </c>
      <c r="G82" s="108" t="s">
        <v>171</v>
      </c>
      <c r="H82" s="108" t="s">
        <v>171</v>
      </c>
      <c r="I82" s="108" t="s">
        <v>171</v>
      </c>
    </row>
    <row r="83" spans="6:22">
      <c r="F83" s="108" t="s">
        <v>172</v>
      </c>
      <c r="G83" s="108" t="s">
        <v>172</v>
      </c>
      <c r="H83" s="108" t="s">
        <v>172</v>
      </c>
      <c r="I83" s="108" t="s">
        <v>172</v>
      </c>
    </row>
    <row r="84" spans="6:22">
      <c r="F84" s="108" t="s">
        <v>173</v>
      </c>
      <c r="G84" s="108" t="s">
        <v>173</v>
      </c>
      <c r="H84" s="108" t="s">
        <v>173</v>
      </c>
      <c r="I84" s="108" t="s">
        <v>173</v>
      </c>
    </row>
    <row r="86" spans="6:22">
      <c r="F86" s="107" t="s">
        <v>80</v>
      </c>
      <c r="G86" s="107" t="s">
        <v>80</v>
      </c>
      <c r="H86" s="107" t="s">
        <v>80</v>
      </c>
      <c r="I86" s="107" t="s">
        <v>80</v>
      </c>
    </row>
    <row r="87" spans="6:22">
      <c r="F87" s="109" t="s">
        <v>174</v>
      </c>
      <c r="G87" s="109" t="s">
        <v>174</v>
      </c>
      <c r="H87" s="109" t="s">
        <v>174</v>
      </c>
      <c r="I87" s="109" t="s">
        <v>174</v>
      </c>
    </row>
    <row r="88" spans="6:22">
      <c r="F88" s="109" t="s">
        <v>175</v>
      </c>
      <c r="G88" s="109" t="s">
        <v>175</v>
      </c>
      <c r="H88" s="109" t="s">
        <v>175</v>
      </c>
      <c r="I88" s="109" t="s">
        <v>175</v>
      </c>
    </row>
    <row r="89" spans="6:22">
      <c r="F89" s="109" t="s">
        <v>176</v>
      </c>
      <c r="G89" s="109" t="s">
        <v>176</v>
      </c>
      <c r="H89" s="109" t="s">
        <v>176</v>
      </c>
      <c r="I89" s="109" t="s">
        <v>176</v>
      </c>
    </row>
    <row r="90" spans="6:22">
      <c r="J90" s="99"/>
      <c r="K90" s="99"/>
      <c r="L90" s="99"/>
      <c r="M90" s="99"/>
      <c r="N90" s="99"/>
      <c r="O90" s="99"/>
      <c r="P90" s="99"/>
      <c r="Q90" s="99"/>
      <c r="R90" s="99"/>
      <c r="S90" s="99"/>
      <c r="T90" s="99"/>
      <c r="U90" s="99"/>
      <c r="V90" s="99"/>
    </row>
    <row r="91" spans="6:22">
      <c r="F91" s="107" t="s">
        <v>81</v>
      </c>
      <c r="G91" s="107" t="s">
        <v>81</v>
      </c>
      <c r="H91" s="107" t="s">
        <v>81</v>
      </c>
      <c r="I91" s="107" t="s">
        <v>81</v>
      </c>
    </row>
    <row r="92" spans="6:22" ht="15.75" thickBot="1">
      <c r="F92" s="110" t="s">
        <v>177</v>
      </c>
      <c r="G92" s="111" t="s">
        <v>180</v>
      </c>
      <c r="H92" s="111" t="s">
        <v>182</v>
      </c>
      <c r="I92" s="116" t="s">
        <v>156</v>
      </c>
    </row>
    <row r="93" spans="6:22" ht="15.75" thickBot="1">
      <c r="F93" s="110" t="s">
        <v>178</v>
      </c>
      <c r="G93" s="111" t="s">
        <v>181</v>
      </c>
      <c r="H93" s="111" t="s">
        <v>183</v>
      </c>
      <c r="I93" s="116" t="s">
        <v>189</v>
      </c>
    </row>
    <row r="94" spans="6:22" ht="15.75" thickBot="1">
      <c r="F94" s="110" t="s">
        <v>179</v>
      </c>
      <c r="I94" s="97" t="s">
        <v>157</v>
      </c>
    </row>
    <row r="95" spans="6:22">
      <c r="I95" s="97" t="s">
        <v>158</v>
      </c>
    </row>
    <row r="96" spans="6:22">
      <c r="I96" s="116" t="s">
        <v>179</v>
      </c>
    </row>
    <row r="97" spans="6:22" ht="15.75" thickBot="1">
      <c r="F97" s="107" t="s">
        <v>82</v>
      </c>
      <c r="G97" s="107" t="s">
        <v>82</v>
      </c>
      <c r="H97" s="107" t="s">
        <v>82</v>
      </c>
      <c r="I97" s="107" t="s">
        <v>82</v>
      </c>
    </row>
    <row r="98" spans="6:22" ht="15.75" thickBot="1">
      <c r="F98" s="112" t="s">
        <v>184</v>
      </c>
      <c r="G98" s="114" t="s">
        <v>184</v>
      </c>
      <c r="H98" s="114" t="s">
        <v>187</v>
      </c>
      <c r="I98" s="97" t="s">
        <v>159</v>
      </c>
      <c r="J98" s="99"/>
      <c r="K98" s="99"/>
      <c r="L98" s="99"/>
      <c r="M98" s="99"/>
      <c r="N98" s="99"/>
      <c r="O98" s="99"/>
      <c r="P98" s="99"/>
      <c r="Q98" s="99"/>
      <c r="R98" s="99"/>
      <c r="S98" s="99"/>
      <c r="T98" s="99"/>
      <c r="U98" s="99"/>
      <c r="V98" s="99"/>
    </row>
    <row r="99" spans="6:22" ht="15.75" thickBot="1">
      <c r="F99" s="113" t="s">
        <v>185</v>
      </c>
      <c r="G99" s="115" t="s">
        <v>186</v>
      </c>
      <c r="H99" s="115" t="s">
        <v>188</v>
      </c>
      <c r="I99" s="114" t="s">
        <v>190</v>
      </c>
    </row>
    <row r="100" spans="6:22" ht="15.75" thickBot="1">
      <c r="I100" s="115" t="s">
        <v>191</v>
      </c>
    </row>
    <row r="101" spans="6:22" ht="15.75" thickBot="1">
      <c r="I101" s="115" t="s">
        <v>192</v>
      </c>
    </row>
    <row r="102" spans="6:22">
      <c r="I102" s="116" t="s">
        <v>193</v>
      </c>
    </row>
    <row r="103" spans="6:22">
      <c r="I103" s="101"/>
    </row>
    <row r="104" spans="6:22" ht="15.75" thickBot="1">
      <c r="F104" s="107" t="s">
        <v>83</v>
      </c>
      <c r="G104" s="107" t="s">
        <v>83</v>
      </c>
      <c r="H104" s="107" t="s">
        <v>83</v>
      </c>
      <c r="I104" s="107" t="s">
        <v>83</v>
      </c>
    </row>
    <row r="105" spans="6:22" ht="16.5" thickBot="1">
      <c r="F105" s="117" t="s">
        <v>219</v>
      </c>
      <c r="G105" s="124" t="s">
        <v>225</v>
      </c>
      <c r="H105" s="126" t="s">
        <v>228</v>
      </c>
      <c r="I105" s="117" t="s">
        <v>194</v>
      </c>
    </row>
    <row r="106" spans="6:22" ht="16.5" thickBot="1">
      <c r="F106" s="47" t="s">
        <v>220</v>
      </c>
      <c r="G106" s="125" t="s">
        <v>226</v>
      </c>
      <c r="H106" s="119" t="s">
        <v>229</v>
      </c>
      <c r="I106" s="118" t="s">
        <v>195</v>
      </c>
      <c r="J106" s="99"/>
      <c r="K106" s="99"/>
      <c r="L106" s="99"/>
      <c r="M106" s="99"/>
      <c r="N106" s="99"/>
      <c r="O106" s="99"/>
      <c r="P106" s="99"/>
      <c r="Q106" s="99"/>
      <c r="R106" s="99"/>
      <c r="S106" s="99"/>
      <c r="T106" s="99"/>
      <c r="U106" s="99"/>
      <c r="V106" s="99"/>
    </row>
    <row r="107" spans="6:22" ht="16.5" thickBot="1">
      <c r="F107" s="47" t="s">
        <v>221</v>
      </c>
      <c r="G107" s="101"/>
      <c r="H107" s="120" t="s">
        <v>230</v>
      </c>
      <c r="I107" s="118" t="s">
        <v>196</v>
      </c>
      <c r="J107" s="104"/>
      <c r="K107" s="104"/>
      <c r="L107" s="104"/>
      <c r="Q107" s="100"/>
      <c r="T107" s="106"/>
      <c r="V107" s="100"/>
    </row>
    <row r="108" spans="6:22" ht="16.5" thickBot="1">
      <c r="F108" s="102"/>
      <c r="G108" s="101"/>
      <c r="H108" s="103"/>
      <c r="I108" s="119" t="s">
        <v>197</v>
      </c>
      <c r="J108" s="104"/>
      <c r="Q108" s="100"/>
      <c r="T108" s="100"/>
      <c r="V108" s="100"/>
    </row>
    <row r="109" spans="6:22" ht="15.75">
      <c r="F109" s="102"/>
      <c r="G109" s="101"/>
      <c r="H109" s="103"/>
      <c r="I109" s="120" t="s">
        <v>198</v>
      </c>
      <c r="L109" s="104"/>
      <c r="Q109" s="100"/>
      <c r="T109" s="100"/>
      <c r="V109" s="100"/>
    </row>
    <row r="110" spans="6:22">
      <c r="Q110" s="100"/>
      <c r="T110" s="100"/>
      <c r="V110" s="100"/>
    </row>
    <row r="111" spans="6:22">
      <c r="J111" s="104"/>
      <c r="Q111" s="100"/>
      <c r="T111" s="106"/>
      <c r="V111" s="100"/>
    </row>
    <row r="112" spans="6:22" ht="15.75" thickBot="1">
      <c r="F112" s="107" t="s">
        <v>84</v>
      </c>
      <c r="G112" s="107" t="s">
        <v>84</v>
      </c>
      <c r="H112" s="107" t="s">
        <v>84</v>
      </c>
      <c r="I112" s="107" t="s">
        <v>84</v>
      </c>
      <c r="K112" s="104"/>
      <c r="T112" s="106"/>
      <c r="V112" s="100"/>
    </row>
    <row r="113" spans="6:22" ht="16.5" thickBot="1">
      <c r="F113" s="118" t="s">
        <v>222</v>
      </c>
      <c r="G113" s="118" t="s">
        <v>227</v>
      </c>
      <c r="H113" s="126" t="s">
        <v>231</v>
      </c>
      <c r="I113" s="121" t="s">
        <v>199</v>
      </c>
      <c r="J113" s="99"/>
      <c r="K113" s="99"/>
      <c r="L113" s="99"/>
      <c r="M113" s="99"/>
      <c r="N113" s="99"/>
      <c r="O113" s="99"/>
      <c r="P113" s="99"/>
      <c r="Q113" s="99"/>
      <c r="R113" s="99"/>
      <c r="S113" s="99"/>
      <c r="T113" s="99"/>
      <c r="U113" s="99"/>
      <c r="V113" s="99"/>
    </row>
    <row r="114" spans="6:22" ht="16.5" thickBot="1">
      <c r="F114" s="117" t="s">
        <v>223</v>
      </c>
      <c r="G114" s="118" t="s">
        <v>224</v>
      </c>
      <c r="H114" s="119" t="s">
        <v>232</v>
      </c>
      <c r="I114" s="118" t="s">
        <v>200</v>
      </c>
    </row>
    <row r="115" spans="6:22" ht="16.5" thickBot="1">
      <c r="F115" s="117" t="s">
        <v>224</v>
      </c>
      <c r="G115" s="101"/>
      <c r="H115" s="103"/>
      <c r="I115" s="119" t="s">
        <v>201</v>
      </c>
    </row>
    <row r="116" spans="6:22" ht="16.5" thickBot="1">
      <c r="F116" s="102"/>
      <c r="G116" s="101"/>
      <c r="H116" s="103"/>
      <c r="I116" s="119" t="s">
        <v>202</v>
      </c>
    </row>
    <row r="117" spans="6:22" ht="15.75">
      <c r="F117" s="102"/>
      <c r="G117" s="101"/>
      <c r="H117" s="103"/>
      <c r="I117" s="120" t="s">
        <v>203</v>
      </c>
    </row>
    <row r="118" spans="6:22">
      <c r="I118" s="104"/>
    </row>
    <row r="119" spans="6:22">
      <c r="F119" s="107" t="s">
        <v>85</v>
      </c>
      <c r="G119" s="107" t="s">
        <v>85</v>
      </c>
      <c r="H119" s="107" t="s">
        <v>85</v>
      </c>
      <c r="I119" s="107" t="s">
        <v>85</v>
      </c>
    </row>
    <row r="120" spans="6:22" ht="15.75">
      <c r="F120" s="102"/>
      <c r="G120" s="101"/>
      <c r="H120" s="103"/>
      <c r="I120" s="117" t="s">
        <v>204</v>
      </c>
    </row>
    <row r="121" spans="6:22" ht="16.5" thickBot="1">
      <c r="F121" s="102"/>
      <c r="G121" s="101"/>
      <c r="H121" s="103"/>
      <c r="I121" s="118" t="s">
        <v>205</v>
      </c>
      <c r="J121" s="99"/>
      <c r="K121" s="99"/>
      <c r="L121" s="99"/>
      <c r="M121" s="99"/>
      <c r="N121" s="99"/>
      <c r="O121" s="99"/>
      <c r="P121" s="99"/>
      <c r="Q121" s="99"/>
      <c r="R121" s="99"/>
      <c r="S121" s="99"/>
      <c r="T121" s="99"/>
      <c r="U121" s="99"/>
      <c r="V121" s="99"/>
    </row>
    <row r="122" spans="6:22" ht="16.5" thickBot="1">
      <c r="F122" s="102"/>
      <c r="G122" s="101"/>
      <c r="H122" s="103"/>
      <c r="I122" s="118" t="s">
        <v>206</v>
      </c>
      <c r="P122" s="104"/>
      <c r="R122" s="104"/>
    </row>
    <row r="123" spans="6:22" ht="15.75" thickBot="1">
      <c r="F123" s="102"/>
      <c r="G123" s="101"/>
      <c r="H123" s="103"/>
      <c r="I123" s="122" t="s">
        <v>207</v>
      </c>
      <c r="N123" s="104"/>
      <c r="V123" s="104"/>
    </row>
    <row r="124" spans="6:22">
      <c r="F124" s="102"/>
      <c r="G124" s="101"/>
      <c r="I124" s="101"/>
      <c r="M124" s="104"/>
      <c r="O124" s="104"/>
      <c r="R124" s="104"/>
    </row>
    <row r="125" spans="6:22">
      <c r="G125" s="101"/>
      <c r="T125" s="104"/>
    </row>
    <row r="126" spans="6:22">
      <c r="L126" s="104"/>
      <c r="M126" s="104"/>
      <c r="S126" s="104"/>
      <c r="T126" s="104"/>
    </row>
    <row r="127" spans="6:22" ht="15.75" thickBot="1">
      <c r="F127" s="107" t="s">
        <v>86</v>
      </c>
      <c r="G127" s="107" t="s">
        <v>86</v>
      </c>
      <c r="H127" s="107" t="s">
        <v>86</v>
      </c>
      <c r="I127" s="107" t="s">
        <v>86</v>
      </c>
    </row>
    <row r="128" spans="6:22" ht="16.5" thickBot="1">
      <c r="F128" s="102"/>
      <c r="G128" s="101"/>
      <c r="H128" s="103"/>
      <c r="I128" s="121" t="s">
        <v>208</v>
      </c>
      <c r="J128" s="99"/>
      <c r="K128" s="99"/>
      <c r="L128" s="99"/>
      <c r="M128" s="99"/>
      <c r="N128" s="99"/>
      <c r="O128" s="99"/>
      <c r="P128" s="99"/>
      <c r="Q128" s="99"/>
      <c r="R128" s="99"/>
      <c r="S128" s="99"/>
      <c r="T128" s="99"/>
      <c r="U128" s="99"/>
      <c r="V128" s="99"/>
    </row>
    <row r="129" spans="6:9" ht="16.5" thickBot="1">
      <c r="F129" s="102"/>
      <c r="G129" s="101"/>
      <c r="H129" s="103"/>
      <c r="I129" s="118" t="s">
        <v>209</v>
      </c>
    </row>
    <row r="130" spans="6:9" ht="16.5" thickBot="1">
      <c r="F130" s="102"/>
      <c r="G130" s="101"/>
      <c r="H130" s="103"/>
      <c r="I130" s="118" t="s">
        <v>210</v>
      </c>
    </row>
    <row r="131" spans="6:9" ht="16.5" thickBot="1">
      <c r="I131" s="118" t="s">
        <v>211</v>
      </c>
    </row>
    <row r="132" spans="6:9" ht="16.5" thickBot="1">
      <c r="I132" s="119" t="s">
        <v>212</v>
      </c>
    </row>
    <row r="133" spans="6:9" ht="15.75" thickBot="1">
      <c r="F133" s="107"/>
      <c r="G133" s="107"/>
      <c r="H133" s="107"/>
      <c r="I133" s="107" t="s">
        <v>213</v>
      </c>
    </row>
    <row r="134" spans="6:9" ht="16.5" thickBot="1">
      <c r="I134" s="121" t="s">
        <v>214</v>
      </c>
    </row>
    <row r="135" spans="6:9" ht="16.5" thickBot="1">
      <c r="I135" s="118" t="s">
        <v>215</v>
      </c>
    </row>
    <row r="136" spans="6:9" ht="30">
      <c r="I136" s="123" t="s">
        <v>216</v>
      </c>
    </row>
    <row r="137" spans="6:9" ht="15.75" thickBot="1">
      <c r="I137" s="107" t="s">
        <v>217</v>
      </c>
    </row>
    <row r="138" spans="6:9" ht="16.5" thickBot="1">
      <c r="I138" s="121" t="s">
        <v>218</v>
      </c>
    </row>
    <row r="139" spans="6:9">
      <c r="I139" s="123" t="s">
        <v>233</v>
      </c>
    </row>
    <row r="141" spans="6:9" ht="23.25">
      <c r="F141" s="105" t="s">
        <v>167</v>
      </c>
      <c r="G141" s="105" t="s">
        <v>168</v>
      </c>
      <c r="H141" s="105" t="s">
        <v>169</v>
      </c>
      <c r="I141" s="105" t="s">
        <v>170</v>
      </c>
    </row>
    <row r="142" spans="6:9">
      <c r="F142" s="107" t="s">
        <v>14</v>
      </c>
      <c r="G142" s="107" t="s">
        <v>14</v>
      </c>
      <c r="H142" s="107" t="s">
        <v>14</v>
      </c>
      <c r="I142" s="107" t="s">
        <v>14</v>
      </c>
    </row>
    <row r="143" spans="6:9">
      <c r="F143" s="108" t="s">
        <v>171</v>
      </c>
      <c r="G143" s="108" t="s">
        <v>171</v>
      </c>
      <c r="H143" s="108" t="s">
        <v>171</v>
      </c>
      <c r="I143" s="108" t="s">
        <v>171</v>
      </c>
    </row>
    <row r="144" spans="6:9">
      <c r="F144" s="108" t="s">
        <v>172</v>
      </c>
      <c r="G144" s="108" t="s">
        <v>172</v>
      </c>
      <c r="H144" s="108" t="s">
        <v>172</v>
      </c>
      <c r="I144" s="108" t="s">
        <v>172</v>
      </c>
    </row>
    <row r="145" spans="6:9">
      <c r="F145" s="108" t="s">
        <v>173</v>
      </c>
      <c r="G145" s="108" t="s">
        <v>173</v>
      </c>
      <c r="H145" s="108" t="s">
        <v>173</v>
      </c>
      <c r="I145" s="108" t="s">
        <v>173</v>
      </c>
    </row>
    <row r="147" spans="6:9">
      <c r="F147" s="107" t="s">
        <v>80</v>
      </c>
      <c r="G147" s="107" t="s">
        <v>80</v>
      </c>
      <c r="H147" s="107" t="s">
        <v>80</v>
      </c>
      <c r="I147" s="107" t="s">
        <v>80</v>
      </c>
    </row>
    <row r="148" spans="6:9">
      <c r="F148" s="109" t="s">
        <v>174</v>
      </c>
      <c r="G148" s="109" t="s">
        <v>174</v>
      </c>
      <c r="H148" s="109" t="s">
        <v>174</v>
      </c>
      <c r="I148" s="109" t="s">
        <v>174</v>
      </c>
    </row>
    <row r="149" spans="6:9">
      <c r="F149" s="109" t="s">
        <v>175</v>
      </c>
      <c r="G149" s="109" t="s">
        <v>175</v>
      </c>
      <c r="H149" s="109" t="s">
        <v>175</v>
      </c>
      <c r="I149" s="109" t="s">
        <v>175</v>
      </c>
    </row>
    <row r="150" spans="6:9">
      <c r="F150" s="109" t="s">
        <v>176</v>
      </c>
      <c r="G150" s="109" t="s">
        <v>176</v>
      </c>
      <c r="H150" s="109" t="s">
        <v>176</v>
      </c>
      <c r="I150" s="109" t="s">
        <v>176</v>
      </c>
    </row>
    <row r="152" spans="6:9">
      <c r="F152" s="107" t="s">
        <v>81</v>
      </c>
      <c r="G152" s="107" t="s">
        <v>81</v>
      </c>
      <c r="H152" s="107" t="s">
        <v>81</v>
      </c>
      <c r="I152" s="107" t="s">
        <v>81</v>
      </c>
    </row>
    <row r="153" spans="6:9" ht="15.75" thickBot="1">
      <c r="F153" s="110" t="s">
        <v>177</v>
      </c>
      <c r="G153" s="111" t="s">
        <v>180</v>
      </c>
      <c r="H153" s="111" t="s">
        <v>182</v>
      </c>
      <c r="I153" s="116" t="s">
        <v>156</v>
      </c>
    </row>
    <row r="154" spans="6:9" ht="15.75" thickBot="1">
      <c r="F154" s="110" t="s">
        <v>178</v>
      </c>
      <c r="G154" s="111" t="s">
        <v>181</v>
      </c>
      <c r="H154" s="111" t="s">
        <v>183</v>
      </c>
      <c r="I154" s="116" t="s">
        <v>189</v>
      </c>
    </row>
    <row r="155" spans="6:9" ht="15.75" thickBot="1">
      <c r="F155" s="110" t="s">
        <v>179</v>
      </c>
      <c r="I155" s="97" t="s">
        <v>157</v>
      </c>
    </row>
    <row r="156" spans="6:9">
      <c r="I156" s="97" t="s">
        <v>158</v>
      </c>
    </row>
    <row r="157" spans="6:9">
      <c r="I157" s="116" t="s">
        <v>179</v>
      </c>
    </row>
    <row r="158" spans="6:9" ht="15.75" thickBot="1">
      <c r="F158" s="107" t="s">
        <v>82</v>
      </c>
      <c r="G158" s="107" t="s">
        <v>82</v>
      </c>
      <c r="H158" s="107" t="s">
        <v>82</v>
      </c>
      <c r="I158" s="107" t="s">
        <v>82</v>
      </c>
    </row>
    <row r="159" spans="6:9" ht="15.75" thickBot="1">
      <c r="F159" s="112" t="s">
        <v>184</v>
      </c>
      <c r="G159" s="114" t="s">
        <v>184</v>
      </c>
      <c r="H159" s="114" t="s">
        <v>187</v>
      </c>
      <c r="I159" s="97" t="s">
        <v>159</v>
      </c>
    </row>
    <row r="160" spans="6:9" ht="15.75" thickBot="1">
      <c r="F160" s="113" t="s">
        <v>185</v>
      </c>
      <c r="G160" s="115" t="s">
        <v>186</v>
      </c>
      <c r="H160" s="115" t="s">
        <v>188</v>
      </c>
      <c r="I160" s="114" t="s">
        <v>190</v>
      </c>
    </row>
    <row r="161" spans="6:9" ht="15.75" thickBot="1">
      <c r="I161" s="115" t="s">
        <v>191</v>
      </c>
    </row>
    <row r="162" spans="6:9" ht="15.75" thickBot="1">
      <c r="I162" s="115" t="s">
        <v>192</v>
      </c>
    </row>
    <row r="163" spans="6:9">
      <c r="I163" s="116" t="s">
        <v>193</v>
      </c>
    </row>
    <row r="164" spans="6:9">
      <c r="I164" s="101"/>
    </row>
    <row r="165" spans="6:9" ht="15.75" thickBot="1">
      <c r="F165" s="107" t="s">
        <v>83</v>
      </c>
      <c r="G165" s="107" t="s">
        <v>83</v>
      </c>
      <c r="H165" s="107" t="s">
        <v>83</v>
      </c>
      <c r="I165" s="107" t="s">
        <v>83</v>
      </c>
    </row>
    <row r="166" spans="6:9" ht="16.5" thickBot="1">
      <c r="F166" s="117" t="s">
        <v>219</v>
      </c>
      <c r="G166" s="124" t="s">
        <v>225</v>
      </c>
      <c r="H166" s="126" t="s">
        <v>228</v>
      </c>
      <c r="I166" s="117" t="s">
        <v>194</v>
      </c>
    </row>
    <row r="167" spans="6:9" ht="16.5" thickBot="1">
      <c r="F167" s="47" t="s">
        <v>220</v>
      </c>
      <c r="G167" s="125" t="s">
        <v>226</v>
      </c>
      <c r="H167" s="119" t="s">
        <v>229</v>
      </c>
      <c r="I167" s="118" t="s">
        <v>195</v>
      </c>
    </row>
    <row r="168" spans="6:9" ht="16.5" thickBot="1">
      <c r="F168" s="47" t="s">
        <v>221</v>
      </c>
      <c r="G168" s="101"/>
      <c r="H168" s="120" t="s">
        <v>230</v>
      </c>
      <c r="I168" s="118" t="s">
        <v>196</v>
      </c>
    </row>
    <row r="169" spans="6:9" ht="16.5" thickBot="1">
      <c r="F169" s="102"/>
      <c r="G169" s="101"/>
      <c r="H169" s="103"/>
      <c r="I169" s="119" t="s">
        <v>197</v>
      </c>
    </row>
    <row r="170" spans="6:9" ht="15.75">
      <c r="F170" s="102"/>
      <c r="G170" s="101"/>
      <c r="H170" s="103"/>
      <c r="I170" s="120" t="s">
        <v>198</v>
      </c>
    </row>
    <row r="173" spans="6:9" ht="15.75" thickBot="1">
      <c r="F173" s="107" t="s">
        <v>84</v>
      </c>
      <c r="G173" s="107" t="s">
        <v>84</v>
      </c>
      <c r="H173" s="107" t="s">
        <v>84</v>
      </c>
      <c r="I173" s="107" t="s">
        <v>84</v>
      </c>
    </row>
    <row r="174" spans="6:9" ht="16.5" thickBot="1">
      <c r="F174" s="118" t="s">
        <v>222</v>
      </c>
      <c r="G174" s="118" t="s">
        <v>227</v>
      </c>
      <c r="H174" s="126" t="s">
        <v>231</v>
      </c>
      <c r="I174" s="121" t="s">
        <v>199</v>
      </c>
    </row>
    <row r="175" spans="6:9" ht="16.5" thickBot="1">
      <c r="F175" s="117" t="s">
        <v>223</v>
      </c>
      <c r="G175" s="118" t="s">
        <v>224</v>
      </c>
      <c r="H175" s="119" t="s">
        <v>232</v>
      </c>
      <c r="I175" s="118" t="s">
        <v>200</v>
      </c>
    </row>
    <row r="176" spans="6:9" ht="16.5" thickBot="1">
      <c r="F176" s="117" t="s">
        <v>224</v>
      </c>
      <c r="G176" s="101"/>
      <c r="H176" s="103"/>
      <c r="I176" s="119" t="s">
        <v>201</v>
      </c>
    </row>
    <row r="177" spans="6:9" ht="16.5" thickBot="1">
      <c r="F177" s="102"/>
      <c r="G177" s="101"/>
      <c r="H177" s="103"/>
      <c r="I177" s="119" t="s">
        <v>202</v>
      </c>
    </row>
    <row r="178" spans="6:9" ht="15.75">
      <c r="F178" s="102"/>
      <c r="G178" s="101"/>
      <c r="H178" s="103"/>
      <c r="I178" s="120" t="s">
        <v>203</v>
      </c>
    </row>
    <row r="179" spans="6:9">
      <c r="I179" s="104"/>
    </row>
    <row r="180" spans="6:9">
      <c r="F180" s="107" t="s">
        <v>85</v>
      </c>
      <c r="G180" s="107" t="s">
        <v>85</v>
      </c>
      <c r="H180" s="107" t="s">
        <v>85</v>
      </c>
      <c r="I180" s="107" t="s">
        <v>85</v>
      </c>
    </row>
    <row r="181" spans="6:9" ht="15.75">
      <c r="F181" s="102"/>
      <c r="G181" s="101"/>
      <c r="H181" s="103"/>
      <c r="I181" s="117" t="s">
        <v>204</v>
      </c>
    </row>
    <row r="182" spans="6:9" ht="16.5" thickBot="1">
      <c r="F182" s="102"/>
      <c r="G182" s="101"/>
      <c r="H182" s="103"/>
      <c r="I182" s="118" t="s">
        <v>205</v>
      </c>
    </row>
    <row r="183" spans="6:9" ht="16.5" thickBot="1">
      <c r="F183" s="102"/>
      <c r="G183" s="101"/>
      <c r="H183" s="103"/>
      <c r="I183" s="118" t="s">
        <v>206</v>
      </c>
    </row>
    <row r="184" spans="6:9" ht="15.75" thickBot="1">
      <c r="F184" s="102"/>
      <c r="G184" s="101"/>
      <c r="H184" s="103"/>
      <c r="I184" s="122" t="s">
        <v>207</v>
      </c>
    </row>
    <row r="185" spans="6:9">
      <c r="F185" s="102"/>
      <c r="G185" s="101"/>
      <c r="I185" s="101"/>
    </row>
    <row r="186" spans="6:9">
      <c r="G186" s="101"/>
    </row>
    <row r="188" spans="6:9" ht="15.75" thickBot="1">
      <c r="F188" s="107" t="s">
        <v>86</v>
      </c>
      <c r="G188" s="107" t="s">
        <v>86</v>
      </c>
      <c r="H188" s="107" t="s">
        <v>86</v>
      </c>
      <c r="I188" s="107" t="s">
        <v>86</v>
      </c>
    </row>
    <row r="189" spans="6:9" ht="16.5" thickBot="1">
      <c r="F189" s="102"/>
      <c r="G189" s="101"/>
      <c r="H189" s="103"/>
      <c r="I189" s="121" t="s">
        <v>208</v>
      </c>
    </row>
    <row r="190" spans="6:9" ht="16.5" thickBot="1">
      <c r="F190" s="102"/>
      <c r="G190" s="101"/>
      <c r="H190" s="103"/>
      <c r="I190" s="118" t="s">
        <v>209</v>
      </c>
    </row>
    <row r="191" spans="6:9" ht="16.5" thickBot="1">
      <c r="F191" s="102"/>
      <c r="G191" s="101"/>
      <c r="H191" s="103"/>
      <c r="I191" s="118" t="s">
        <v>210</v>
      </c>
    </row>
    <row r="192" spans="6:9" ht="16.5" thickBot="1">
      <c r="I192" s="118" t="s">
        <v>211</v>
      </c>
    </row>
    <row r="193" spans="6:9" ht="16.5" thickBot="1">
      <c r="I193" s="119" t="s">
        <v>212</v>
      </c>
    </row>
    <row r="194" spans="6:9" ht="15.75" thickBot="1">
      <c r="F194" s="107"/>
      <c r="G194" s="107"/>
      <c r="H194" s="107"/>
      <c r="I194" s="107" t="s">
        <v>213</v>
      </c>
    </row>
    <row r="195" spans="6:9" ht="16.5" thickBot="1">
      <c r="I195" s="121" t="s">
        <v>214</v>
      </c>
    </row>
    <row r="196" spans="6:9" ht="16.5" thickBot="1">
      <c r="I196" s="118" t="s">
        <v>215</v>
      </c>
    </row>
    <row r="197" spans="6:9">
      <c r="I197" s="123" t="s">
        <v>234</v>
      </c>
    </row>
    <row r="198" spans="6:9" ht="15.75" thickBot="1">
      <c r="I198" s="107" t="s">
        <v>217</v>
      </c>
    </row>
    <row r="199" spans="6:9" ht="16.5" thickBot="1">
      <c r="I199" s="121" t="s">
        <v>218</v>
      </c>
    </row>
    <row r="200" spans="6:9">
      <c r="I200" s="123" t="s">
        <v>233</v>
      </c>
    </row>
  </sheetData>
  <sheetProtection password="F5D8" sheet="1" objects="1" scenarios="1" selectLockedCells="1" selectUnlockedCells="1"/>
  <mergeCells count="19">
    <mergeCell ref="V2:V20"/>
    <mergeCell ref="B1:E1"/>
    <mergeCell ref="F1:V1"/>
    <mergeCell ref="F2:F20"/>
    <mergeCell ref="G2:G20"/>
    <mergeCell ref="H2:H20"/>
    <mergeCell ref="I2:I20"/>
    <mergeCell ref="J2:J20"/>
    <mergeCell ref="K2:K20"/>
    <mergeCell ref="L2:L20"/>
    <mergeCell ref="M2:M20"/>
    <mergeCell ref="N2:N20"/>
    <mergeCell ref="O2:O20"/>
    <mergeCell ref="P2:P20"/>
    <mergeCell ref="Q2:Q20"/>
    <mergeCell ref="R2:R20"/>
    <mergeCell ref="S2:S20"/>
    <mergeCell ref="T2:T20"/>
    <mergeCell ref="U2:U2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G221"/>
  <sheetViews>
    <sheetView workbookViewId="0">
      <selection activeCell="A2" sqref="A2"/>
    </sheetView>
  </sheetViews>
  <sheetFormatPr defaultRowHeight="15"/>
  <cols>
    <col min="3" max="3" width="10.85546875" bestFit="1" customWidth="1"/>
    <col min="4" max="4" width="47.140625" bestFit="1" customWidth="1"/>
    <col min="5" max="5" width="16.28515625" style="73" bestFit="1" customWidth="1"/>
    <col min="6" max="6" width="12" bestFit="1" customWidth="1"/>
    <col min="7" max="7" width="15.28515625" bestFit="1" customWidth="1"/>
  </cols>
  <sheetData>
    <row r="1" spans="1:7">
      <c r="A1" s="47" t="s">
        <v>139</v>
      </c>
      <c r="B1" s="47" t="s">
        <v>2</v>
      </c>
      <c r="C1" s="47" t="s">
        <v>140</v>
      </c>
      <c r="D1" s="47" t="s">
        <v>141</v>
      </c>
      <c r="E1" s="73" t="s">
        <v>142</v>
      </c>
      <c r="F1" s="47" t="s">
        <v>146</v>
      </c>
      <c r="G1" s="47" t="s">
        <v>6</v>
      </c>
    </row>
    <row r="2" spans="1:7">
      <c r="A2" s="72" t="str">
        <f>IF(OR(LEFT(Sheet1!J8,2)="FK",LEFT(Sheet1!J8,1)="K", AND(LEN(Sheet1!J8=4),RIGHT(Sheet1!J8,3)&lt;&gt;"CRP",RIGHT(Sheet1!J8,3)&lt;&gt;"MTE")),RIGHT(Sheet1!J8,2),RIGHT(Sheet1!J8,3))</f>
        <v>CD</v>
      </c>
      <c r="B2" s="72" t="str">
        <f>Sheet1!B8</f>
        <v>First</v>
      </c>
      <c r="C2" s="72" t="str">
        <f>IF(Sheet1!B19&lt;&gt;"",Sheet1!B19,"")</f>
        <v/>
      </c>
      <c r="D2" s="72" t="str">
        <f>Sheet1!B9</f>
        <v>Architecture Studio - I</v>
      </c>
      <c r="E2" s="74" t="str">
        <f>IF(C2&lt;&gt;"",IF(Sheet1!D19&lt;&gt;"",IF(Sheet1!D19="zero",0,IF(Sheet1!D19&lt;&gt;"zero",Sheet1!D19,""))),"")</f>
        <v/>
      </c>
      <c r="F2" t="str">
        <f>IF(C2&lt;&gt;"",IF(Sheet1!J17=30,2,IF(Sheet1!J17=60,3)),"")</f>
        <v/>
      </c>
      <c r="G2" s="76">
        <f>Sheet1!Q9</f>
        <v>0</v>
      </c>
    </row>
    <row r="3" spans="1:7">
      <c r="A3" t="str">
        <f>IF(C3&lt;&gt;"",A2,"")</f>
        <v/>
      </c>
      <c r="B3" t="str">
        <f>IF(C3&lt;&gt;"",B2,"")</f>
        <v/>
      </c>
      <c r="C3" s="47" t="str">
        <f>IF(Sheet1!B20&lt;&gt;"",Sheet1!B20,"")</f>
        <v/>
      </c>
      <c r="D3" t="str">
        <f>IF(C3&lt;&gt;"",D2,"")</f>
        <v/>
      </c>
      <c r="E3" s="73" t="str">
        <f>IF(C3&lt;&gt;"",IF(Sheet1!D20&lt;&gt;"",IF(Sheet1!D20="zero",0,IF(Sheet1!D20&lt;&gt;"zero",Sheet1!D20,""))),"")</f>
        <v/>
      </c>
      <c r="F3" s="47" t="str">
        <f>IF(C3&lt;&gt;"",IF(Sheet1!J17=30,2,IF(Sheet1!J17=60,3)),"")</f>
        <v/>
      </c>
      <c r="G3" t="str">
        <f>IF(C3&lt;&gt;"",G2,"")</f>
        <v/>
      </c>
    </row>
    <row r="4" spans="1:7">
      <c r="A4" s="47" t="str">
        <f>IF(C4&lt;&gt;"",A2,"")</f>
        <v/>
      </c>
      <c r="B4" s="47" t="str">
        <f>IF(C4&lt;&gt;"",B2,"")</f>
        <v/>
      </c>
      <c r="C4" s="47" t="str">
        <f>IF(Sheet1!B21&lt;&gt;"",Sheet1!B21,"")</f>
        <v/>
      </c>
      <c r="D4" s="47" t="str">
        <f>IF(C4&lt;&gt;"",D2,"")</f>
        <v/>
      </c>
      <c r="E4" s="73" t="str">
        <f>IF(C4&lt;&gt;"",IF(Sheet1!D21&lt;&gt;"",IF(Sheet1!D21="zero",0,IF(Sheet1!D21&lt;&gt;"zero",Sheet1!D21,""))),"")</f>
        <v/>
      </c>
      <c r="F4" s="47" t="str">
        <f>IF(C4&lt;&gt;"",IF(Sheet1!J17=30,2,IF(Sheet1!J17=60,3)),"")</f>
        <v/>
      </c>
      <c r="G4" s="47" t="str">
        <f>IF(C4&lt;&gt;"",G2,"")</f>
        <v/>
      </c>
    </row>
    <row r="5" spans="1:7">
      <c r="A5" s="47" t="str">
        <f>IF(C5&lt;&gt;"",A2,"")</f>
        <v/>
      </c>
      <c r="B5" s="47" t="str">
        <f>IF(C5&lt;&gt;"",B2,"")</f>
        <v/>
      </c>
      <c r="C5" s="47" t="str">
        <f>IF(Sheet1!B22&lt;&gt;"",Sheet1!B22,"")</f>
        <v/>
      </c>
      <c r="D5" s="47" t="str">
        <f>IF(C5&lt;&gt;"",D2,"")</f>
        <v/>
      </c>
      <c r="E5" s="73" t="str">
        <f>IF(C5&lt;&gt;"",IF(Sheet1!D22&lt;&gt;"",IF(Sheet1!D22="zero",0,IF(Sheet1!D22&lt;&gt;"zero",Sheet1!D22,""))),"")</f>
        <v/>
      </c>
      <c r="F5" s="47" t="str">
        <f>IF(C5&lt;&gt;"",IF(Sheet1!J17=30,2,IF(Sheet1!J17=60,3)),"")</f>
        <v/>
      </c>
      <c r="G5" s="47" t="str">
        <f>IF(C5&lt;&gt;"",G2,"")</f>
        <v/>
      </c>
    </row>
    <row r="6" spans="1:7">
      <c r="A6" s="47" t="str">
        <f>IF(C6&lt;&gt;"",A2,"")</f>
        <v/>
      </c>
      <c r="B6" s="47" t="str">
        <f>IF(C6&lt;&gt;"",B2,"")</f>
        <v/>
      </c>
      <c r="C6" s="47" t="str">
        <f>IF(Sheet1!B23&lt;&gt;"",Sheet1!B23,"")</f>
        <v/>
      </c>
      <c r="D6" s="47" t="str">
        <f>IF(C6&lt;&gt;"",D2,"")</f>
        <v/>
      </c>
      <c r="E6" s="73" t="str">
        <f>IF(C6&lt;&gt;"",IF(Sheet1!D23&lt;&gt;"",IF(Sheet1!D23="zero",0,IF(Sheet1!D23&lt;&gt;"zero",Sheet1!D23,""))),"")</f>
        <v/>
      </c>
      <c r="F6" s="47" t="str">
        <f>IF(C6&lt;&gt;"",IF(Sheet1!J17=30,2,IF(Sheet1!J17=60,3)),"")</f>
        <v/>
      </c>
      <c r="G6" s="47" t="str">
        <f>IF(C6&lt;&gt;"",G2,"")</f>
        <v/>
      </c>
    </row>
    <row r="7" spans="1:7">
      <c r="A7" s="47" t="str">
        <f>IF(C7&lt;&gt;"",A2,"")</f>
        <v/>
      </c>
      <c r="B7" s="47" t="str">
        <f>IF(C7&lt;&gt;"",B2,"")</f>
        <v/>
      </c>
      <c r="C7" s="47" t="str">
        <f>IF(Sheet1!B24&lt;&gt;"",Sheet1!B24,"")</f>
        <v/>
      </c>
      <c r="D7" s="47" t="str">
        <f>IF(C7&lt;&gt;"",D2,"")</f>
        <v/>
      </c>
      <c r="E7" s="73" t="str">
        <f>IF(C7&lt;&gt;"",IF(Sheet1!D24&lt;&gt;"",IF(Sheet1!D24="zero",0,IF(Sheet1!D24&lt;&gt;"zero",Sheet1!D24,""))),"")</f>
        <v/>
      </c>
      <c r="F7" s="47" t="str">
        <f>IF(C7&lt;&gt;"",IF(Sheet1!J17=30,2,IF(Sheet1!J17=60,3)),"")</f>
        <v/>
      </c>
      <c r="G7" s="47" t="str">
        <f>IF(C7&lt;&gt;"",G2,"")</f>
        <v/>
      </c>
    </row>
    <row r="8" spans="1:7">
      <c r="A8" s="47" t="str">
        <f>IF(C8&lt;&gt;"",A2,"")</f>
        <v/>
      </c>
      <c r="B8" s="47" t="str">
        <f>IF(C8&lt;&gt;"",B2,"")</f>
        <v/>
      </c>
      <c r="C8" s="47" t="str">
        <f>IF(Sheet1!B25&lt;&gt;"",Sheet1!B25,"")</f>
        <v/>
      </c>
      <c r="D8" s="47" t="str">
        <f>IF(C8&lt;&gt;"",D2,"")</f>
        <v/>
      </c>
      <c r="E8" s="73" t="str">
        <f>IF(C8&lt;&gt;"",IF(Sheet1!D25&lt;&gt;"",IF(Sheet1!D25="zero",0,IF(Sheet1!D25&lt;&gt;"zero",Sheet1!D25,""))),"")</f>
        <v/>
      </c>
      <c r="F8" s="47" t="str">
        <f>IF(C8&lt;&gt;"",IF(Sheet1!J17=30,2,IF(Sheet1!J17=60,3)),"")</f>
        <v/>
      </c>
      <c r="G8" s="47" t="str">
        <f>IF(C8&lt;&gt;"",G2,"")</f>
        <v/>
      </c>
    </row>
    <row r="9" spans="1:7">
      <c r="A9" s="47" t="str">
        <f>IF(C9&lt;&gt;"",A2,"")</f>
        <v/>
      </c>
      <c r="B9" s="47" t="str">
        <f>IF(C9&lt;&gt;"",B2,"")</f>
        <v/>
      </c>
      <c r="C9" s="47" t="str">
        <f>IF(Sheet1!B26&lt;&gt;"",Sheet1!B26,"")</f>
        <v/>
      </c>
      <c r="D9" s="47" t="str">
        <f>IF(C9&lt;&gt;"",D2,"")</f>
        <v/>
      </c>
      <c r="E9" s="73" t="str">
        <f>IF(C9&lt;&gt;"",IF(Sheet1!D26&lt;&gt;"",IF(Sheet1!D26="zero",0,IF(Sheet1!D26&lt;&gt;"zero",Sheet1!D26,""))),"")</f>
        <v/>
      </c>
      <c r="F9" s="47" t="str">
        <f>IF(C9&lt;&gt;"",IF(Sheet1!J17=30,2,IF(Sheet1!J17=60,3)),"")</f>
        <v/>
      </c>
      <c r="G9" s="47" t="str">
        <f>IF(C9&lt;&gt;"",G2,"")</f>
        <v/>
      </c>
    </row>
    <row r="10" spans="1:7">
      <c r="A10" s="47" t="str">
        <f>IF(C10&lt;&gt;"",A2,"")</f>
        <v/>
      </c>
      <c r="B10" s="47" t="str">
        <f>IF(C10&lt;&gt;"",B2,"")</f>
        <v/>
      </c>
      <c r="C10" s="47" t="str">
        <f>IF(Sheet1!B27&lt;&gt;"",Sheet1!B27,"")</f>
        <v/>
      </c>
      <c r="D10" s="47" t="str">
        <f>IF(C10&lt;&gt;"",D2,"")</f>
        <v/>
      </c>
      <c r="E10" s="73" t="str">
        <f>IF(C10&lt;&gt;"",IF(Sheet1!D27&lt;&gt;"",IF(Sheet1!D27="zero",0,IF(Sheet1!D27&lt;&gt;"zero",Sheet1!D27,""))),"")</f>
        <v/>
      </c>
      <c r="F10" s="47" t="str">
        <f>IF(C10&lt;&gt;"",IF(Sheet1!J17=30,2,IF(Sheet1!J17=60,3)),"")</f>
        <v/>
      </c>
      <c r="G10" s="47" t="str">
        <f>IF(C10&lt;&gt;"",G2,"")</f>
        <v/>
      </c>
    </row>
    <row r="11" spans="1:7">
      <c r="A11" s="47" t="str">
        <f>IF(C11&lt;&gt;"",A2,"")</f>
        <v/>
      </c>
      <c r="B11" s="47" t="str">
        <f>IF(C11&lt;&gt;"",B2,"")</f>
        <v/>
      </c>
      <c r="C11" s="47" t="str">
        <f>IF(Sheet1!B28&lt;&gt;"",Sheet1!B28,"")</f>
        <v/>
      </c>
      <c r="D11" s="47" t="str">
        <f>IF(C11&lt;&gt;"",D2,"")</f>
        <v/>
      </c>
      <c r="E11" s="73" t="str">
        <f>IF(C11&lt;&gt;"",IF(Sheet1!D28&lt;&gt;"",IF(Sheet1!D28="zero",0,IF(Sheet1!D28&lt;&gt;"zero",Sheet1!D28,""))),"")</f>
        <v/>
      </c>
      <c r="F11" s="47" t="str">
        <f>IF(C11&lt;&gt;"",IF(Sheet1!J17=30,2,IF(Sheet1!J17=60,3)),"")</f>
        <v/>
      </c>
      <c r="G11" s="47" t="str">
        <f>IF(C11&lt;&gt;"",G2,"")</f>
        <v/>
      </c>
    </row>
    <row r="12" spans="1:7">
      <c r="A12" s="47" t="str">
        <f>IF(C12&lt;&gt;"",A2,"")</f>
        <v/>
      </c>
      <c r="B12" s="47" t="str">
        <f>IF(C12&lt;&gt;"",B2,"")</f>
        <v/>
      </c>
      <c r="C12" s="47" t="str">
        <f>IF(Sheet1!B29&lt;&gt;"",Sheet1!B29,"")</f>
        <v/>
      </c>
      <c r="D12" s="47" t="str">
        <f>IF(C12&lt;&gt;"",D2,"")</f>
        <v/>
      </c>
      <c r="E12" s="73" t="str">
        <f>IF(C12&lt;&gt;"",IF(Sheet1!D29&lt;&gt;"",IF(Sheet1!D29="zero",0,IF(Sheet1!D29&lt;&gt;"zero",Sheet1!D29,""))),"")</f>
        <v/>
      </c>
      <c r="F12" s="47" t="str">
        <f>IF(C12&lt;&gt;"",IF(Sheet1!J17=30,2,IF(Sheet1!J17=60,3)),"")</f>
        <v/>
      </c>
      <c r="G12" s="47" t="str">
        <f>IF(C12&lt;&gt;"",G2,"")</f>
        <v/>
      </c>
    </row>
    <row r="13" spans="1:7">
      <c r="A13" s="47" t="str">
        <f>IF(C13&lt;&gt;"",A2,"")</f>
        <v/>
      </c>
      <c r="B13" s="47" t="str">
        <f>IF(C13&lt;&gt;"",B2,"")</f>
        <v/>
      </c>
      <c r="C13" s="47" t="str">
        <f>IF(Sheet1!B30&lt;&gt;"",Sheet1!B30,"")</f>
        <v/>
      </c>
      <c r="D13" s="47" t="str">
        <f>IF(C13&lt;&gt;"",D2,"")</f>
        <v/>
      </c>
      <c r="E13" s="73" t="str">
        <f>IF(C13&lt;&gt;"",IF(Sheet1!D30&lt;&gt;"",IF(Sheet1!D30="zero",0,IF(Sheet1!D30&lt;&gt;"zero",Sheet1!D30,""))),"")</f>
        <v/>
      </c>
      <c r="F13" s="47" t="str">
        <f>IF(C13&lt;&gt;"",IF(Sheet1!J17=30,2,IF(Sheet1!J17=60,3)),"")</f>
        <v/>
      </c>
      <c r="G13" s="47" t="str">
        <f>IF(C13&lt;&gt;"",G2,"")</f>
        <v/>
      </c>
    </row>
    <row r="14" spans="1:7">
      <c r="A14" s="47" t="str">
        <f>IF(C14&lt;&gt;"",A2,"")</f>
        <v/>
      </c>
      <c r="B14" s="47" t="str">
        <f>IF(C14&lt;&gt;"",B2,"")</f>
        <v/>
      </c>
      <c r="C14" s="47" t="str">
        <f>IF(Sheet1!B31&lt;&gt;"",Sheet1!B31,"")</f>
        <v/>
      </c>
      <c r="D14" s="47" t="str">
        <f>IF(C14&lt;&gt;"",D2,"")</f>
        <v/>
      </c>
      <c r="E14" s="73" t="str">
        <f>IF(C14&lt;&gt;"",IF(Sheet1!D31&lt;&gt;"",IF(Sheet1!D31="zero",0,IF(Sheet1!D31&lt;&gt;"zero",Sheet1!D31,""))),"")</f>
        <v/>
      </c>
      <c r="F14" s="47" t="str">
        <f>IF(C14&lt;&gt;"",IF(Sheet1!J17=30,2,IF(Sheet1!J17=60,3)),"")</f>
        <v/>
      </c>
      <c r="G14" s="47" t="str">
        <f>IF(C14&lt;&gt;"",G2,"")</f>
        <v/>
      </c>
    </row>
    <row r="15" spans="1:7">
      <c r="A15" s="47" t="str">
        <f>IF(C15&lt;&gt;"",A2,"")</f>
        <v/>
      </c>
      <c r="B15" s="47" t="str">
        <f>IF(C15&lt;&gt;"",B2,"")</f>
        <v/>
      </c>
      <c r="C15" s="47" t="str">
        <f>IF(Sheet1!B32&lt;&gt;"",Sheet1!B32,"")</f>
        <v/>
      </c>
      <c r="D15" s="47" t="str">
        <f>IF(C15&lt;&gt;"",D2,"")</f>
        <v/>
      </c>
      <c r="E15" s="73" t="str">
        <f>IF(C15&lt;&gt;"",IF(Sheet1!D32&lt;&gt;"",IF(Sheet1!D32="zero",0,IF(Sheet1!D32&lt;&gt;"zero",Sheet1!D32,""))),"")</f>
        <v/>
      </c>
      <c r="F15" s="47" t="str">
        <f>IF(C15&lt;&gt;"",IF(Sheet1!J17=30,2,IF(Sheet1!J17=60,3)),"")</f>
        <v/>
      </c>
      <c r="G15" s="47" t="str">
        <f>IF(C15&lt;&gt;"",G2,"")</f>
        <v/>
      </c>
    </row>
    <row r="16" spans="1:7">
      <c r="A16" s="47" t="str">
        <f>IF(C16&lt;&gt;"",A2,"")</f>
        <v/>
      </c>
      <c r="B16" s="47" t="str">
        <f>IF(C16&lt;&gt;"",B2,"")</f>
        <v/>
      </c>
      <c r="C16" s="47" t="str">
        <f>IF(Sheet1!B33&lt;&gt;"",Sheet1!B33,"")</f>
        <v/>
      </c>
      <c r="D16" s="47" t="str">
        <f>IF(C16&lt;&gt;"",D2,"")</f>
        <v/>
      </c>
      <c r="E16" s="73" t="str">
        <f>IF(C16&lt;&gt;"",IF(Sheet1!D33&lt;&gt;"",IF(Sheet1!D33="zero",0,IF(Sheet1!D33&lt;&gt;"zero",Sheet1!D33,""))),"")</f>
        <v/>
      </c>
      <c r="F16" s="47" t="str">
        <f>IF(C16&lt;&gt;"",IF(Sheet1!J17=30,2,IF(Sheet1!J17=60,3)),"")</f>
        <v/>
      </c>
      <c r="G16" s="47" t="str">
        <f>IF(C16&lt;&gt;"",G2,"")</f>
        <v/>
      </c>
    </row>
    <row r="17" spans="1:7">
      <c r="A17" s="47" t="str">
        <f>IF(C17&lt;&gt;"",A2,"")</f>
        <v/>
      </c>
      <c r="B17" s="47" t="str">
        <f>IF(C17&lt;&gt;"",B2,"")</f>
        <v/>
      </c>
      <c r="C17" s="47" t="str">
        <f>IF(Sheet1!B34&lt;&gt;"",Sheet1!B34,"")</f>
        <v/>
      </c>
      <c r="D17" s="47" t="str">
        <f>IF(C17&lt;&gt;"",D2,"")</f>
        <v/>
      </c>
      <c r="E17" s="73" t="str">
        <f>IF(C17&lt;&gt;"",IF(Sheet1!D34&lt;&gt;"",IF(Sheet1!D34="zero",0,IF(Sheet1!D34&lt;&gt;"zero",Sheet1!D34,""))),"")</f>
        <v/>
      </c>
      <c r="F17" s="47" t="str">
        <f>IF(C17&lt;&gt;"",IF(Sheet1!J17=30,2,IF(Sheet1!J17=60,3)),"")</f>
        <v/>
      </c>
      <c r="G17" s="47" t="str">
        <f>IF(C17&lt;&gt;"",G2,"")</f>
        <v/>
      </c>
    </row>
    <row r="18" spans="1:7">
      <c r="A18" s="47" t="str">
        <f>IF(C18&lt;&gt;"",A2,"")</f>
        <v/>
      </c>
      <c r="B18" s="47" t="str">
        <f>IF(C18&lt;&gt;"",B2,"")</f>
        <v/>
      </c>
      <c r="C18" s="47" t="str">
        <f>IF(Sheet1!B35&lt;&gt;"",Sheet1!B35,"")</f>
        <v/>
      </c>
      <c r="D18" s="47" t="str">
        <f>IF(C18&lt;&gt;"",D2,"")</f>
        <v/>
      </c>
      <c r="E18" s="73" t="str">
        <f>IF(C18&lt;&gt;"",IF(Sheet1!D35&lt;&gt;"",IF(Sheet1!D35="zero",0,IF(Sheet1!D35&lt;&gt;"zero",Sheet1!D35,""))),"")</f>
        <v/>
      </c>
      <c r="F18" s="47" t="str">
        <f>IF(C18&lt;&gt;"",IF(Sheet1!J17=30,2,IF(Sheet1!J17=60,3)),"")</f>
        <v/>
      </c>
      <c r="G18" s="47" t="str">
        <f>IF(C18&lt;&gt;"",G2,"")</f>
        <v/>
      </c>
    </row>
    <row r="19" spans="1:7">
      <c r="A19" s="47" t="str">
        <f>IF(C19&lt;&gt;"",A2,"")</f>
        <v/>
      </c>
      <c r="B19" s="47" t="str">
        <f>IF(C19&lt;&gt;"",B2,"")</f>
        <v/>
      </c>
      <c r="C19" s="47" t="str">
        <f>IF(Sheet1!B36&lt;&gt;"",Sheet1!B36,"")</f>
        <v/>
      </c>
      <c r="D19" s="47" t="str">
        <f>IF(C19&lt;&gt;"",D2,"")</f>
        <v/>
      </c>
      <c r="E19" s="73" t="str">
        <f>IF(C19&lt;&gt;"",IF(Sheet1!D36&lt;&gt;"",IF(Sheet1!D36="zero",0,IF(Sheet1!D36&lt;&gt;"zero",Sheet1!D36,""))),"")</f>
        <v/>
      </c>
      <c r="F19" s="47" t="str">
        <f>IF(C19&lt;&gt;"",IF(Sheet1!J17=30,2,IF(Sheet1!J17=60,3)),"")</f>
        <v/>
      </c>
      <c r="G19" s="47" t="str">
        <f>IF(C19&lt;&gt;"",G2,"")</f>
        <v/>
      </c>
    </row>
    <row r="20" spans="1:7">
      <c r="A20" s="47" t="str">
        <f>IF(C20&lt;&gt;"",A2,"")</f>
        <v/>
      </c>
      <c r="B20" s="47" t="str">
        <f>IF(C20&lt;&gt;"",B2,"")</f>
        <v/>
      </c>
      <c r="C20" s="47" t="str">
        <f>IF(Sheet1!B37&lt;&gt;"",Sheet1!B37,"")</f>
        <v/>
      </c>
      <c r="D20" s="47" t="str">
        <f>IF(C20&lt;&gt;"",D2,"")</f>
        <v/>
      </c>
      <c r="E20" s="73" t="str">
        <f>IF(C20&lt;&gt;"",IF(Sheet1!D37&lt;&gt;"",IF(Sheet1!D37="zero",0,IF(Sheet1!D37&lt;&gt;"zero",Sheet1!D37,""))),"")</f>
        <v/>
      </c>
      <c r="F20" s="47" t="str">
        <f>IF(C20&lt;&gt;"",IF(Sheet1!J17=30,2,IF(Sheet1!J17=60,3)),"")</f>
        <v/>
      </c>
      <c r="G20" s="47" t="str">
        <f>IF(C20&lt;&gt;"",G2,"")</f>
        <v/>
      </c>
    </row>
    <row r="21" spans="1:7">
      <c r="A21" s="47" t="str">
        <f>IF(C21&lt;&gt;"",A2,"")</f>
        <v/>
      </c>
      <c r="B21" s="47" t="str">
        <f>IF(C21&lt;&gt;"",B2,"")</f>
        <v/>
      </c>
      <c r="C21" s="47" t="str">
        <f>IF(Sheet1!B38&lt;&gt;"",Sheet1!B38,"")</f>
        <v/>
      </c>
      <c r="D21" s="47" t="str">
        <f>IF(C21&lt;&gt;"",D2,"")</f>
        <v/>
      </c>
      <c r="E21" s="73" t="str">
        <f>IF(C21&lt;&gt;"",IF(Sheet1!D38&lt;&gt;"",IF(Sheet1!D38="zero",0,IF(Sheet1!D38&lt;&gt;"zero",Sheet1!D38,""))),"")</f>
        <v/>
      </c>
      <c r="F21" s="47" t="str">
        <f>IF(C21&lt;&gt;"",IF(Sheet1!J17=30,2,IF(Sheet1!J17=60,3)),"")</f>
        <v/>
      </c>
      <c r="G21" s="47" t="str">
        <f>IF(C21&lt;&gt;"",G2,"")</f>
        <v/>
      </c>
    </row>
    <row r="22" spans="1:7">
      <c r="A22" s="72" t="str">
        <f>IF(C22&lt;&gt;"",A2,"")</f>
        <v/>
      </c>
      <c r="B22" s="72" t="str">
        <f>IF(C22&lt;&gt;"",B2,"")</f>
        <v/>
      </c>
      <c r="C22" s="72" t="str">
        <f>IF(Sheet2!B19&lt;&gt;"",Sheet2!B19,"")</f>
        <v/>
      </c>
      <c r="D22" s="72" t="str">
        <f>IF(C22&lt;&gt;"",D2,"")</f>
        <v/>
      </c>
      <c r="E22" s="74" t="str">
        <f>IF(C22&lt;&gt;"",IF(Sheet2!D19&lt;&gt;"",IF(Sheet2!D19="zero",0,IF(Sheet2!D19&lt;&gt;"zero",Sheet2!D19,""))),"")</f>
        <v/>
      </c>
      <c r="F22" s="47" t="str">
        <f>IF(C22&lt;&gt;"",IF(Sheet1!J17=30,2,IF(Sheet1!J17=60,3)),"")</f>
        <v/>
      </c>
      <c r="G22" s="47" t="str">
        <f>IF(C22&lt;&gt;"",G2,"")</f>
        <v/>
      </c>
    </row>
    <row r="23" spans="1:7">
      <c r="A23" s="47" t="str">
        <f>IF(C23&lt;&gt;"",A2,"")</f>
        <v/>
      </c>
      <c r="B23" s="47" t="str">
        <f>IF(C23&lt;&gt;"",B2,"")</f>
        <v/>
      </c>
      <c r="C23" s="47" t="str">
        <f>IF(Sheet2!B20&lt;&gt;"",Sheet2!B20,"")</f>
        <v/>
      </c>
      <c r="D23" s="47" t="str">
        <f>IF(C23&lt;&gt;"",D2,"")</f>
        <v/>
      </c>
      <c r="E23" s="75" t="str">
        <f>IF(C23&lt;&gt;"",IF(Sheet2!D20&lt;&gt;"",IF(Sheet2!D20="zero",0,IF(Sheet2!D20&lt;&gt;"zero",Sheet2!D20,""))),"")</f>
        <v/>
      </c>
      <c r="F23" s="47" t="str">
        <f>IF(C23&lt;&gt;"",IF(Sheet1!J17=30,2,IF(Sheet1!J17=60,3)),"")</f>
        <v/>
      </c>
      <c r="G23" s="47" t="str">
        <f>IF(C23&lt;&gt;"",G2,"")</f>
        <v/>
      </c>
    </row>
    <row r="24" spans="1:7">
      <c r="A24" s="47" t="str">
        <f>IF(C24&lt;&gt;"",A2,"")</f>
        <v/>
      </c>
      <c r="B24" s="47" t="str">
        <f>IF(C24&lt;&gt;"",B2,"")</f>
        <v/>
      </c>
      <c r="C24" s="47" t="str">
        <f>IF(Sheet2!B21&lt;&gt;"",Sheet2!B21,"")</f>
        <v/>
      </c>
      <c r="D24" s="47" t="str">
        <f>IF(C24&lt;&gt;"",D2,"")</f>
        <v/>
      </c>
      <c r="E24" s="75" t="str">
        <f>IF(C24&lt;&gt;"",IF(Sheet2!D21&lt;&gt;"",IF(Sheet2!D21="zero",0,IF(Sheet2!D21&lt;&gt;"zero",Sheet2!D21,""))),"")</f>
        <v/>
      </c>
      <c r="F24" s="47" t="str">
        <f>IF(C24&lt;&gt;"",IF(Sheet1!J17=30,2,IF(Sheet1!J17=60,3)),"")</f>
        <v/>
      </c>
      <c r="G24" s="47" t="str">
        <f>IF(C24&lt;&gt;"",G2,"")</f>
        <v/>
      </c>
    </row>
    <row r="25" spans="1:7">
      <c r="A25" s="47" t="str">
        <f>IF(C25&lt;&gt;"",A2,"")</f>
        <v/>
      </c>
      <c r="B25" s="47" t="str">
        <f>IF(C25&lt;&gt;"",B2,"")</f>
        <v/>
      </c>
      <c r="C25" s="47" t="str">
        <f>IF(Sheet2!B22&lt;&gt;"",Sheet2!B22,"")</f>
        <v/>
      </c>
      <c r="D25" s="47" t="str">
        <f>IF(C25&lt;&gt;"",D2,"")</f>
        <v/>
      </c>
      <c r="E25" s="75" t="str">
        <f>IF(C25&lt;&gt;"",IF(Sheet2!D22&lt;&gt;"",IF(Sheet2!D22="zero",0,IF(Sheet2!D22&lt;&gt;"zero",Sheet2!D22,""))),"")</f>
        <v/>
      </c>
      <c r="F25" s="47" t="str">
        <f>IF(C25&lt;&gt;"",IF(Sheet1!J17=30,2,IF(Sheet1!J17=60,3)),"")</f>
        <v/>
      </c>
      <c r="G25" s="47" t="str">
        <f>IF(C25&lt;&gt;"",G2,"")</f>
        <v/>
      </c>
    </row>
    <row r="26" spans="1:7">
      <c r="A26" s="47" t="str">
        <f>IF(C26&lt;&gt;"",A2,"")</f>
        <v/>
      </c>
      <c r="B26" s="47" t="str">
        <f>IF(C26&lt;&gt;"",B2,"")</f>
        <v/>
      </c>
      <c r="C26" s="47" t="str">
        <f>IF(Sheet2!B23&lt;&gt;"",Sheet2!B23,"")</f>
        <v/>
      </c>
      <c r="D26" s="47" t="str">
        <f>IF(C26&lt;&gt;"",D2,"")</f>
        <v/>
      </c>
      <c r="E26" s="75" t="str">
        <f>IF(C26&lt;&gt;"",IF(Sheet2!D23&lt;&gt;"",IF(Sheet2!D23="zero",0,IF(Sheet2!D23&lt;&gt;"zero",Sheet2!D23,""))),"")</f>
        <v/>
      </c>
      <c r="F26" s="47" t="str">
        <f>IF(C26&lt;&gt;"",IF(Sheet1!J17=30,2,IF(Sheet1!J17=60,3)),"")</f>
        <v/>
      </c>
      <c r="G26" s="47" t="str">
        <f>IF(C26&lt;&gt;"",G2,"")</f>
        <v/>
      </c>
    </row>
    <row r="27" spans="1:7">
      <c r="A27" s="47" t="str">
        <f>IF(C27&lt;&gt;"",A2,"")</f>
        <v/>
      </c>
      <c r="B27" s="47" t="str">
        <f>IF(C27&lt;&gt;"",B2,"")</f>
        <v/>
      </c>
      <c r="C27" s="47" t="str">
        <f>IF(Sheet2!B24&lt;&gt;"",Sheet2!B24,"")</f>
        <v/>
      </c>
      <c r="D27" s="47" t="str">
        <f>IF(C27&lt;&gt;"",D2,"")</f>
        <v/>
      </c>
      <c r="E27" s="75" t="str">
        <f>IF(C27&lt;&gt;"",IF(Sheet2!D24&lt;&gt;"",IF(Sheet2!D24="zero",0,IF(Sheet2!D24&lt;&gt;"zero",Sheet2!D24,""))),"")</f>
        <v/>
      </c>
      <c r="F27" s="47" t="str">
        <f>IF(C27&lt;&gt;"",IF(Sheet1!J17=30,2,IF(Sheet1!J17=60,3)),"")</f>
        <v/>
      </c>
      <c r="G27" s="47" t="str">
        <f>IF(C27&lt;&gt;"",G2,"")</f>
        <v/>
      </c>
    </row>
    <row r="28" spans="1:7">
      <c r="A28" s="47" t="str">
        <f>IF(C28&lt;&gt;"",A2,"")</f>
        <v/>
      </c>
      <c r="B28" s="47" t="str">
        <f>IF(C28&lt;&gt;"",B2,"")</f>
        <v/>
      </c>
      <c r="C28" s="47" t="str">
        <f>IF(Sheet2!B25&lt;&gt;"",Sheet2!B25,"")</f>
        <v/>
      </c>
      <c r="D28" s="47" t="str">
        <f>IF(C28&lt;&gt;"",D2,"")</f>
        <v/>
      </c>
      <c r="E28" s="75" t="str">
        <f>IF(C28&lt;&gt;"",IF(Sheet2!D25&lt;&gt;"",IF(Sheet2!D25="zero",0,IF(Sheet2!D25&lt;&gt;"zero",Sheet2!D25,""))),"")</f>
        <v/>
      </c>
      <c r="F28" s="47" t="str">
        <f>IF(C28&lt;&gt;"",IF(Sheet1!J17=30,2,IF(Sheet1!J17=60,3)),"")</f>
        <v/>
      </c>
      <c r="G28" s="47" t="str">
        <f>IF(C28&lt;&gt;"",G2,"")</f>
        <v/>
      </c>
    </row>
    <row r="29" spans="1:7">
      <c r="A29" s="47" t="str">
        <f>IF(C29&lt;&gt;"",A2,"")</f>
        <v/>
      </c>
      <c r="B29" s="47" t="str">
        <f>IF(C29&lt;&gt;"",B2,"")</f>
        <v/>
      </c>
      <c r="C29" s="47" t="str">
        <f>IF(Sheet2!B26&lt;&gt;"",Sheet2!B26,"")</f>
        <v/>
      </c>
      <c r="D29" s="47" t="str">
        <f>IF(C29&lt;&gt;"",D2,"")</f>
        <v/>
      </c>
      <c r="E29" s="75" t="str">
        <f>IF(C29&lt;&gt;"",IF(Sheet2!D26&lt;&gt;"",IF(Sheet2!D26="zero",0,IF(Sheet2!D26&lt;&gt;"zero",Sheet2!D26,""))),"")</f>
        <v/>
      </c>
      <c r="F29" s="47" t="str">
        <f>IF(C29&lt;&gt;"",IF(Sheet1!J17=30,2,IF(Sheet1!J17=60,3)),"")</f>
        <v/>
      </c>
      <c r="G29" s="47" t="str">
        <f>IF(C29&lt;&gt;"",G2,"")</f>
        <v/>
      </c>
    </row>
    <row r="30" spans="1:7">
      <c r="A30" s="47" t="str">
        <f>IF(C30&lt;&gt;"",A2,"")</f>
        <v/>
      </c>
      <c r="B30" s="47" t="str">
        <f>IF(C30&lt;&gt;"",B2,"")</f>
        <v/>
      </c>
      <c r="C30" s="47" t="str">
        <f>IF(Sheet2!B27&lt;&gt;"",Sheet2!B27,"")</f>
        <v/>
      </c>
      <c r="D30" s="47" t="str">
        <f>IF(C30&lt;&gt;"",D2,"")</f>
        <v/>
      </c>
      <c r="E30" s="75" t="str">
        <f>IF(C30&lt;&gt;"",IF(Sheet2!D27&lt;&gt;"",IF(Sheet2!D27="zero",0,IF(Sheet2!D27&lt;&gt;"zero",Sheet2!D27,""))),"")</f>
        <v/>
      </c>
      <c r="F30" s="47" t="str">
        <f>IF(C30&lt;&gt;"",IF(Sheet1!J17=30,2,IF(Sheet1!J17=60,3)),"")</f>
        <v/>
      </c>
      <c r="G30" s="47" t="str">
        <f>IF(C30&lt;&gt;"",G2,"")</f>
        <v/>
      </c>
    </row>
    <row r="31" spans="1:7">
      <c r="A31" s="47" t="str">
        <f>IF(C31&lt;&gt;"",A2,"")</f>
        <v/>
      </c>
      <c r="B31" s="47" t="str">
        <f>IF(C31&lt;&gt;"",B2,"")</f>
        <v/>
      </c>
      <c r="C31" s="47" t="str">
        <f>IF(Sheet2!B28&lt;&gt;"",Sheet2!B28,"")</f>
        <v/>
      </c>
      <c r="D31" s="47" t="str">
        <f>IF(C31&lt;&gt;"",D2,"")</f>
        <v/>
      </c>
      <c r="E31" s="75" t="str">
        <f>IF(C31&lt;&gt;"",IF(Sheet2!D28&lt;&gt;"",IF(Sheet2!D28="zero",0,IF(Sheet2!D28&lt;&gt;"zero",Sheet2!D28,""))),"")</f>
        <v/>
      </c>
      <c r="F31" s="47" t="str">
        <f>IF(C31&lt;&gt;"",IF(Sheet1!J17=30,2,IF(Sheet1!J17=60,3)),"")</f>
        <v/>
      </c>
      <c r="G31" s="47" t="str">
        <f>IF(C31&lt;&gt;"",G2,"")</f>
        <v/>
      </c>
    </row>
    <row r="32" spans="1:7">
      <c r="A32" s="47" t="str">
        <f>IF(C32&lt;&gt;"",A2,"")</f>
        <v/>
      </c>
      <c r="B32" s="47" t="str">
        <f>IF(C32&lt;&gt;"",B2,"")</f>
        <v/>
      </c>
      <c r="C32" s="47" t="str">
        <f>IF(Sheet2!B29&lt;&gt;"",Sheet2!B29,"")</f>
        <v/>
      </c>
      <c r="D32" s="47" t="str">
        <f>IF(C32&lt;&gt;"",D2,"")</f>
        <v/>
      </c>
      <c r="E32" s="75" t="str">
        <f>IF(C32&lt;&gt;"",IF(Sheet2!D29&lt;&gt;"",IF(Sheet2!D29="zero",0,IF(Sheet2!D29&lt;&gt;"zero",Sheet2!D29,""))),"")</f>
        <v/>
      </c>
      <c r="F32" s="47" t="str">
        <f>IF(C32&lt;&gt;"",IF(Sheet1!J17=30,2,IF(Sheet1!J17=60,3)),"")</f>
        <v/>
      </c>
      <c r="G32" s="47" t="str">
        <f>IF(C32&lt;&gt;"",G2,"")</f>
        <v/>
      </c>
    </row>
    <row r="33" spans="1:7">
      <c r="A33" s="47" t="str">
        <f>IF(C33&lt;&gt;"",A2,"")</f>
        <v/>
      </c>
      <c r="B33" s="47" t="str">
        <f>IF(C33&lt;&gt;"",B2,"")</f>
        <v/>
      </c>
      <c r="C33" s="47" t="str">
        <f>IF(Sheet2!B30&lt;&gt;"",Sheet2!B30,"")</f>
        <v/>
      </c>
      <c r="D33" s="47" t="str">
        <f>IF(C33&lt;&gt;"",D2,"")</f>
        <v/>
      </c>
      <c r="E33" s="75" t="str">
        <f>IF(C33&lt;&gt;"",IF(Sheet2!D30&lt;&gt;"",IF(Sheet2!D30="zero",0,IF(Sheet2!D30&lt;&gt;"zero",Sheet2!D30,""))),"")</f>
        <v/>
      </c>
      <c r="F33" s="47" t="str">
        <f>IF(C33&lt;&gt;"",IF(Sheet1!J17=30,2,IF(Sheet1!J17=60,3)),"")</f>
        <v/>
      </c>
      <c r="G33" s="47" t="str">
        <f>IF(C33&lt;&gt;"",G2,"")</f>
        <v/>
      </c>
    </row>
    <row r="34" spans="1:7">
      <c r="A34" s="47" t="str">
        <f>IF(C34&lt;&gt;"",A2,"")</f>
        <v/>
      </c>
      <c r="B34" s="47" t="str">
        <f>IF(C34&lt;&gt;"",B2,"")</f>
        <v/>
      </c>
      <c r="C34" s="47" t="str">
        <f>IF(Sheet2!B31&lt;&gt;"",Sheet2!B31,"")</f>
        <v/>
      </c>
      <c r="D34" s="47" t="str">
        <f>IF(C34&lt;&gt;"",D2,"")</f>
        <v/>
      </c>
      <c r="E34" s="75" t="str">
        <f>IF(C34&lt;&gt;"",IF(Sheet2!D31&lt;&gt;"",IF(Sheet2!D31="zero",0,IF(Sheet2!D31&lt;&gt;"zero",Sheet2!D31,""))),"")</f>
        <v/>
      </c>
      <c r="F34" s="47" t="str">
        <f>IF(C34&lt;&gt;"",IF(Sheet1!J17=30,2,IF(Sheet1!J17=60,3)),"")</f>
        <v/>
      </c>
      <c r="G34" s="47" t="str">
        <f>IF(C34&lt;&gt;"",G2,"")</f>
        <v/>
      </c>
    </row>
    <row r="35" spans="1:7">
      <c r="A35" s="47" t="str">
        <f>IF(C35&lt;&gt;"",A2,"")</f>
        <v/>
      </c>
      <c r="B35" s="47" t="str">
        <f>IF(C35&lt;&gt;"",B2,"")</f>
        <v/>
      </c>
      <c r="C35" s="47" t="str">
        <f>IF(Sheet2!B32&lt;&gt;"",Sheet2!B32,"")</f>
        <v/>
      </c>
      <c r="D35" s="47" t="str">
        <f>IF(C35&lt;&gt;"",D2,"")</f>
        <v/>
      </c>
      <c r="E35" s="75" t="str">
        <f>IF(C35&lt;&gt;"",IF(Sheet2!D32&lt;&gt;"",IF(Sheet2!D32="zero",0,IF(Sheet2!D32&lt;&gt;"zero",Sheet2!D32,""))),"")</f>
        <v/>
      </c>
      <c r="F35" s="47" t="str">
        <f>IF(C35&lt;&gt;"",IF(Sheet1!J17=30,2,IF(Sheet1!J17=60,3)),"")</f>
        <v/>
      </c>
      <c r="G35" s="47" t="str">
        <f>IF(C35&lt;&gt;"",G2,"")</f>
        <v/>
      </c>
    </row>
    <row r="36" spans="1:7">
      <c r="A36" s="47" t="str">
        <f>IF(C36&lt;&gt;"",A2,"")</f>
        <v/>
      </c>
      <c r="B36" s="47" t="str">
        <f>IF(C36&lt;&gt;"",B2,"")</f>
        <v/>
      </c>
      <c r="C36" s="47" t="str">
        <f>IF(Sheet2!B33&lt;&gt;"",Sheet2!B33,"")</f>
        <v/>
      </c>
      <c r="D36" s="47" t="str">
        <f>IF(C36&lt;&gt;"",D2,"")</f>
        <v/>
      </c>
      <c r="E36" s="75" t="str">
        <f>IF(C36&lt;&gt;"",IF(Sheet2!D33&lt;&gt;"",IF(Sheet2!D33="zero",0,IF(Sheet2!D33&lt;&gt;"zero",Sheet2!D33,""))),"")</f>
        <v/>
      </c>
      <c r="F36" s="47" t="str">
        <f>IF(C36&lt;&gt;"",IF(Sheet1!J17=30,2,IF(Sheet1!J17=60,3)),"")</f>
        <v/>
      </c>
      <c r="G36" s="47" t="str">
        <f>IF(C36&lt;&gt;"",G2,"")</f>
        <v/>
      </c>
    </row>
    <row r="37" spans="1:7">
      <c r="A37" s="47" t="str">
        <f>IF(C37&lt;&gt;"",A2,"")</f>
        <v/>
      </c>
      <c r="B37" s="47" t="str">
        <f>IF(C37&lt;&gt;"",B2,"")</f>
        <v/>
      </c>
      <c r="C37" s="47" t="str">
        <f>IF(Sheet2!B34&lt;&gt;"",Sheet2!B34,"")</f>
        <v/>
      </c>
      <c r="D37" s="47" t="str">
        <f>IF(C37&lt;&gt;"",D2,"")</f>
        <v/>
      </c>
      <c r="E37" s="75" t="str">
        <f>IF(C37&lt;&gt;"",IF(Sheet2!D34&lt;&gt;"",IF(Sheet2!D34="zero",0,IF(Sheet2!D34&lt;&gt;"zero",Sheet2!D34,""))),"")</f>
        <v/>
      </c>
      <c r="F37" s="47" t="str">
        <f>IF(C37&lt;&gt;"",IF(Sheet1!J17=30,2,IF(Sheet1!J17=60,3)),"")</f>
        <v/>
      </c>
      <c r="G37" s="47" t="str">
        <f>IF(C37&lt;&gt;"",G2,"")</f>
        <v/>
      </c>
    </row>
    <row r="38" spans="1:7">
      <c r="A38" s="47" t="str">
        <f>IF(C38&lt;&gt;"",A2,"")</f>
        <v/>
      </c>
      <c r="B38" s="47" t="str">
        <f>IF(C38&lt;&gt;"",B2,"")</f>
        <v/>
      </c>
      <c r="C38" s="47" t="str">
        <f>IF(Sheet2!B35&lt;&gt;"",Sheet2!B35,"")</f>
        <v/>
      </c>
      <c r="D38" s="47" t="str">
        <f>IF(C38&lt;&gt;"",D2,"")</f>
        <v/>
      </c>
      <c r="E38" s="75" t="str">
        <f>IF(C38&lt;&gt;"",IF(Sheet2!D35&lt;&gt;"",IF(Sheet2!D35="zero",0,IF(Sheet2!D35&lt;&gt;"zero",Sheet2!D35,""))),"")</f>
        <v/>
      </c>
      <c r="F38" s="47" t="str">
        <f>IF(C38&lt;&gt;"",IF(Sheet1!J17=30,2,IF(Sheet1!J17=60,3)),"")</f>
        <v/>
      </c>
      <c r="G38" s="47" t="str">
        <f>IF(C38&lt;&gt;"",G2,"")</f>
        <v/>
      </c>
    </row>
    <row r="39" spans="1:7">
      <c r="A39" s="47" t="str">
        <f>IF(C39&lt;&gt;"",A2,"")</f>
        <v/>
      </c>
      <c r="B39" s="47" t="str">
        <f>IF(C39&lt;&gt;"",B2,"")</f>
        <v/>
      </c>
      <c r="C39" s="47" t="str">
        <f>IF(Sheet2!B36&lt;&gt;"",Sheet2!B36,"")</f>
        <v/>
      </c>
      <c r="D39" s="47" t="str">
        <f>IF(C39&lt;&gt;"",D2,"")</f>
        <v/>
      </c>
      <c r="E39" s="75" t="str">
        <f>IF(C39&lt;&gt;"",IF(Sheet2!D36&lt;&gt;"",IF(Sheet2!D36="zero",0,IF(Sheet2!D36&lt;&gt;"zero",Sheet2!D36,""))),"")</f>
        <v/>
      </c>
      <c r="F39" s="47" t="str">
        <f>IF(C39&lt;&gt;"",IF(Sheet1!J17=30,2,IF(Sheet1!J17=60,3)),"")</f>
        <v/>
      </c>
      <c r="G39" s="47" t="str">
        <f>IF(C39&lt;&gt;"",G2,"")</f>
        <v/>
      </c>
    </row>
    <row r="40" spans="1:7">
      <c r="A40" s="47" t="str">
        <f>IF(C40&lt;&gt;"",A2,"")</f>
        <v/>
      </c>
      <c r="B40" s="47" t="str">
        <f>IF(C40&lt;&gt;"",B2,"")</f>
        <v/>
      </c>
      <c r="C40" s="47" t="str">
        <f>IF(Sheet2!B37&lt;&gt;"",Sheet2!B37,"")</f>
        <v/>
      </c>
      <c r="D40" s="47" t="str">
        <f>IF(C40&lt;&gt;"",D2,"")</f>
        <v/>
      </c>
      <c r="E40" s="75" t="str">
        <f>IF(C40&lt;&gt;"",IF(Sheet2!D37&lt;&gt;"",IF(Sheet2!D37="zero",0,IF(Sheet2!D37&lt;&gt;"zero",Sheet2!D37,""))),"")</f>
        <v/>
      </c>
      <c r="F40" s="47" t="str">
        <f>IF(C40&lt;&gt;"",IF(Sheet1!J17=30,2,IF(Sheet1!J17=60,3)),"")</f>
        <v/>
      </c>
      <c r="G40" s="47" t="str">
        <f>IF(C40&lt;&gt;"",G2,"")</f>
        <v/>
      </c>
    </row>
    <row r="41" spans="1:7">
      <c r="A41" s="47" t="str">
        <f>IF(C41&lt;&gt;"",A2,"")</f>
        <v/>
      </c>
      <c r="B41" s="47" t="str">
        <f>IF(C41&lt;&gt;"",B2,"")</f>
        <v/>
      </c>
      <c r="C41" s="47" t="str">
        <f>IF(Sheet2!B38&lt;&gt;"",Sheet2!B38,"")</f>
        <v/>
      </c>
      <c r="D41" s="47" t="str">
        <f>IF(C41&lt;&gt;"",D2,"")</f>
        <v/>
      </c>
      <c r="E41" s="75" t="str">
        <f>IF(C41&lt;&gt;"",IF(Sheet2!D38&lt;&gt;"",IF(Sheet2!D38="zero",0,IF(Sheet2!D38&lt;&gt;"zero",Sheet2!D38,""))),"")</f>
        <v/>
      </c>
      <c r="F41" s="47" t="str">
        <f>IF(C41&lt;&gt;"",IF(Sheet1!J17=30,2,IF(Sheet1!J17=60,3)),"")</f>
        <v/>
      </c>
      <c r="G41" s="47" t="str">
        <f>IF(C41&lt;&gt;"",G2,"")</f>
        <v/>
      </c>
    </row>
    <row r="42" spans="1:7">
      <c r="A42" s="72" t="str">
        <f>IF(C42&lt;&gt;"",A2,"")</f>
        <v/>
      </c>
      <c r="B42" s="72" t="str">
        <f>IF(C42&lt;&gt;"",B2,"")</f>
        <v/>
      </c>
      <c r="C42" s="72" t="str">
        <f>IF(Sheet3!B19&lt;&gt;"",Sheet3!B19,"")</f>
        <v/>
      </c>
      <c r="D42" s="72" t="str">
        <f>IF(C42&lt;&gt;"",D2,"")</f>
        <v/>
      </c>
      <c r="E42" s="74" t="str">
        <f>IF(C42&lt;&gt;"",IF(Sheet3!D19&lt;&gt;"",IF(Sheet3!D19="zero",0,IF(Sheet3!D19&lt;&gt;"zero",Sheet3!D19,""))),"")</f>
        <v/>
      </c>
      <c r="F42" s="47" t="str">
        <f>IF(C42&lt;&gt;"",IF(Sheet1!J17=30,2,IF(Sheet1!J17=60,3)),"")</f>
        <v/>
      </c>
      <c r="G42" s="47" t="str">
        <f>IF(C42&lt;&gt;"",G2,"")</f>
        <v/>
      </c>
    </row>
    <row r="43" spans="1:7">
      <c r="A43" s="47" t="str">
        <f>IF(C43&lt;&gt;"",A2,"")</f>
        <v/>
      </c>
      <c r="B43" s="47" t="str">
        <f>IF(C43&lt;&gt;"",B2,"")</f>
        <v/>
      </c>
      <c r="C43" s="47" t="str">
        <f>IF(Sheet3!B20&lt;&gt;"",Sheet3!B20,"")</f>
        <v/>
      </c>
      <c r="D43" s="47" t="str">
        <f>IF(C43&lt;&gt;"",D2,"")</f>
        <v/>
      </c>
      <c r="E43" s="73" t="str">
        <f>IF(C43&lt;&gt;"",IF(Sheet3!D20&lt;&gt;"",IF(Sheet3!D20="zero",0,IF(Sheet3!D20&lt;&gt;"zero",Sheet3!D20,""))),"")</f>
        <v/>
      </c>
      <c r="F43" s="47" t="str">
        <f>IF(C43&lt;&gt;"",IF(Sheet1!J17=30,2,IF(Sheet1!J17=60,3)),"")</f>
        <v/>
      </c>
      <c r="G43" s="47" t="str">
        <f>IF(C43&lt;&gt;"",G2,"")</f>
        <v/>
      </c>
    </row>
    <row r="44" spans="1:7">
      <c r="A44" s="47" t="str">
        <f>IF(C44&lt;&gt;"",A2,"")</f>
        <v/>
      </c>
      <c r="B44" s="47" t="str">
        <f>IF(C44&lt;&gt;"",B2,"")</f>
        <v/>
      </c>
      <c r="C44" s="47" t="str">
        <f>IF(Sheet3!B21&lt;&gt;"",Sheet3!B21,"")</f>
        <v/>
      </c>
      <c r="D44" s="47" t="str">
        <f>IF(C44&lt;&gt;"",D2,"")</f>
        <v/>
      </c>
      <c r="E44" s="73" t="str">
        <f>IF(C44&lt;&gt;"",IF(Sheet3!D21&lt;&gt;"",IF(Sheet3!D21="zero",0,IF(Sheet3!D21&lt;&gt;"zero",Sheet3!D21,""))),"")</f>
        <v/>
      </c>
      <c r="F44" s="47" t="str">
        <f>IF(C44&lt;&gt;"",IF(Sheet1!J17=30,2,IF(Sheet1!J17=60,3)),"")</f>
        <v/>
      </c>
      <c r="G44" s="47" t="str">
        <f>IF(C44&lt;&gt;"",G2,"")</f>
        <v/>
      </c>
    </row>
    <row r="45" spans="1:7">
      <c r="A45" s="47" t="str">
        <f>IF(C45&lt;&gt;"",A2,"")</f>
        <v/>
      </c>
      <c r="B45" s="47" t="str">
        <f>IF(C45&lt;&gt;"",B2,"")</f>
        <v/>
      </c>
      <c r="C45" s="47" t="str">
        <f>IF(Sheet3!B22&lt;&gt;"",Sheet3!B22,"")</f>
        <v/>
      </c>
      <c r="D45" s="47" t="str">
        <f>IF(C45&lt;&gt;"",D2,"")</f>
        <v/>
      </c>
      <c r="E45" s="73" t="str">
        <f>IF(C45&lt;&gt;"",IF(Sheet3!D22&lt;&gt;"",IF(Sheet3!D22="zero",0,IF(Sheet3!D22&lt;&gt;"zero",Sheet3!D22,""))),"")</f>
        <v/>
      </c>
      <c r="F45" s="47" t="str">
        <f>IF(C45&lt;&gt;"",IF(Sheet1!J17=30,2,IF(Sheet1!J17=60,3)),"")</f>
        <v/>
      </c>
      <c r="G45" s="47" t="str">
        <f>IF(C45&lt;&gt;"",G2,"")</f>
        <v/>
      </c>
    </row>
    <row r="46" spans="1:7">
      <c r="A46" s="47" t="str">
        <f>IF(C46&lt;&gt;"",A2,"")</f>
        <v/>
      </c>
      <c r="B46" s="47" t="str">
        <f>IF(C46&lt;&gt;"",B2,"")</f>
        <v/>
      </c>
      <c r="C46" s="47" t="str">
        <f>IF(Sheet3!B23&lt;&gt;"",Sheet3!B23,"")</f>
        <v/>
      </c>
      <c r="D46" s="47" t="str">
        <f>IF(C46&lt;&gt;"",D2,"")</f>
        <v/>
      </c>
      <c r="E46" s="73" t="str">
        <f>IF(C46&lt;&gt;"",IF(Sheet3!D23&lt;&gt;"",IF(Sheet3!D23="zero",0,IF(Sheet3!D23&lt;&gt;"zero",Sheet3!D23,""))),"")</f>
        <v/>
      </c>
      <c r="F46" s="47" t="str">
        <f>IF(C46&lt;&gt;"",IF(Sheet1!J17=30,2,IF(Sheet1!J17=60,3)),"")</f>
        <v/>
      </c>
      <c r="G46" s="47" t="str">
        <f>IF(C46&lt;&gt;"",G2,"")</f>
        <v/>
      </c>
    </row>
    <row r="47" spans="1:7">
      <c r="A47" s="47" t="str">
        <f>IF(C47&lt;&gt;"",A2,"")</f>
        <v/>
      </c>
      <c r="B47" s="47" t="str">
        <f>IF(C47&lt;&gt;"",B2,"")</f>
        <v/>
      </c>
      <c r="C47" s="47" t="str">
        <f>IF(Sheet3!B24&lt;&gt;"",Sheet3!B24,"")</f>
        <v/>
      </c>
      <c r="D47" s="47" t="str">
        <f>IF(C47&lt;&gt;"",D2,"")</f>
        <v/>
      </c>
      <c r="E47" s="73" t="str">
        <f>IF(C47&lt;&gt;"",IF(Sheet3!D24&lt;&gt;"",IF(Sheet3!D24="zero",0,IF(Sheet3!D24&lt;&gt;"zero",Sheet3!D24,""))),"")</f>
        <v/>
      </c>
      <c r="F47" s="47" t="str">
        <f>IF(C47&lt;&gt;"",IF(Sheet1!J17=30,2,IF(Sheet1!J17=60,3)),"")</f>
        <v/>
      </c>
      <c r="G47" s="47" t="str">
        <f>IF(C47&lt;&gt;"",G2,"")</f>
        <v/>
      </c>
    </row>
    <row r="48" spans="1:7">
      <c r="A48" s="47" t="str">
        <f>IF(C48&lt;&gt;"",A2,"")</f>
        <v/>
      </c>
      <c r="B48" s="47" t="str">
        <f>IF(C48&lt;&gt;"",B2,"")</f>
        <v/>
      </c>
      <c r="C48" s="47" t="str">
        <f>IF(Sheet3!B25&lt;&gt;"",Sheet3!B25,"")</f>
        <v/>
      </c>
      <c r="D48" s="47" t="str">
        <f>IF(C48&lt;&gt;"",D2,"")</f>
        <v/>
      </c>
      <c r="E48" s="73" t="str">
        <f>IF(C48&lt;&gt;"",IF(Sheet3!D25&lt;&gt;"",IF(Sheet3!D25="zero",0,IF(Sheet3!D25&lt;&gt;"zero",Sheet3!D25,""))),"")</f>
        <v/>
      </c>
      <c r="F48" s="47" t="str">
        <f>IF(C48&lt;&gt;"",IF(Sheet1!J17=30,2,IF(Sheet1!J17=60,3)),"")</f>
        <v/>
      </c>
      <c r="G48" s="47" t="str">
        <f>IF(C48&lt;&gt;"",G2,"")</f>
        <v/>
      </c>
    </row>
    <row r="49" spans="1:7">
      <c r="A49" s="47" t="str">
        <f>IF(C49&lt;&gt;"",A2,"")</f>
        <v/>
      </c>
      <c r="B49" s="47" t="str">
        <f>IF(C49&lt;&gt;"",B2,"")</f>
        <v/>
      </c>
      <c r="C49" s="47" t="str">
        <f>IF(Sheet3!B26&lt;&gt;"",Sheet3!B26,"")</f>
        <v/>
      </c>
      <c r="D49" s="47" t="str">
        <f>IF(C49&lt;&gt;"",D2,"")</f>
        <v/>
      </c>
      <c r="E49" s="73" t="str">
        <f>IF(C49&lt;&gt;"",IF(Sheet3!D26&lt;&gt;"",IF(Sheet3!D26="zero",0,IF(Sheet3!D26&lt;&gt;"zero",Sheet3!D26,""))),"")</f>
        <v/>
      </c>
      <c r="F49" s="47" t="str">
        <f>IF(C49&lt;&gt;"",IF(Sheet1!J17=30,2,IF(Sheet1!J17=60,3)),"")</f>
        <v/>
      </c>
      <c r="G49" s="47" t="str">
        <f>IF(C49&lt;&gt;"",G2,"")</f>
        <v/>
      </c>
    </row>
    <row r="50" spans="1:7">
      <c r="A50" s="47" t="str">
        <f>IF(C50&lt;&gt;"",A2,"")</f>
        <v/>
      </c>
      <c r="B50" s="47" t="str">
        <f>IF(C50&lt;&gt;"",B2,"")</f>
        <v/>
      </c>
      <c r="C50" s="47" t="str">
        <f>IF(Sheet3!B27&lt;&gt;"",Sheet3!B27,"")</f>
        <v/>
      </c>
      <c r="D50" s="47" t="str">
        <f>IF(C50&lt;&gt;"",D2,"")</f>
        <v/>
      </c>
      <c r="E50" s="73" t="str">
        <f>IF(C50&lt;&gt;"",IF(Sheet3!D27&lt;&gt;"",IF(Sheet3!D27="zero",0,IF(Sheet3!D27&lt;&gt;"zero",Sheet3!D27,""))),"")</f>
        <v/>
      </c>
      <c r="F50" s="47" t="str">
        <f>IF(C50&lt;&gt;"",IF(Sheet1!J17=30,2,IF(Sheet1!J17=60,3)),"")</f>
        <v/>
      </c>
      <c r="G50" s="47" t="str">
        <f>IF(C50&lt;&gt;"",G2,"")</f>
        <v/>
      </c>
    </row>
    <row r="51" spans="1:7">
      <c r="A51" s="47" t="str">
        <f>IF(C51&lt;&gt;"",A2,"")</f>
        <v/>
      </c>
      <c r="B51" s="47" t="str">
        <f>IF(C51&lt;&gt;"",B2,"")</f>
        <v/>
      </c>
      <c r="C51" s="47" t="str">
        <f>IF(Sheet3!B28&lt;&gt;"",Sheet3!B28,"")</f>
        <v/>
      </c>
      <c r="D51" s="47" t="str">
        <f>IF(C51&lt;&gt;"",D2,"")</f>
        <v/>
      </c>
      <c r="E51" s="73" t="str">
        <f>IF(C51&lt;&gt;"",IF(Sheet3!D28&lt;&gt;"",IF(Sheet3!D28="zero",0,IF(Sheet3!D28&lt;&gt;"zero",Sheet3!D28,""))),"")</f>
        <v/>
      </c>
      <c r="F51" s="47" t="str">
        <f>IF(C51&lt;&gt;"",IF(Sheet1!J17=30,2,IF(Sheet1!J17=60,3)),"")</f>
        <v/>
      </c>
      <c r="G51" s="47" t="str">
        <f>IF(C51&lt;&gt;"",G2,"")</f>
        <v/>
      </c>
    </row>
    <row r="52" spans="1:7">
      <c r="A52" s="47" t="str">
        <f>IF(C52&lt;&gt;"",A2,"")</f>
        <v/>
      </c>
      <c r="B52" s="47" t="str">
        <f>IF(C52&lt;&gt;"",B2,"")</f>
        <v/>
      </c>
      <c r="C52" s="47" t="str">
        <f>IF(Sheet3!B29&lt;&gt;"",Sheet3!B29,"")</f>
        <v/>
      </c>
      <c r="D52" s="47" t="str">
        <f>IF(C52&lt;&gt;"",D2,"")</f>
        <v/>
      </c>
      <c r="E52" s="73" t="str">
        <f>IF(C52&lt;&gt;"",IF(Sheet3!D29&lt;&gt;"",IF(Sheet3!D29="zero",0,IF(Sheet3!D29&lt;&gt;"zero",Sheet3!D29,""))),"")</f>
        <v/>
      </c>
      <c r="F52" s="47" t="str">
        <f>IF(C52&lt;&gt;"",IF(Sheet1!J17=30,2,IF(Sheet1!J17=60,3)),"")</f>
        <v/>
      </c>
      <c r="G52" s="47" t="str">
        <f>IF(C52&lt;&gt;"",G2,"")</f>
        <v/>
      </c>
    </row>
    <row r="53" spans="1:7">
      <c r="A53" s="47" t="str">
        <f>IF(C53&lt;&gt;"",A2,"")</f>
        <v/>
      </c>
      <c r="B53" s="47" t="str">
        <f>IF(C53&lt;&gt;"",B2,"")</f>
        <v/>
      </c>
      <c r="C53" s="47" t="str">
        <f>IF(Sheet3!B30&lt;&gt;"",Sheet3!B30,"")</f>
        <v/>
      </c>
      <c r="D53" s="47" t="str">
        <f>IF(C53&lt;&gt;"",D2,"")</f>
        <v/>
      </c>
      <c r="E53" s="73" t="str">
        <f>IF(C53&lt;&gt;"",IF(Sheet3!D30&lt;&gt;"",IF(Sheet3!D30="zero",0,IF(Sheet3!D30&lt;&gt;"zero",Sheet3!D30,""))),"")</f>
        <v/>
      </c>
      <c r="F53" s="47" t="str">
        <f>IF(C53&lt;&gt;"",IF(Sheet1!J17=30,2,IF(Sheet1!J17=60,3)),"")</f>
        <v/>
      </c>
      <c r="G53" s="47" t="str">
        <f>IF(C53&lt;&gt;"",G2,"")</f>
        <v/>
      </c>
    </row>
    <row r="54" spans="1:7">
      <c r="A54" s="47" t="str">
        <f>IF(C54&lt;&gt;"",A2,"")</f>
        <v/>
      </c>
      <c r="B54" s="47" t="str">
        <f>IF(C54&lt;&gt;"",B2,"")</f>
        <v/>
      </c>
      <c r="C54" s="47" t="str">
        <f>IF(Sheet3!B31&lt;&gt;"",Sheet3!B31,"")</f>
        <v/>
      </c>
      <c r="D54" s="47" t="str">
        <f>IF(C54&lt;&gt;"",D2,"")</f>
        <v/>
      </c>
      <c r="E54" s="73" t="str">
        <f>IF(C54&lt;&gt;"",IF(Sheet3!D31&lt;&gt;"",IF(Sheet3!D31="zero",0,IF(Sheet3!D31&lt;&gt;"zero",Sheet3!D31,""))),"")</f>
        <v/>
      </c>
      <c r="F54" s="47" t="str">
        <f>IF(C54&lt;&gt;"",IF(Sheet1!J17=30,2,IF(Sheet1!J17=60,3)),"")</f>
        <v/>
      </c>
      <c r="G54" s="47" t="str">
        <f>IF(C54&lt;&gt;"",G2,"")</f>
        <v/>
      </c>
    </row>
    <row r="55" spans="1:7">
      <c r="A55" s="47" t="str">
        <f>IF(C55&lt;&gt;"",A2,"")</f>
        <v/>
      </c>
      <c r="B55" s="47" t="str">
        <f>IF(C55&lt;&gt;"",B2,"")</f>
        <v/>
      </c>
      <c r="C55" s="47" t="str">
        <f>IF(Sheet3!B32&lt;&gt;"",Sheet3!B32,"")</f>
        <v/>
      </c>
      <c r="D55" s="47" t="str">
        <f>IF(C55&lt;&gt;"",D2,"")</f>
        <v/>
      </c>
      <c r="E55" s="73" t="str">
        <f>IF(C55&lt;&gt;"",IF(Sheet3!D32&lt;&gt;"",IF(Sheet3!D32="zero",0,IF(Sheet3!D32&lt;&gt;"zero",Sheet3!D32,""))),"")</f>
        <v/>
      </c>
      <c r="F55" s="47" t="str">
        <f>IF(C55&lt;&gt;"",IF(Sheet1!J17=30,2,IF(Sheet1!J17=60,3)),"")</f>
        <v/>
      </c>
      <c r="G55" s="47" t="str">
        <f>IF(C55&lt;&gt;"",G2,"")</f>
        <v/>
      </c>
    </row>
    <row r="56" spans="1:7">
      <c r="A56" s="47" t="str">
        <f>IF(C56&lt;&gt;"",A2,"")</f>
        <v/>
      </c>
      <c r="B56" s="47" t="str">
        <f>IF(C56&lt;&gt;"",B2,"")</f>
        <v/>
      </c>
      <c r="C56" s="47" t="str">
        <f>IF(Sheet3!B33&lt;&gt;"",Sheet3!B33,"")</f>
        <v/>
      </c>
      <c r="D56" s="47" t="str">
        <f>IF(C56&lt;&gt;"",D2,"")</f>
        <v/>
      </c>
      <c r="E56" s="73" t="str">
        <f>IF(C56&lt;&gt;"",IF(Sheet3!D33&lt;&gt;"",IF(Sheet3!D33="zero",0,IF(Sheet3!D33&lt;&gt;"zero",Sheet3!D33,""))),"")</f>
        <v/>
      </c>
      <c r="F56" s="47" t="str">
        <f>IF(C56&lt;&gt;"",IF(Sheet1!J17=30,2,IF(Sheet1!J17=60,3)),"")</f>
        <v/>
      </c>
      <c r="G56" s="47" t="str">
        <f>IF(C56&lt;&gt;"",G2,"")</f>
        <v/>
      </c>
    </row>
    <row r="57" spans="1:7">
      <c r="A57" s="47" t="str">
        <f>IF(C57&lt;&gt;"",A2,"")</f>
        <v/>
      </c>
      <c r="B57" s="47" t="str">
        <f>IF(C57&lt;&gt;"",B2,"")</f>
        <v/>
      </c>
      <c r="C57" s="47" t="str">
        <f>IF(Sheet3!B34&lt;&gt;"",Sheet3!B34,"")</f>
        <v/>
      </c>
      <c r="D57" s="47" t="str">
        <f>IF(C57&lt;&gt;"",D2,"")</f>
        <v/>
      </c>
      <c r="E57" s="73" t="str">
        <f>IF(C57&lt;&gt;"",IF(Sheet3!D34&lt;&gt;"",IF(Sheet3!D34="zero",0,IF(Sheet3!D34&lt;&gt;"zero",Sheet3!D34,""))),"")</f>
        <v/>
      </c>
      <c r="F57" s="47" t="str">
        <f>IF(C57&lt;&gt;"",IF(Sheet1!J17=30,2,IF(Sheet1!J17=60,3)),"")</f>
        <v/>
      </c>
      <c r="G57" s="47" t="str">
        <f>IF(C57&lt;&gt;"",G2,"")</f>
        <v/>
      </c>
    </row>
    <row r="58" spans="1:7">
      <c r="A58" s="47" t="str">
        <f>IF(C58&lt;&gt;"",A2,"")</f>
        <v/>
      </c>
      <c r="B58" s="47" t="str">
        <f>IF(C58&lt;&gt;"",B2,"")</f>
        <v/>
      </c>
      <c r="C58" s="47" t="str">
        <f>IF(Sheet3!B35&lt;&gt;"",Sheet3!B35,"")</f>
        <v/>
      </c>
      <c r="D58" s="47" t="str">
        <f>IF(C58&lt;&gt;"",D2,"")</f>
        <v/>
      </c>
      <c r="E58" s="73" t="str">
        <f>IF(C58&lt;&gt;"",IF(Sheet3!D35&lt;&gt;"",IF(Sheet3!D35="zero",0,IF(Sheet3!D35&lt;&gt;"zero",Sheet3!D35,""))),"")</f>
        <v/>
      </c>
      <c r="F58" s="47" t="str">
        <f>IF(C58&lt;&gt;"",IF(Sheet1!J17=30,2,IF(Sheet1!J17=60,3)),"")</f>
        <v/>
      </c>
      <c r="G58" s="47" t="str">
        <f>IF(C58&lt;&gt;"",G2,"")</f>
        <v/>
      </c>
    </row>
    <row r="59" spans="1:7">
      <c r="A59" s="47" t="str">
        <f>IF(C59&lt;&gt;"",A2,"")</f>
        <v/>
      </c>
      <c r="B59" s="47" t="str">
        <f>IF(C59&lt;&gt;"",B2,"")</f>
        <v/>
      </c>
      <c r="C59" s="47" t="str">
        <f>IF(Sheet3!B36&lt;&gt;"",Sheet3!B36,"")</f>
        <v/>
      </c>
      <c r="D59" s="47" t="str">
        <f>IF(C59&lt;&gt;"",D2,"")</f>
        <v/>
      </c>
      <c r="E59" s="73" t="str">
        <f>IF(C59&lt;&gt;"",IF(Sheet3!D36&lt;&gt;"",IF(Sheet3!D36="zero",0,IF(Sheet3!D36&lt;&gt;"zero",Sheet3!D36,""))),"")</f>
        <v/>
      </c>
      <c r="F59" s="47" t="str">
        <f>IF(C59&lt;&gt;"",IF(Sheet1!J17=30,2,IF(Sheet1!J17=60,3)),"")</f>
        <v/>
      </c>
      <c r="G59" s="47" t="str">
        <f>IF(C59&lt;&gt;"",G2,"")</f>
        <v/>
      </c>
    </row>
    <row r="60" spans="1:7">
      <c r="A60" s="47" t="str">
        <f>IF(C60&lt;&gt;"",A2,"")</f>
        <v/>
      </c>
      <c r="B60" s="47" t="str">
        <f>IF(C60&lt;&gt;"",B2,"")</f>
        <v/>
      </c>
      <c r="C60" s="47" t="str">
        <f>IF(Sheet3!B37&lt;&gt;"",Sheet3!B37,"")</f>
        <v/>
      </c>
      <c r="D60" s="47" t="str">
        <f>IF(C60&lt;&gt;"",D2,"")</f>
        <v/>
      </c>
      <c r="E60" s="73" t="str">
        <f>IF(C60&lt;&gt;"",IF(Sheet3!D37&lt;&gt;"",IF(Sheet3!D37="zero",0,IF(Sheet3!D37&lt;&gt;"zero",Sheet3!D37,""))),"")</f>
        <v/>
      </c>
      <c r="F60" s="47" t="str">
        <f>IF(C60&lt;&gt;"",IF(Sheet1!J17=30,2,IF(Sheet1!J17=60,3)),"")</f>
        <v/>
      </c>
      <c r="G60" s="47" t="str">
        <f>IF(C60&lt;&gt;"",G2,"")</f>
        <v/>
      </c>
    </row>
    <row r="61" spans="1:7">
      <c r="A61" s="47" t="str">
        <f>IF(C61&lt;&gt;"",A2,"")</f>
        <v/>
      </c>
      <c r="B61" s="47" t="str">
        <f>IF(C61&lt;&gt;"",B2,"")</f>
        <v/>
      </c>
      <c r="C61" s="47" t="str">
        <f>IF(Sheet3!B38&lt;&gt;"",Sheet3!B38,"")</f>
        <v/>
      </c>
      <c r="D61" s="47" t="str">
        <f>IF(C61&lt;&gt;"",D2,"")</f>
        <v/>
      </c>
      <c r="E61" s="73" t="str">
        <f>IF(C61&lt;&gt;"",IF(Sheet3!D38&lt;&gt;"",IF(Sheet3!D38="zero",0,IF(Sheet3!D38&lt;&gt;"zero",Sheet3!D38,""))),"")</f>
        <v/>
      </c>
      <c r="F61" s="47" t="str">
        <f>IF(C61&lt;&gt;"",IF(Sheet1!J17=30,2,IF(Sheet1!J17=60,3)),"")</f>
        <v/>
      </c>
      <c r="G61" s="47" t="str">
        <f>IF(C61&lt;&gt;"",G2,"")</f>
        <v/>
      </c>
    </row>
    <row r="62" spans="1:7">
      <c r="A62" s="72" t="str">
        <f>IF(C62&lt;&gt;"",A2,"")</f>
        <v/>
      </c>
      <c r="B62" s="72" t="str">
        <f>IF(C62&lt;&gt;"",B2,"")</f>
        <v/>
      </c>
      <c r="C62" s="72" t="str">
        <f>IF(Sheet4!B19&lt;&gt;"",Sheet4!B19,"")</f>
        <v/>
      </c>
      <c r="D62" s="72" t="str">
        <f>IF(C62&lt;&gt;"",D2,"")</f>
        <v/>
      </c>
      <c r="E62" s="74" t="str">
        <f>IF(C62&lt;&gt;"",IF(Sheet4!D19&lt;&gt;"",IF(Sheet4!D19="zero",0,IF(Sheet4!D19&lt;&gt;"zero",Sheet4!D19,""))),"")</f>
        <v/>
      </c>
      <c r="F62" s="47" t="str">
        <f>IF(C62&lt;&gt;"",IF(Sheet1!J17=30,2,IF(Sheet1!J17=60,3)),"")</f>
        <v/>
      </c>
      <c r="G62" s="47" t="str">
        <f>IF(C62&lt;&gt;"",G2,"")</f>
        <v/>
      </c>
    </row>
    <row r="63" spans="1:7">
      <c r="A63" s="47" t="str">
        <f>IF(C63&lt;&gt;"",A2,"")</f>
        <v/>
      </c>
      <c r="B63" s="47" t="str">
        <f>IF(C63&lt;&gt;"",B2,"")</f>
        <v/>
      </c>
      <c r="C63" s="47" t="str">
        <f>IF(Sheet4!B20&lt;&gt;"",Sheet4!B20,"")</f>
        <v/>
      </c>
      <c r="D63" s="47" t="str">
        <f>IF(C63&lt;&gt;"",D2,"")</f>
        <v/>
      </c>
      <c r="E63" s="73" t="str">
        <f>IF(C63&lt;&gt;"",IF(Sheet4!D20&lt;&gt;"",IF(Sheet4!D20="zero",0,IF(Sheet4!D20&lt;&gt;"zero",Sheet4!D20,""))),"")</f>
        <v/>
      </c>
      <c r="F63" s="47" t="str">
        <f>IF(C63&lt;&gt;"",IF(Sheet1!J17=30,2,IF(Sheet1!J17=60,3)),"")</f>
        <v/>
      </c>
      <c r="G63" s="47" t="str">
        <f>IF(C63&lt;&gt;"",G2,"")</f>
        <v/>
      </c>
    </row>
    <row r="64" spans="1:7">
      <c r="A64" s="47" t="str">
        <f>IF(C64&lt;&gt;"",A2,"")</f>
        <v/>
      </c>
      <c r="B64" s="47" t="str">
        <f>IF(C64&lt;&gt;"",B2,"")</f>
        <v/>
      </c>
      <c r="C64" s="47" t="str">
        <f>IF(Sheet4!B21&lt;&gt;"",Sheet4!B21,"")</f>
        <v/>
      </c>
      <c r="D64" s="47" t="str">
        <f>IF(C64&lt;&gt;"",D2,"")</f>
        <v/>
      </c>
      <c r="E64" s="73" t="str">
        <f>IF(C64&lt;&gt;"",IF(Sheet4!D21&lt;&gt;"",IF(Sheet4!D21="zero",0,IF(Sheet4!D21&lt;&gt;"zero",Sheet4!D21,""))),"")</f>
        <v/>
      </c>
      <c r="F64" s="47" t="str">
        <f>IF(C64&lt;&gt;"",IF(Sheet1!J17=30,2,IF(Sheet1!J17=60,3)),"")</f>
        <v/>
      </c>
      <c r="G64" s="47" t="str">
        <f>IF(C64&lt;&gt;"",G2,"")</f>
        <v/>
      </c>
    </row>
    <row r="65" spans="1:7">
      <c r="A65" s="47" t="str">
        <f>IF(C65&lt;&gt;"",A2,"")</f>
        <v/>
      </c>
      <c r="B65" s="47" t="str">
        <f>IF(C65&lt;&gt;"",B2,"")</f>
        <v/>
      </c>
      <c r="C65" s="47" t="str">
        <f>IF(Sheet4!B22&lt;&gt;"",Sheet4!B22,"")</f>
        <v/>
      </c>
      <c r="D65" s="47" t="str">
        <f>IF(C65&lt;&gt;"",D2,"")</f>
        <v/>
      </c>
      <c r="E65" s="73" t="str">
        <f>IF(C65&lt;&gt;"",IF(Sheet4!D22&lt;&gt;"",IF(Sheet4!D22="zero",0,IF(Sheet4!D22&lt;&gt;"zero",Sheet4!D22,""))),"")</f>
        <v/>
      </c>
      <c r="F65" s="47" t="str">
        <f>IF(C65&lt;&gt;"",IF(Sheet1!J17=30,2,IF(Sheet1!J17=60,3)),"")</f>
        <v/>
      </c>
      <c r="G65" s="47" t="str">
        <f>IF(C65&lt;&gt;"",G2,"")</f>
        <v/>
      </c>
    </row>
    <row r="66" spans="1:7">
      <c r="A66" s="47" t="str">
        <f>IF(C66&lt;&gt;"",A2,"")</f>
        <v/>
      </c>
      <c r="B66" s="47" t="str">
        <f>IF(C66&lt;&gt;"",B2,"")</f>
        <v/>
      </c>
      <c r="C66" s="47" t="str">
        <f>IF(Sheet4!B23&lt;&gt;"",Sheet4!B23,"")</f>
        <v/>
      </c>
      <c r="D66" s="47" t="str">
        <f>IF(C66&lt;&gt;"",D2,"")</f>
        <v/>
      </c>
      <c r="E66" s="73" t="str">
        <f>IF(C66&lt;&gt;"",IF(Sheet4!D23&lt;&gt;"",IF(Sheet4!D23="zero",0,IF(Sheet4!D23&lt;&gt;"zero",Sheet4!D23,""))),"")</f>
        <v/>
      </c>
      <c r="F66" s="47" t="str">
        <f>IF(C66&lt;&gt;"",IF(Sheet1!J17=30,2,IF(Sheet1!J17=60,3)),"")</f>
        <v/>
      </c>
      <c r="G66" s="47" t="str">
        <f>IF(C66&lt;&gt;"",G2,"")</f>
        <v/>
      </c>
    </row>
    <row r="67" spans="1:7">
      <c r="A67" s="47" t="str">
        <f>IF(C67&lt;&gt;"",A2,"")</f>
        <v/>
      </c>
      <c r="B67" s="47" t="str">
        <f>IF(C67&lt;&gt;"",B2,"")</f>
        <v/>
      </c>
      <c r="C67" s="47" t="str">
        <f>IF(Sheet4!B24&lt;&gt;"",Sheet4!B24,"")</f>
        <v/>
      </c>
      <c r="D67" s="47" t="str">
        <f>IF(C67&lt;&gt;"",D2,"")</f>
        <v/>
      </c>
      <c r="E67" s="73" t="str">
        <f>IF(C67&lt;&gt;"",IF(Sheet4!D24&lt;&gt;"",IF(Sheet4!D24="zero",0,IF(Sheet4!D24&lt;&gt;"zero",Sheet4!D24,""))),"")</f>
        <v/>
      </c>
      <c r="F67" s="47" t="str">
        <f>IF(C67&lt;&gt;"",IF(Sheet1!J17=30,2,IF(Sheet1!J17=60,3)),"")</f>
        <v/>
      </c>
      <c r="G67" s="47" t="str">
        <f>IF(C67&lt;&gt;"",G2,"")</f>
        <v/>
      </c>
    </row>
    <row r="68" spans="1:7">
      <c r="A68" s="47" t="str">
        <f>IF(C68&lt;&gt;"",A2,"")</f>
        <v/>
      </c>
      <c r="B68" s="47" t="str">
        <f>IF(C68&lt;&gt;"",B2,"")</f>
        <v/>
      </c>
      <c r="C68" s="47" t="str">
        <f>IF(Sheet4!B25&lt;&gt;"",Sheet4!B25,"")</f>
        <v/>
      </c>
      <c r="D68" s="47" t="str">
        <f>IF(C68&lt;&gt;"",D2,"")</f>
        <v/>
      </c>
      <c r="E68" s="73" t="str">
        <f>IF(C68&lt;&gt;"",IF(Sheet4!D25&lt;&gt;"",IF(Sheet4!D25="zero",0,IF(Sheet4!D25&lt;&gt;"zero",Sheet4!D25,""))),"")</f>
        <v/>
      </c>
      <c r="F68" s="47" t="str">
        <f>IF(C68&lt;&gt;"",IF(Sheet1!J17=30,2,IF(Sheet1!J17=60,3)),"")</f>
        <v/>
      </c>
      <c r="G68" s="47" t="str">
        <f>IF(C68&lt;&gt;"",G2,"")</f>
        <v/>
      </c>
    </row>
    <row r="69" spans="1:7">
      <c r="A69" s="47" t="str">
        <f>IF(C69&lt;&gt;"",A2,"")</f>
        <v/>
      </c>
      <c r="B69" s="47" t="str">
        <f>IF(C69&lt;&gt;"",B2,"")</f>
        <v/>
      </c>
      <c r="C69" s="47" t="str">
        <f>IF(Sheet4!B26&lt;&gt;"",Sheet4!B26,"")</f>
        <v/>
      </c>
      <c r="D69" s="47" t="str">
        <f>IF(C69&lt;&gt;"",D2,"")</f>
        <v/>
      </c>
      <c r="E69" s="73" t="str">
        <f>IF(C69&lt;&gt;"",IF(Sheet4!D26&lt;&gt;"",IF(Sheet4!D26="zero",0,IF(Sheet4!D26&lt;&gt;"zero",Sheet4!D26,""))),"")</f>
        <v/>
      </c>
      <c r="F69" s="47" t="str">
        <f>IF(C69&lt;&gt;"",IF(Sheet1!J17=30,2,IF(Sheet1!J17=60,3)),"")</f>
        <v/>
      </c>
      <c r="G69" s="47" t="str">
        <f>IF(C69&lt;&gt;"",G2,"")</f>
        <v/>
      </c>
    </row>
    <row r="70" spans="1:7">
      <c r="A70" s="47" t="str">
        <f>IF(C70&lt;&gt;"",A2,"")</f>
        <v/>
      </c>
      <c r="B70" s="47" t="str">
        <f>IF(C70&lt;&gt;"",B2,"")</f>
        <v/>
      </c>
      <c r="C70" s="47" t="str">
        <f>IF(Sheet4!B27&lt;&gt;"",Sheet4!B27,"")</f>
        <v/>
      </c>
      <c r="D70" s="47" t="str">
        <f>IF(C70&lt;&gt;"",D2,"")</f>
        <v/>
      </c>
      <c r="E70" s="73" t="str">
        <f>IF(C70&lt;&gt;"",IF(Sheet4!D27&lt;&gt;"",IF(Sheet4!D27="zero",0,IF(Sheet4!D27&lt;&gt;"zero",Sheet4!D27,""))),"")</f>
        <v/>
      </c>
      <c r="F70" s="47" t="str">
        <f>IF(C70&lt;&gt;"",IF(Sheet1!J17=30,2,IF(Sheet1!J17=60,3)),"")</f>
        <v/>
      </c>
      <c r="G70" s="47" t="str">
        <f>IF(C70&lt;&gt;"",G2,"")</f>
        <v/>
      </c>
    </row>
    <row r="71" spans="1:7">
      <c r="A71" s="47" t="str">
        <f>IF(C71&lt;&gt;"",A2,"")</f>
        <v/>
      </c>
      <c r="B71" s="47" t="str">
        <f>IF(C71&lt;&gt;"",B2,"")</f>
        <v/>
      </c>
      <c r="C71" s="47" t="str">
        <f>IF(Sheet4!B28&lt;&gt;"",Sheet4!B28,"")</f>
        <v/>
      </c>
      <c r="D71" s="47" t="str">
        <f>IF(C71&lt;&gt;"",D2,"")</f>
        <v/>
      </c>
      <c r="E71" s="73" t="str">
        <f>IF(C71&lt;&gt;"",IF(Sheet4!D28&lt;&gt;"",IF(Sheet4!D28="zero",0,IF(Sheet4!D28&lt;&gt;"zero",Sheet4!D28,""))),"")</f>
        <v/>
      </c>
      <c r="F71" s="47" t="str">
        <f>IF(C71&lt;&gt;"",IF(Sheet1!J17=30,2,IF(Sheet1!J17=60,3)),"")</f>
        <v/>
      </c>
      <c r="G71" s="47" t="str">
        <f>IF(C71&lt;&gt;"",G2,"")</f>
        <v/>
      </c>
    </row>
    <row r="72" spans="1:7">
      <c r="A72" s="47" t="str">
        <f>IF(C72&lt;&gt;"",A2,"")</f>
        <v/>
      </c>
      <c r="B72" s="47" t="str">
        <f>IF(C72&lt;&gt;"",B2,"")</f>
        <v/>
      </c>
      <c r="C72" s="47" t="str">
        <f>IF(Sheet4!B29&lt;&gt;"",Sheet4!B29,"")</f>
        <v/>
      </c>
      <c r="D72" s="47" t="str">
        <f>IF(C72&lt;&gt;"",D2,"")</f>
        <v/>
      </c>
      <c r="E72" s="73" t="str">
        <f>IF(C72&lt;&gt;"",IF(Sheet4!D29&lt;&gt;"",IF(Sheet4!D29="zero",0,IF(Sheet4!D29&lt;&gt;"zero",Sheet4!D29,""))),"")</f>
        <v/>
      </c>
      <c r="F72" s="47" t="str">
        <f>IF(C72&lt;&gt;"",IF(Sheet1!J17=30,2,IF(Sheet1!J17=60,3)),"")</f>
        <v/>
      </c>
      <c r="G72" s="47" t="str">
        <f>IF(C72&lt;&gt;"",G2,"")</f>
        <v/>
      </c>
    </row>
    <row r="73" spans="1:7">
      <c r="A73" s="47" t="str">
        <f>IF(C73&lt;&gt;"",A2,"")</f>
        <v/>
      </c>
      <c r="B73" s="47" t="str">
        <f>IF(C73&lt;&gt;"",B2,"")</f>
        <v/>
      </c>
      <c r="C73" s="47" t="str">
        <f>IF(Sheet4!B30&lt;&gt;"",Sheet4!B30,"")</f>
        <v/>
      </c>
      <c r="D73" s="47" t="str">
        <f>IF(C73&lt;&gt;"",D2,"")</f>
        <v/>
      </c>
      <c r="E73" s="73" t="str">
        <f>IF(C73&lt;&gt;"",IF(Sheet4!D30&lt;&gt;"",IF(Sheet4!D30="zero",0,IF(Sheet4!D30&lt;&gt;"zero",Sheet4!D30,""))),"")</f>
        <v/>
      </c>
      <c r="F73" s="47" t="str">
        <f>IF(C73&lt;&gt;"",IF(Sheet1!J17=30,2,IF(Sheet1!J17=60,3)),"")</f>
        <v/>
      </c>
      <c r="G73" s="47" t="str">
        <f>IF(C73&lt;&gt;"",G2,"")</f>
        <v/>
      </c>
    </row>
    <row r="74" spans="1:7">
      <c r="A74" s="47" t="str">
        <f>IF(C74&lt;&gt;"",A2,"")</f>
        <v/>
      </c>
      <c r="B74" s="47" t="str">
        <f>IF(C74&lt;&gt;"",B2,"")</f>
        <v/>
      </c>
      <c r="C74" s="47" t="str">
        <f>IF(Sheet4!B31&lt;&gt;"",Sheet4!B31,"")</f>
        <v/>
      </c>
      <c r="D74" s="47" t="str">
        <f>IF(C74&lt;&gt;"",D2,"")</f>
        <v/>
      </c>
      <c r="E74" s="73" t="str">
        <f>IF(C74&lt;&gt;"",IF(Sheet4!D31&lt;&gt;"",IF(Sheet4!D31="zero",0,IF(Sheet4!D31&lt;&gt;"zero",Sheet4!D31,""))),"")</f>
        <v/>
      </c>
      <c r="F74" s="47" t="str">
        <f>IF(C74&lt;&gt;"",IF(Sheet1!J17=30,2,IF(Sheet1!J17=60,3)),"")</f>
        <v/>
      </c>
      <c r="G74" s="47" t="str">
        <f>IF(C74&lt;&gt;"",G2,"")</f>
        <v/>
      </c>
    </row>
    <row r="75" spans="1:7">
      <c r="A75" s="47" t="str">
        <f>IF(C75&lt;&gt;"",A2,"")</f>
        <v/>
      </c>
      <c r="B75" s="47" t="str">
        <f>IF(C75&lt;&gt;"",B2,"")</f>
        <v/>
      </c>
      <c r="C75" s="47" t="str">
        <f>IF(Sheet4!B32&lt;&gt;"",Sheet4!B32,"")</f>
        <v/>
      </c>
      <c r="D75" s="47" t="str">
        <f>IF(C75&lt;&gt;"",D2,"")</f>
        <v/>
      </c>
      <c r="E75" s="73" t="str">
        <f>IF(C75&lt;&gt;"",IF(Sheet4!D32&lt;&gt;"",IF(Sheet4!D32="zero",0,IF(Sheet4!D32&lt;&gt;"zero",Sheet4!D32,""))),"")</f>
        <v/>
      </c>
      <c r="F75" s="47" t="str">
        <f>IF(C75&lt;&gt;"",IF(Sheet1!J17=30,2,IF(Sheet1!J17=60,3)),"")</f>
        <v/>
      </c>
      <c r="G75" s="47" t="str">
        <f>IF(C75&lt;&gt;"",G2,"")</f>
        <v/>
      </c>
    </row>
    <row r="76" spans="1:7">
      <c r="A76" s="47" t="str">
        <f>IF(C76&lt;&gt;"",A2,"")</f>
        <v/>
      </c>
      <c r="B76" s="47" t="str">
        <f>IF(C76&lt;&gt;"",B2,"")</f>
        <v/>
      </c>
      <c r="C76" s="47" t="str">
        <f>IF(Sheet4!B33&lt;&gt;"",Sheet4!B33,"")</f>
        <v/>
      </c>
      <c r="D76" s="47" t="str">
        <f>IF(C76&lt;&gt;"",D2,"")</f>
        <v/>
      </c>
      <c r="E76" s="73" t="str">
        <f>IF(C76&lt;&gt;"",IF(Sheet4!D33&lt;&gt;"",IF(Sheet4!D33="zero",0,IF(Sheet4!D33&lt;&gt;"zero",Sheet4!D33,""))),"")</f>
        <v/>
      </c>
      <c r="F76" s="47" t="str">
        <f>IF(C76&lt;&gt;"",IF(Sheet1!J17=30,2,IF(Sheet1!J17=60,3)),"")</f>
        <v/>
      </c>
      <c r="G76" s="47" t="str">
        <f>IF(C76&lt;&gt;"",G2,"")</f>
        <v/>
      </c>
    </row>
    <row r="77" spans="1:7">
      <c r="A77" s="47" t="str">
        <f>IF(C77&lt;&gt;"",A2,"")</f>
        <v/>
      </c>
      <c r="B77" s="47" t="str">
        <f>IF(C77&lt;&gt;"",B2,"")</f>
        <v/>
      </c>
      <c r="C77" s="47" t="str">
        <f>IF(Sheet4!B34&lt;&gt;"",Sheet4!B34,"")</f>
        <v/>
      </c>
      <c r="D77" s="47" t="str">
        <f>IF(C77&lt;&gt;"",D2,"")</f>
        <v/>
      </c>
      <c r="E77" s="73" t="str">
        <f>IF(C77&lt;&gt;"",IF(Sheet4!D34&lt;&gt;"",IF(Sheet4!D34="zero",0,IF(Sheet4!D34&lt;&gt;"zero",Sheet4!D34,""))),"")</f>
        <v/>
      </c>
      <c r="F77" s="47" t="str">
        <f>IF(C77&lt;&gt;"",IF(Sheet1!J17=30,2,IF(Sheet1!J17=60,3)),"")</f>
        <v/>
      </c>
      <c r="G77" s="47" t="str">
        <f>IF(C77&lt;&gt;"",G2,"")</f>
        <v/>
      </c>
    </row>
    <row r="78" spans="1:7">
      <c r="A78" s="47" t="str">
        <f>IF(C78&lt;&gt;"",A2,"")</f>
        <v/>
      </c>
      <c r="B78" s="47" t="str">
        <f>IF(C78&lt;&gt;"",B2,"")</f>
        <v/>
      </c>
      <c r="C78" s="47" t="str">
        <f>IF(Sheet4!B35&lt;&gt;"",Sheet4!B35,"")</f>
        <v/>
      </c>
      <c r="D78" s="47" t="str">
        <f>IF(C78&lt;&gt;"",D2,"")</f>
        <v/>
      </c>
      <c r="E78" s="73" t="str">
        <f>IF(C78&lt;&gt;"",IF(Sheet4!D35&lt;&gt;"",IF(Sheet4!D35="zero",0,IF(Sheet4!D35&lt;&gt;"zero",Sheet4!D35,""))),"")</f>
        <v/>
      </c>
      <c r="F78" s="47" t="str">
        <f>IF(C78&lt;&gt;"",IF(Sheet1!J17=30,2,IF(Sheet1!J17=60,3)),"")</f>
        <v/>
      </c>
      <c r="G78" s="47" t="str">
        <f>IF(C78&lt;&gt;"",G2,"")</f>
        <v/>
      </c>
    </row>
    <row r="79" spans="1:7">
      <c r="A79" s="47" t="str">
        <f>IF(C79&lt;&gt;"",A2,"")</f>
        <v/>
      </c>
      <c r="B79" s="47" t="str">
        <f>IF(C79&lt;&gt;"",B2,"")</f>
        <v/>
      </c>
      <c r="C79" s="47" t="str">
        <f>IF(Sheet4!B36&lt;&gt;"",Sheet4!B36,"")</f>
        <v/>
      </c>
      <c r="D79" s="47" t="str">
        <f>IF(C79&lt;&gt;"",D2,"")</f>
        <v/>
      </c>
      <c r="E79" s="73" t="str">
        <f>IF(C79&lt;&gt;"",IF(Sheet4!D36&lt;&gt;"",IF(Sheet4!D36="zero",0,IF(Sheet4!D36&lt;&gt;"zero",Sheet4!D36,""))),"")</f>
        <v/>
      </c>
      <c r="F79" s="47" t="str">
        <f>IF(C79&lt;&gt;"",IF(Sheet1!J17=30,2,IF(Sheet1!J17=60,3)),"")</f>
        <v/>
      </c>
      <c r="G79" s="47" t="str">
        <f>IF(C79&lt;&gt;"",G2,"")</f>
        <v/>
      </c>
    </row>
    <row r="80" spans="1:7">
      <c r="A80" s="47" t="str">
        <f>IF(C80&lt;&gt;"",A2,"")</f>
        <v/>
      </c>
      <c r="B80" s="47" t="str">
        <f>IF(C80&lt;&gt;"",B2,"")</f>
        <v/>
      </c>
      <c r="C80" s="47" t="str">
        <f>IF(Sheet4!B37&lt;&gt;"",Sheet4!B37,"")</f>
        <v/>
      </c>
      <c r="D80" s="47" t="str">
        <f>IF(C80&lt;&gt;"",D2,"")</f>
        <v/>
      </c>
      <c r="E80" s="73" t="str">
        <f>IF(C80&lt;&gt;"",IF(Sheet4!D37&lt;&gt;"",IF(Sheet4!D37="zero",0,IF(Sheet4!D37&lt;&gt;"zero",Sheet4!D37,""))),"")</f>
        <v/>
      </c>
      <c r="F80" s="47" t="str">
        <f>IF(C80&lt;&gt;"",IF(Sheet1!J17=30,2,IF(Sheet1!J17=60,3)),"")</f>
        <v/>
      </c>
      <c r="G80" s="47" t="str">
        <f>IF(C80&lt;&gt;"",G2,"")</f>
        <v/>
      </c>
    </row>
    <row r="81" spans="1:7">
      <c r="A81" s="47" t="str">
        <f>IF(C81&lt;&gt;"",A2,"")</f>
        <v/>
      </c>
      <c r="B81" s="47" t="str">
        <f>IF(C81&lt;&gt;"",B2,"")</f>
        <v/>
      </c>
      <c r="C81" s="47" t="str">
        <f>IF(Sheet4!B38&lt;&gt;"",Sheet4!B38,"")</f>
        <v/>
      </c>
      <c r="D81" s="47" t="str">
        <f>IF(C81&lt;&gt;"",D2,"")</f>
        <v/>
      </c>
      <c r="E81" s="73" t="str">
        <f>IF(C81&lt;&gt;"",IF(Sheet4!D38&lt;&gt;"",IF(Sheet4!D38="zero",0,IF(Sheet4!D38&lt;&gt;"zero",Sheet4!D38,""))),"")</f>
        <v/>
      </c>
      <c r="F81" s="47" t="str">
        <f>IF(C81&lt;&gt;"",IF(Sheet1!J17=30,2,IF(Sheet1!J17=60,3)),"")</f>
        <v/>
      </c>
      <c r="G81" s="47" t="str">
        <f>IF(C81&lt;&gt;"",G2,"")</f>
        <v/>
      </c>
    </row>
    <row r="82" spans="1:7">
      <c r="A82" s="72" t="str">
        <f>IF(C82&lt;&gt;"",A2,"")</f>
        <v/>
      </c>
      <c r="B82" s="72" t="str">
        <f>IF(C82&lt;&gt;"",B2,"")</f>
        <v/>
      </c>
      <c r="C82" s="72" t="str">
        <f>IF(Sheet5!B19&lt;&gt;"",Sheet5!B19,"")</f>
        <v/>
      </c>
      <c r="D82" s="72" t="str">
        <f>IF(C82&lt;&gt;"",D2,"")</f>
        <v/>
      </c>
      <c r="E82" s="74" t="str">
        <f>IF(C82&lt;&gt;"",IF(Sheet5!D19&lt;&gt;"",IF(Sheet5!D19="zero",0,IF(Sheet5!D19&lt;&gt;"zero",Sheet5!D19,""))),"")</f>
        <v/>
      </c>
      <c r="F82" s="47" t="str">
        <f>IF(C82&lt;&gt;"",IF(Sheet1!J17=30,2,IF(Sheet1!J17=60,3)),"")</f>
        <v/>
      </c>
      <c r="G82" s="47" t="str">
        <f>IF(C82&lt;&gt;"",G2,"")</f>
        <v/>
      </c>
    </row>
    <row r="83" spans="1:7">
      <c r="A83" s="47" t="str">
        <f>IF(C83&lt;&gt;"",A2,"")</f>
        <v/>
      </c>
      <c r="B83" s="47" t="str">
        <f>IF(C83&lt;&gt;"",B2,"")</f>
        <v/>
      </c>
      <c r="C83" s="47" t="str">
        <f>IF(Sheet5!B20&lt;&gt;"",Sheet5!B20,"")</f>
        <v/>
      </c>
      <c r="D83" s="47" t="str">
        <f>IF(C83&lt;&gt;"",D2,"")</f>
        <v/>
      </c>
      <c r="E83" s="73" t="str">
        <f>IF(C83&lt;&gt;"",IF(Sheet5!D20&lt;&gt;"",IF(Sheet5!D20="zero",0,IF(Sheet5!D20&lt;&gt;"zero",Sheet5!D20,""))),"")</f>
        <v/>
      </c>
      <c r="F83" s="47" t="str">
        <f>IF(C83&lt;&gt;"",IF(Sheet1!J17=30,2,IF(Sheet1!J17=60,3)),"")</f>
        <v/>
      </c>
      <c r="G83" s="47" t="str">
        <f>IF(C83&lt;&gt;"",G2,"")</f>
        <v/>
      </c>
    </row>
    <row r="84" spans="1:7">
      <c r="A84" s="47" t="str">
        <f>IF(C84&lt;&gt;"",A2,"")</f>
        <v/>
      </c>
      <c r="B84" s="47" t="str">
        <f>IF(C84&lt;&gt;"",B2,"")</f>
        <v/>
      </c>
      <c r="C84" s="47" t="str">
        <f>IF(Sheet5!B21&lt;&gt;"",Sheet5!B21,"")</f>
        <v/>
      </c>
      <c r="D84" s="47" t="str">
        <f>IF(C84&lt;&gt;"",D2,"")</f>
        <v/>
      </c>
      <c r="E84" s="73" t="str">
        <f>IF(C84&lt;&gt;"",IF(Sheet5!D21&lt;&gt;"",IF(Sheet5!D21="zero",0,IF(Sheet5!D21&lt;&gt;"zero",Sheet5!D21,""))),"")</f>
        <v/>
      </c>
      <c r="F84" s="47" t="str">
        <f>IF(C84&lt;&gt;"",IF(Sheet1!J17=30,2,IF(Sheet1!J17=60,3)),"")</f>
        <v/>
      </c>
      <c r="G84" s="47" t="str">
        <f>IF(C84&lt;&gt;"",G2,"")</f>
        <v/>
      </c>
    </row>
    <row r="85" spans="1:7">
      <c r="A85" s="47" t="str">
        <f>IF(C85&lt;&gt;"",A2,"")</f>
        <v/>
      </c>
      <c r="B85" s="47" t="str">
        <f>IF(C85&lt;&gt;"",B2,"")</f>
        <v/>
      </c>
      <c r="C85" s="47" t="str">
        <f>IF(Sheet5!B22&lt;&gt;"",Sheet5!B22,"")</f>
        <v/>
      </c>
      <c r="D85" s="47" t="str">
        <f>IF(C85&lt;&gt;"",D2,"")</f>
        <v/>
      </c>
      <c r="E85" s="73" t="str">
        <f>IF(C85&lt;&gt;"",IF(Sheet5!D22&lt;&gt;"",IF(Sheet5!D22="zero",0,IF(Sheet5!D22&lt;&gt;"zero",Sheet5!D22,""))),"")</f>
        <v/>
      </c>
      <c r="F85" s="47" t="str">
        <f>IF(C85&lt;&gt;"",IF(Sheet1!J17=30,2,IF(Sheet1!J17=60,3)),"")</f>
        <v/>
      </c>
      <c r="G85" s="47" t="str">
        <f>IF(C85&lt;&gt;"",G2,"")</f>
        <v/>
      </c>
    </row>
    <row r="86" spans="1:7">
      <c r="A86" s="47" t="str">
        <f>IF(C86&lt;&gt;"",A2,"")</f>
        <v/>
      </c>
      <c r="B86" s="47" t="str">
        <f>IF(C86&lt;&gt;"",B2,"")</f>
        <v/>
      </c>
      <c r="C86" s="47" t="str">
        <f>IF(Sheet5!B23&lt;&gt;"",Sheet5!B23,"")</f>
        <v/>
      </c>
      <c r="D86" s="47" t="str">
        <f>IF(C86&lt;&gt;"",D2,"")</f>
        <v/>
      </c>
      <c r="E86" s="73" t="str">
        <f>IF(C86&lt;&gt;"",IF(Sheet5!D23&lt;&gt;"",IF(Sheet5!D23="zero",0,IF(Sheet5!D23&lt;&gt;"zero",Sheet5!D23,""))),"")</f>
        <v/>
      </c>
      <c r="F86" s="47" t="str">
        <f>IF(C86&lt;&gt;"",IF(Sheet1!J17=30,2,IF(Sheet1!J17=60,3)),"")</f>
        <v/>
      </c>
      <c r="G86" s="47" t="str">
        <f>IF(C86&lt;&gt;"",G2,"")</f>
        <v/>
      </c>
    </row>
    <row r="87" spans="1:7">
      <c r="A87" s="47" t="str">
        <f>IF(C87&lt;&gt;"",A2,"")</f>
        <v/>
      </c>
      <c r="B87" s="47" t="str">
        <f>IF(C87&lt;&gt;"",B2,"")</f>
        <v/>
      </c>
      <c r="C87" s="47" t="str">
        <f>IF(Sheet5!B24&lt;&gt;"",Sheet5!B24,"")</f>
        <v/>
      </c>
      <c r="D87" s="47" t="str">
        <f>IF(C87&lt;&gt;"",D2,"")</f>
        <v/>
      </c>
      <c r="E87" s="73" t="str">
        <f>IF(C87&lt;&gt;"",IF(Sheet5!D24&lt;&gt;"",IF(Sheet5!D24="zero",0,IF(Sheet5!D24&lt;&gt;"zero",Sheet5!D24,""))),"")</f>
        <v/>
      </c>
      <c r="F87" s="47" t="str">
        <f>IF(C87&lt;&gt;"",IF(Sheet1!J17=30,2,IF(Sheet1!J17=60,3)),"")</f>
        <v/>
      </c>
      <c r="G87" s="47" t="str">
        <f>IF(C87&lt;&gt;"",G2,"")</f>
        <v/>
      </c>
    </row>
    <row r="88" spans="1:7">
      <c r="A88" s="47" t="str">
        <f>IF(C88&lt;&gt;"",A2,"")</f>
        <v/>
      </c>
      <c r="B88" s="47" t="str">
        <f>IF(C88&lt;&gt;"",B2,"")</f>
        <v/>
      </c>
      <c r="C88" s="47" t="str">
        <f>IF(Sheet5!B25&lt;&gt;"",Sheet5!B25,"")</f>
        <v/>
      </c>
      <c r="D88" s="47" t="str">
        <f>IF(C88&lt;&gt;"",D2,"")</f>
        <v/>
      </c>
      <c r="E88" s="73" t="str">
        <f>IF(C88&lt;&gt;"",IF(Sheet5!D25&lt;&gt;"",IF(Sheet5!D25="zero",0,IF(Sheet5!D25&lt;&gt;"zero",Sheet5!D25,""))),"")</f>
        <v/>
      </c>
      <c r="F88" s="47" t="str">
        <f>IF(C88&lt;&gt;"",IF(Sheet1!J17=30,2,IF(Sheet1!J17=60,3)),"")</f>
        <v/>
      </c>
      <c r="G88" s="47" t="str">
        <f>IF(C88&lt;&gt;"",G2,"")</f>
        <v/>
      </c>
    </row>
    <row r="89" spans="1:7">
      <c r="A89" s="47" t="str">
        <f>IF(C89&lt;&gt;"",A2,"")</f>
        <v/>
      </c>
      <c r="B89" s="47" t="str">
        <f>IF(C89&lt;&gt;"",B2,"")</f>
        <v/>
      </c>
      <c r="C89" s="47" t="str">
        <f>IF(Sheet5!B26&lt;&gt;"",Sheet5!B26,"")</f>
        <v/>
      </c>
      <c r="D89" s="47" t="str">
        <f>IF(C89&lt;&gt;"",D2,"")</f>
        <v/>
      </c>
      <c r="E89" s="73" t="str">
        <f>IF(C89&lt;&gt;"",IF(Sheet5!D26&lt;&gt;"",IF(Sheet5!D26="zero",0,IF(Sheet5!D26&lt;&gt;"zero",Sheet5!D26,""))),"")</f>
        <v/>
      </c>
      <c r="F89" s="47" t="str">
        <f>IF(C89&lt;&gt;"",IF(Sheet1!J17=30,2,IF(Sheet1!J17=60,3)),"")</f>
        <v/>
      </c>
      <c r="G89" s="47" t="str">
        <f>IF(C89&lt;&gt;"",G2,"")</f>
        <v/>
      </c>
    </row>
    <row r="90" spans="1:7">
      <c r="A90" s="47" t="str">
        <f>IF(C90&lt;&gt;"",A2,"")</f>
        <v/>
      </c>
      <c r="B90" s="47" t="str">
        <f>IF(C90&lt;&gt;"",B2,"")</f>
        <v/>
      </c>
      <c r="C90" s="47" t="str">
        <f>IF(Sheet5!B27&lt;&gt;"",Sheet5!B27,"")</f>
        <v/>
      </c>
      <c r="D90" s="47" t="str">
        <f>IF(C90&lt;&gt;"",D2,"")</f>
        <v/>
      </c>
      <c r="E90" s="73" t="str">
        <f>IF(C90&lt;&gt;"",IF(Sheet5!D27&lt;&gt;"",IF(Sheet5!D27="zero",0,IF(Sheet5!D27&lt;&gt;"zero",Sheet5!D27,""))),"")</f>
        <v/>
      </c>
      <c r="F90" s="47" t="str">
        <f>IF(C90&lt;&gt;"",IF(Sheet1!J17=30,2,IF(Sheet1!J17=60,3)),"")</f>
        <v/>
      </c>
      <c r="G90" s="47" t="str">
        <f>IF(C90&lt;&gt;"",G2,"")</f>
        <v/>
      </c>
    </row>
    <row r="91" spans="1:7">
      <c r="A91" s="47" t="str">
        <f>IF(C91&lt;&gt;"",A2,"")</f>
        <v/>
      </c>
      <c r="B91" s="47" t="str">
        <f>IF(C91&lt;&gt;"",B2,"")</f>
        <v/>
      </c>
      <c r="C91" s="47" t="str">
        <f>IF(Sheet5!B28&lt;&gt;"",Sheet5!B28,"")</f>
        <v/>
      </c>
      <c r="D91" s="47" t="str">
        <f>IF(C91&lt;&gt;"",D2,"")</f>
        <v/>
      </c>
      <c r="E91" s="73" t="str">
        <f>IF(C91&lt;&gt;"",IF(Sheet5!D28&lt;&gt;"",IF(Sheet5!D28="zero",0,IF(Sheet5!D28&lt;&gt;"zero",Sheet5!D28,""))),"")</f>
        <v/>
      </c>
      <c r="F91" s="47" t="str">
        <f>IF(C91&lt;&gt;"",IF(Sheet1!J17=30,2,IF(Sheet1!J17=60,3)),"")</f>
        <v/>
      </c>
      <c r="G91" s="47" t="str">
        <f>IF(C91&lt;&gt;"",G2,"")</f>
        <v/>
      </c>
    </row>
    <row r="92" spans="1:7">
      <c r="A92" s="47" t="str">
        <f>IF(C92&lt;&gt;"",A2,"")</f>
        <v/>
      </c>
      <c r="B92" s="47" t="str">
        <f>IF(C92&lt;&gt;"",B2,"")</f>
        <v/>
      </c>
      <c r="C92" s="47" t="str">
        <f>IF(Sheet5!B29&lt;&gt;"",Sheet5!B29,"")</f>
        <v/>
      </c>
      <c r="D92" s="47" t="str">
        <f>IF(C92&lt;&gt;"",D2,"")</f>
        <v/>
      </c>
      <c r="E92" s="73" t="str">
        <f>IF(C92&lt;&gt;"",IF(Sheet5!D29&lt;&gt;"",IF(Sheet5!D29="zero",0,IF(Sheet5!D29&lt;&gt;"zero",Sheet5!D29,""))),"")</f>
        <v/>
      </c>
      <c r="F92" s="47" t="str">
        <f>IF(C92&lt;&gt;"",IF(Sheet1!J17=30,2,IF(Sheet1!J17=60,3)),"")</f>
        <v/>
      </c>
      <c r="G92" s="47" t="str">
        <f>IF(C92&lt;&gt;"",G2,"")</f>
        <v/>
      </c>
    </row>
    <row r="93" spans="1:7">
      <c r="A93" s="47" t="str">
        <f>IF(C93&lt;&gt;"",A2,"")</f>
        <v/>
      </c>
      <c r="B93" s="47" t="str">
        <f>IF(C93&lt;&gt;"",B2,"")</f>
        <v/>
      </c>
      <c r="C93" s="47" t="str">
        <f>IF(Sheet5!B30&lt;&gt;"",Sheet5!B30,"")</f>
        <v/>
      </c>
      <c r="D93" s="47" t="str">
        <f>IF(C93&lt;&gt;"",D2,"")</f>
        <v/>
      </c>
      <c r="E93" s="73" t="str">
        <f>IF(C93&lt;&gt;"",IF(Sheet5!D30&lt;&gt;"",IF(Sheet5!D30="zero",0,IF(Sheet5!D30&lt;&gt;"zero",Sheet5!D30,""))),"")</f>
        <v/>
      </c>
      <c r="F93" s="47" t="str">
        <f>IF(C93&lt;&gt;"",IF(Sheet1!J17=30,2,IF(Sheet1!J17=60,3)),"")</f>
        <v/>
      </c>
      <c r="G93" s="47" t="str">
        <f>IF(C93&lt;&gt;"",G2,"")</f>
        <v/>
      </c>
    </row>
    <row r="94" spans="1:7">
      <c r="A94" s="47" t="str">
        <f>IF(C94&lt;&gt;"",A2,"")</f>
        <v/>
      </c>
      <c r="B94" s="47" t="str">
        <f>IF(C94&lt;&gt;"",B2,"")</f>
        <v/>
      </c>
      <c r="C94" s="47" t="str">
        <f>IF(Sheet5!B31&lt;&gt;"",Sheet5!B31,"")</f>
        <v/>
      </c>
      <c r="D94" s="47" t="str">
        <f>IF(C94&lt;&gt;"",D2,"")</f>
        <v/>
      </c>
      <c r="E94" s="73" t="str">
        <f>IF(C94&lt;&gt;"",IF(Sheet5!D31&lt;&gt;"",IF(Sheet5!D31="zero",0,IF(Sheet5!D31&lt;&gt;"zero",Sheet5!D31,""))),"")</f>
        <v/>
      </c>
      <c r="F94" s="47" t="str">
        <f>IF(C94&lt;&gt;"",IF(Sheet1!J17=30,2,IF(Sheet1!J17=60,3)),"")</f>
        <v/>
      </c>
      <c r="G94" s="47" t="str">
        <f>IF(C94&lt;&gt;"",G2,"")</f>
        <v/>
      </c>
    </row>
    <row r="95" spans="1:7">
      <c r="A95" s="47" t="str">
        <f>IF(C95&lt;&gt;"",A2,"")</f>
        <v/>
      </c>
      <c r="B95" s="47" t="str">
        <f>IF(C95&lt;&gt;"",B2,"")</f>
        <v/>
      </c>
      <c r="C95" s="47" t="str">
        <f>IF(Sheet5!B32&lt;&gt;"",Sheet5!B32,"")</f>
        <v/>
      </c>
      <c r="D95" s="47" t="str">
        <f>IF(C95&lt;&gt;"",D2,"")</f>
        <v/>
      </c>
      <c r="E95" s="73" t="str">
        <f>IF(C95&lt;&gt;"",IF(Sheet5!D32&lt;&gt;"",IF(Sheet5!D32="zero",0,IF(Sheet5!D32&lt;&gt;"zero",Sheet5!D32,""))),"")</f>
        <v/>
      </c>
      <c r="F95" s="47" t="str">
        <f>IF(C95&lt;&gt;"",IF(Sheet1!J17=30,2,IF(Sheet1!J17=60,3)),"")</f>
        <v/>
      </c>
      <c r="G95" s="47" t="str">
        <f>IF(C95&lt;&gt;"",G2,"")</f>
        <v/>
      </c>
    </row>
    <row r="96" spans="1:7">
      <c r="A96" s="47" t="str">
        <f>IF(C96&lt;&gt;"",A2,"")</f>
        <v/>
      </c>
      <c r="B96" s="47" t="str">
        <f>IF(C96&lt;&gt;"",B2,"")</f>
        <v/>
      </c>
      <c r="C96" s="47" t="str">
        <f>IF(Sheet5!B33&lt;&gt;"",Sheet5!B33,"")</f>
        <v/>
      </c>
      <c r="D96" s="47" t="str">
        <f>IF(C96&lt;&gt;"",D2,"")</f>
        <v/>
      </c>
      <c r="E96" s="73" t="str">
        <f>IF(C96&lt;&gt;"",IF(Sheet5!D33&lt;&gt;"",IF(Sheet5!D33="zero",0,IF(Sheet5!D33&lt;&gt;"zero",Sheet5!D33,""))),"")</f>
        <v/>
      </c>
      <c r="F96" s="47" t="str">
        <f>IF(C96&lt;&gt;"",IF(Sheet1!J17=30,2,IF(Sheet1!J17=60,3)),"")</f>
        <v/>
      </c>
      <c r="G96" s="47" t="str">
        <f>IF(C96&lt;&gt;"",G2,"")</f>
        <v/>
      </c>
    </row>
    <row r="97" spans="1:7">
      <c r="A97" s="47" t="str">
        <f>IF(C97&lt;&gt;"",A2,"")</f>
        <v/>
      </c>
      <c r="B97" s="47" t="str">
        <f>IF(C97&lt;&gt;"",B2,"")</f>
        <v/>
      </c>
      <c r="C97" s="47" t="str">
        <f>IF(Sheet5!B34&lt;&gt;"",Sheet5!B34,"")</f>
        <v/>
      </c>
      <c r="D97" s="47" t="str">
        <f>IF(C97&lt;&gt;"",D2,"")</f>
        <v/>
      </c>
      <c r="E97" s="73" t="str">
        <f>IF(C97&lt;&gt;"",IF(Sheet5!D34&lt;&gt;"",IF(Sheet5!D34="zero",0,IF(Sheet5!D34&lt;&gt;"zero",Sheet5!D34,""))),"")</f>
        <v/>
      </c>
      <c r="F97" s="47" t="str">
        <f>IF(C97&lt;&gt;"",IF(Sheet1!J17=30,2,IF(Sheet1!J17=60,3)),"")</f>
        <v/>
      </c>
      <c r="G97" s="47" t="str">
        <f>IF(C97&lt;&gt;"",G2,"")</f>
        <v/>
      </c>
    </row>
    <row r="98" spans="1:7">
      <c r="A98" s="47" t="str">
        <f>IF(C98&lt;&gt;"",A2,"")</f>
        <v/>
      </c>
      <c r="B98" s="47" t="str">
        <f>IF(C98&lt;&gt;"",B2,"")</f>
        <v/>
      </c>
      <c r="C98" s="47" t="str">
        <f>IF(Sheet5!B35&lt;&gt;"",Sheet5!B35,"")</f>
        <v/>
      </c>
      <c r="D98" s="47" t="str">
        <f>IF(C98&lt;&gt;"",D2,"")</f>
        <v/>
      </c>
      <c r="E98" s="73" t="str">
        <f>IF(C98&lt;&gt;"",IF(Sheet5!D35&lt;&gt;"",IF(Sheet5!D35="zero",0,IF(Sheet5!D35&lt;&gt;"zero",Sheet5!D35,""))),"")</f>
        <v/>
      </c>
      <c r="F98" s="47" t="str">
        <f>IF(C98&lt;&gt;"",IF(Sheet1!J17=30,2,IF(Sheet1!J17=60,3)),"")</f>
        <v/>
      </c>
      <c r="G98" s="47" t="str">
        <f>IF(C98&lt;&gt;"",G2,"")</f>
        <v/>
      </c>
    </row>
    <row r="99" spans="1:7">
      <c r="A99" s="47" t="str">
        <f>IF(C99&lt;&gt;"",A2,"")</f>
        <v/>
      </c>
      <c r="B99" s="47" t="str">
        <f>IF(C99&lt;&gt;"",B2,"")</f>
        <v/>
      </c>
      <c r="C99" s="47" t="str">
        <f>IF(Sheet5!B36&lt;&gt;"",Sheet5!B36,"")</f>
        <v/>
      </c>
      <c r="D99" s="47" t="str">
        <f>IF(C99&lt;&gt;"",D2,"")</f>
        <v/>
      </c>
      <c r="E99" s="73" t="str">
        <f>IF(C99&lt;&gt;"",IF(Sheet5!D36&lt;&gt;"",IF(Sheet5!D36="zero",0,IF(Sheet5!D36&lt;&gt;"zero",Sheet5!D36,""))),"")</f>
        <v/>
      </c>
      <c r="F99" s="47" t="str">
        <f>IF(C99&lt;&gt;"",IF(Sheet1!J17=30,2,IF(Sheet1!J17=60,3)),"")</f>
        <v/>
      </c>
      <c r="G99" s="47" t="str">
        <f>IF(C99&lt;&gt;"",G2,"")</f>
        <v/>
      </c>
    </row>
    <row r="100" spans="1:7">
      <c r="A100" s="47" t="str">
        <f>IF(C100&lt;&gt;"",A2,"")</f>
        <v/>
      </c>
      <c r="B100" s="47" t="str">
        <f>IF(C100&lt;&gt;"",B2,"")</f>
        <v/>
      </c>
      <c r="C100" s="47" t="str">
        <f>IF(Sheet5!B37&lt;&gt;"",Sheet5!B37,"")</f>
        <v/>
      </c>
      <c r="D100" s="47" t="str">
        <f>IF(C100&lt;&gt;"",D2,"")</f>
        <v/>
      </c>
      <c r="E100" s="73" t="str">
        <f>IF(C100&lt;&gt;"",IF(Sheet5!D37&lt;&gt;"",IF(Sheet5!D37="zero",0,IF(Sheet5!D37&lt;&gt;"zero",Sheet5!D37,""))),"")</f>
        <v/>
      </c>
      <c r="F100" s="47" t="str">
        <f>IF(C100&lt;&gt;"",IF(Sheet1!J17=30,2,IF(Sheet1!J17=60,3)),"")</f>
        <v/>
      </c>
      <c r="G100" s="47" t="str">
        <f>IF(C100&lt;&gt;"",G2,"")</f>
        <v/>
      </c>
    </row>
    <row r="101" spans="1:7">
      <c r="A101" s="47" t="str">
        <f>IF(C101&lt;&gt;"",A2,"")</f>
        <v/>
      </c>
      <c r="B101" s="47" t="str">
        <f>IF(C101&lt;&gt;"",B2,"")</f>
        <v/>
      </c>
      <c r="C101" s="47" t="str">
        <f>IF(Sheet5!B38&lt;&gt;"",Sheet5!B38,"")</f>
        <v/>
      </c>
      <c r="D101" s="47" t="str">
        <f>IF(C101&lt;&gt;"",D2,"")</f>
        <v/>
      </c>
      <c r="E101" s="73" t="str">
        <f>IF(C101&lt;&gt;"",IF(Sheet5!D38&lt;&gt;"",IF(Sheet5!D38="zero",0,IF(Sheet5!D38&lt;&gt;"zero",Sheet5!D38,""))),"")</f>
        <v/>
      </c>
      <c r="F101" s="47" t="str">
        <f>IF(C101&lt;&gt;"",IF(Sheet1!J17=30,2,IF(Sheet1!J17=60,3)),"")</f>
        <v/>
      </c>
      <c r="G101" s="47" t="str">
        <f>IF(C101&lt;&gt;"",G2,"")</f>
        <v/>
      </c>
    </row>
    <row r="102" spans="1:7">
      <c r="A102" s="72" t="str">
        <f>IF(C102&lt;&gt;"",A2,"")</f>
        <v/>
      </c>
      <c r="B102" s="72" t="str">
        <f>IF(C102&lt;&gt;"",B2,"")</f>
        <v/>
      </c>
      <c r="C102" s="72" t="str">
        <f>IF(Sheet6!B19&lt;&gt;"",Sheet6!B19,"")</f>
        <v/>
      </c>
      <c r="D102" s="72" t="str">
        <f>IF(C102&lt;&gt;"",D2,"")</f>
        <v/>
      </c>
      <c r="E102" s="74" t="str">
        <f>IF(C102&lt;&gt;"",IF(Sheet6!D19&lt;&gt;"",IF(Sheet6!D19="zero",0,IF(Sheet6!D19&lt;&gt;"zero",Sheet6!D19,""))),"")</f>
        <v/>
      </c>
      <c r="F102" s="47" t="str">
        <f>IF(C102&lt;&gt;"",IF(Sheet1!J17=30,2,IF(Sheet1!J17=60,3)),"")</f>
        <v/>
      </c>
      <c r="G102" s="47" t="str">
        <f>IF(C102&lt;&gt;"",G2,"")</f>
        <v/>
      </c>
    </row>
    <row r="103" spans="1:7">
      <c r="A103" s="47" t="str">
        <f>IF(C103&lt;&gt;"",A2,"")</f>
        <v/>
      </c>
      <c r="B103" s="47" t="str">
        <f>IF(C103&lt;&gt;"",B2,"")</f>
        <v/>
      </c>
      <c r="C103" s="47" t="str">
        <f>IF(Sheet6!B20&lt;&gt;"",Sheet6!B20,"")</f>
        <v/>
      </c>
      <c r="D103" s="47" t="str">
        <f>IF(C103&lt;&gt;"",D2,"")</f>
        <v/>
      </c>
      <c r="E103" s="73" t="str">
        <f>IF(C103&lt;&gt;"",IF(Sheet6!D20&lt;&gt;"",IF(Sheet6!D20="zero",0,IF(Sheet6!D20&lt;&gt;"zero",Sheet6!D20,""))),"")</f>
        <v/>
      </c>
      <c r="F103" s="47" t="str">
        <f>IF(C103&lt;&gt;"",IF(Sheet1!J17=30,2,IF(Sheet1!J17=60,3)),"")</f>
        <v/>
      </c>
      <c r="G103" s="47" t="str">
        <f>IF(C103&lt;&gt;"",G2,"")</f>
        <v/>
      </c>
    </row>
    <row r="104" spans="1:7">
      <c r="A104" s="47" t="str">
        <f>IF(C104&lt;&gt;"",A2,"")</f>
        <v/>
      </c>
      <c r="B104" s="47" t="str">
        <f>IF(C104&lt;&gt;"",B2,"")</f>
        <v/>
      </c>
      <c r="C104" s="47" t="str">
        <f>IF(Sheet6!B21&lt;&gt;"",Sheet6!B21,"")</f>
        <v/>
      </c>
      <c r="D104" s="47" t="str">
        <f>IF(C104&lt;&gt;"",D2,"")</f>
        <v/>
      </c>
      <c r="E104" s="73" t="str">
        <f>IF(C104&lt;&gt;"",IF(Sheet6!D21&lt;&gt;"",IF(Sheet6!D21="zero",0,IF(Sheet6!D21&lt;&gt;"zero",Sheet6!D21,""))),"")</f>
        <v/>
      </c>
      <c r="F104" s="47" t="str">
        <f>IF(C104&lt;&gt;"",IF(Sheet1!J17=30,2,IF(Sheet1!J17=60,3)),"")</f>
        <v/>
      </c>
      <c r="G104" s="47" t="str">
        <f>IF(C104&lt;&gt;"",G2,"")</f>
        <v/>
      </c>
    </row>
    <row r="105" spans="1:7">
      <c r="A105" s="47" t="str">
        <f>IF(C105&lt;&gt;"",A2,"")</f>
        <v/>
      </c>
      <c r="B105" s="47" t="str">
        <f>IF(C105&lt;&gt;"",B2,"")</f>
        <v/>
      </c>
      <c r="C105" s="47" t="str">
        <f>IF(Sheet6!B22&lt;&gt;"",Sheet6!B22,"")</f>
        <v/>
      </c>
      <c r="D105" s="47" t="str">
        <f>IF(C105&lt;&gt;"",D2,"")</f>
        <v/>
      </c>
      <c r="E105" s="73" t="str">
        <f>IF(C105&lt;&gt;"",IF(Sheet6!D22&lt;&gt;"",IF(Sheet6!D22="zero",0,IF(Sheet6!D22&lt;&gt;"zero",Sheet6!D22,""))),"")</f>
        <v/>
      </c>
      <c r="F105" s="47" t="str">
        <f>IF(C105&lt;&gt;"",IF(Sheet1!J17=30,2,IF(Sheet1!J17=60,3)),"")</f>
        <v/>
      </c>
      <c r="G105" s="47" t="str">
        <f>IF(C105&lt;&gt;"",G2,"")</f>
        <v/>
      </c>
    </row>
    <row r="106" spans="1:7">
      <c r="A106" s="47" t="str">
        <f>IF(C106&lt;&gt;"",A2,"")</f>
        <v/>
      </c>
      <c r="B106" s="47" t="str">
        <f>IF(C106&lt;&gt;"",B2,"")</f>
        <v/>
      </c>
      <c r="C106" s="47" t="str">
        <f>IF(Sheet6!B23&lt;&gt;"",Sheet6!B23,"")</f>
        <v/>
      </c>
      <c r="D106" s="47" t="str">
        <f>IF(C106&lt;&gt;"",D2,"")</f>
        <v/>
      </c>
      <c r="E106" s="73" t="str">
        <f>IF(C106&lt;&gt;"",IF(Sheet6!D23&lt;&gt;"",IF(Sheet6!D23="zero",0,IF(Sheet6!D23&lt;&gt;"zero",Sheet6!D23,""))),"")</f>
        <v/>
      </c>
      <c r="F106" s="47" t="str">
        <f>IF(C106&lt;&gt;"",IF(Sheet1!J17=30,2,IF(Sheet1!J17=60,3)),"")</f>
        <v/>
      </c>
      <c r="G106" s="47" t="str">
        <f>IF(C106&lt;&gt;"",G2,"")</f>
        <v/>
      </c>
    </row>
    <row r="107" spans="1:7">
      <c r="A107" s="47" t="str">
        <f>IF(C107&lt;&gt;"",A2,"")</f>
        <v/>
      </c>
      <c r="B107" s="47" t="str">
        <f>IF(C107&lt;&gt;"",B2,"")</f>
        <v/>
      </c>
      <c r="C107" s="47" t="str">
        <f>IF(Sheet6!B24&lt;&gt;"",Sheet6!B24,"")</f>
        <v/>
      </c>
      <c r="D107" s="47" t="str">
        <f>IF(C107&lt;&gt;"",D2,"")</f>
        <v/>
      </c>
      <c r="E107" s="73" t="str">
        <f>IF(C107&lt;&gt;"",IF(Sheet6!D24&lt;&gt;"",IF(Sheet6!D24="zero",0,IF(Sheet6!D24&lt;&gt;"zero",Sheet6!D24,""))),"")</f>
        <v/>
      </c>
      <c r="F107" s="47" t="str">
        <f>IF(C107&lt;&gt;"",IF(Sheet1!J17=30,2,IF(Sheet1!J17=60,3)),"")</f>
        <v/>
      </c>
      <c r="G107" s="47" t="str">
        <f>IF(C107&lt;&gt;"",G2,"")</f>
        <v/>
      </c>
    </row>
    <row r="108" spans="1:7">
      <c r="A108" s="47" t="str">
        <f>IF(C108&lt;&gt;"",A2,"")</f>
        <v/>
      </c>
      <c r="B108" s="47" t="str">
        <f>IF(C108&lt;&gt;"",B2,"")</f>
        <v/>
      </c>
      <c r="C108" s="47" t="str">
        <f>IF(Sheet6!B25&lt;&gt;"",Sheet6!B25,"")</f>
        <v/>
      </c>
      <c r="D108" s="47" t="str">
        <f>IF(C108&lt;&gt;"",D2,"")</f>
        <v/>
      </c>
      <c r="E108" s="73" t="str">
        <f>IF(C108&lt;&gt;"",IF(Sheet6!D25&lt;&gt;"",IF(Sheet6!D25="zero",0,IF(Sheet6!D25&lt;&gt;"zero",Sheet6!D25,""))),"")</f>
        <v/>
      </c>
      <c r="F108" s="47" t="str">
        <f>IF(C108&lt;&gt;"",IF(Sheet1!J17=30,2,IF(Sheet1!J17=60,3)),"")</f>
        <v/>
      </c>
      <c r="G108" s="47" t="str">
        <f>IF(C108&lt;&gt;"",G2,"")</f>
        <v/>
      </c>
    </row>
    <row r="109" spans="1:7">
      <c r="A109" s="47" t="str">
        <f>IF(C109&lt;&gt;"",A2,"")</f>
        <v/>
      </c>
      <c r="B109" s="47" t="str">
        <f>IF(C109&lt;&gt;"",B2,"")</f>
        <v/>
      </c>
      <c r="C109" s="47" t="str">
        <f>IF(Sheet6!B26&lt;&gt;"",Sheet6!B26,"")</f>
        <v/>
      </c>
      <c r="D109" s="47" t="str">
        <f>IF(C109&lt;&gt;"",D2,"")</f>
        <v/>
      </c>
      <c r="E109" s="73" t="str">
        <f>IF(C109&lt;&gt;"",IF(Sheet6!D26&lt;&gt;"",IF(Sheet6!D26="zero",0,IF(Sheet6!D26&lt;&gt;"zero",Sheet6!D26,""))),"")</f>
        <v/>
      </c>
      <c r="F109" s="47" t="str">
        <f>IF(C109&lt;&gt;"",IF(Sheet1!J17=30,2,IF(Sheet1!J17=60,3)),"")</f>
        <v/>
      </c>
      <c r="G109" s="47" t="str">
        <f>IF(C109&lt;&gt;"",G2,"")</f>
        <v/>
      </c>
    </row>
    <row r="110" spans="1:7">
      <c r="A110" s="47" t="str">
        <f>IF(C110&lt;&gt;"",A2,"")</f>
        <v/>
      </c>
      <c r="B110" s="47" t="str">
        <f>IF(C110&lt;&gt;"",B2,"")</f>
        <v/>
      </c>
      <c r="C110" s="47" t="str">
        <f>IF(Sheet6!B27&lt;&gt;"",Sheet6!B27,"")</f>
        <v/>
      </c>
      <c r="D110" s="47" t="str">
        <f>IF(C110&lt;&gt;"",D2,"")</f>
        <v/>
      </c>
      <c r="E110" s="73" t="str">
        <f>IF(C110&lt;&gt;"",IF(Sheet6!D27&lt;&gt;"",IF(Sheet6!D27="zero",0,IF(Sheet6!D27&lt;&gt;"zero",Sheet6!D27,""))),"")</f>
        <v/>
      </c>
      <c r="F110" s="47" t="str">
        <f>IF(C110&lt;&gt;"",IF(Sheet1!J17=30,2,IF(Sheet1!J17=60,3)),"")</f>
        <v/>
      </c>
      <c r="G110" s="47" t="str">
        <f>IF(C110&lt;&gt;"",G2,"")</f>
        <v/>
      </c>
    </row>
    <row r="111" spans="1:7">
      <c r="A111" s="47" t="str">
        <f>IF(C111&lt;&gt;"",A2,"")</f>
        <v/>
      </c>
      <c r="B111" s="47" t="str">
        <f>IF(C111&lt;&gt;"",B2,"")</f>
        <v/>
      </c>
      <c r="C111" s="47" t="str">
        <f>IF(Sheet6!B28&lt;&gt;"",Sheet6!B28,"")</f>
        <v/>
      </c>
      <c r="D111" s="47" t="str">
        <f>IF(C111&lt;&gt;"",D2,"")</f>
        <v/>
      </c>
      <c r="E111" s="73" t="str">
        <f>IF(C111&lt;&gt;"",IF(Sheet6!D28&lt;&gt;"",IF(Sheet6!D28="zero",0,IF(Sheet6!D28&lt;&gt;"zero",Sheet6!D28,""))),"")</f>
        <v/>
      </c>
      <c r="F111" s="47" t="str">
        <f>IF(C111&lt;&gt;"",IF(Sheet1!J17=30,2,IF(Sheet1!J17=60,3)),"")</f>
        <v/>
      </c>
      <c r="G111" s="47" t="str">
        <f>IF(C111&lt;&gt;"",G2,"")</f>
        <v/>
      </c>
    </row>
    <row r="112" spans="1:7">
      <c r="A112" s="47" t="str">
        <f>IF(C112&lt;&gt;"",A2,"")</f>
        <v/>
      </c>
      <c r="B112" s="47" t="str">
        <f>IF(C112&lt;&gt;"",B2,"")</f>
        <v/>
      </c>
      <c r="C112" s="47" t="str">
        <f>IF(Sheet6!B29&lt;&gt;"",Sheet6!B29,"")</f>
        <v/>
      </c>
      <c r="D112" s="47" t="str">
        <f>IF(C112&lt;&gt;"",D2,"")</f>
        <v/>
      </c>
      <c r="E112" s="73" t="str">
        <f>IF(C112&lt;&gt;"",IF(Sheet6!D29&lt;&gt;"",IF(Sheet6!D29="zero",0,IF(Sheet6!D29&lt;&gt;"zero",Sheet6!D29,""))),"")</f>
        <v/>
      </c>
      <c r="F112" s="47" t="str">
        <f>IF(C112&lt;&gt;"",IF(Sheet1!J17=30,2,IF(Sheet1!J17=60,3)),"")</f>
        <v/>
      </c>
      <c r="G112" s="47" t="str">
        <f>IF(C112&lt;&gt;"",G2,"")</f>
        <v/>
      </c>
    </row>
    <row r="113" spans="1:7">
      <c r="A113" s="47" t="str">
        <f>IF(C113&lt;&gt;"",A2,"")</f>
        <v/>
      </c>
      <c r="B113" s="47" t="str">
        <f>IF(C113&lt;&gt;"",B2,"")</f>
        <v/>
      </c>
      <c r="C113" s="47" t="str">
        <f>IF(Sheet6!B30&lt;&gt;"",Sheet6!B30,"")</f>
        <v/>
      </c>
      <c r="D113" s="47" t="str">
        <f>IF(C113&lt;&gt;"",D2,"")</f>
        <v/>
      </c>
      <c r="E113" s="73" t="str">
        <f>IF(C113&lt;&gt;"",IF(Sheet6!D30&lt;&gt;"",IF(Sheet6!D30="zero",0,IF(Sheet6!D30&lt;&gt;"zero",Sheet6!D30,""))),"")</f>
        <v/>
      </c>
      <c r="F113" s="47" t="str">
        <f>IF(C113&lt;&gt;"",IF(Sheet1!J17=30,2,IF(Sheet1!J17=60,3)),"")</f>
        <v/>
      </c>
      <c r="G113" s="47" t="str">
        <f>IF(C113&lt;&gt;"",G2,"")</f>
        <v/>
      </c>
    </row>
    <row r="114" spans="1:7">
      <c r="A114" s="47" t="str">
        <f>IF(C114&lt;&gt;"",A2,"")</f>
        <v/>
      </c>
      <c r="B114" s="47" t="str">
        <f>IF(C114&lt;&gt;"",B2,"")</f>
        <v/>
      </c>
      <c r="C114" s="47" t="str">
        <f>IF(Sheet6!B31&lt;&gt;"",Sheet6!B31,"")</f>
        <v/>
      </c>
      <c r="D114" s="47" t="str">
        <f>IF(C114&lt;&gt;"",D2,"")</f>
        <v/>
      </c>
      <c r="E114" s="73" t="str">
        <f>IF(C114&lt;&gt;"",IF(Sheet6!D31&lt;&gt;"",IF(Sheet6!D31="zero",0,IF(Sheet6!D31&lt;&gt;"zero",Sheet6!D31,""))),"")</f>
        <v/>
      </c>
      <c r="F114" s="47" t="str">
        <f>IF(C114&lt;&gt;"",IF(Sheet1!J17=30,2,IF(Sheet1!J17=60,3)),"")</f>
        <v/>
      </c>
      <c r="G114" s="47" t="str">
        <f>IF(C114&lt;&gt;"",G2,"")</f>
        <v/>
      </c>
    </row>
    <row r="115" spans="1:7">
      <c r="A115" s="47" t="str">
        <f>IF(C115&lt;&gt;"",A2,"")</f>
        <v/>
      </c>
      <c r="B115" s="47" t="str">
        <f>IF(C115&lt;&gt;"",B2,"")</f>
        <v/>
      </c>
      <c r="C115" s="47" t="str">
        <f>IF(Sheet6!B32&lt;&gt;"",Sheet6!B32,"")</f>
        <v/>
      </c>
      <c r="D115" s="47" t="str">
        <f>IF(C115&lt;&gt;"",D2,"")</f>
        <v/>
      </c>
      <c r="E115" s="73" t="str">
        <f>IF(C115&lt;&gt;"",IF(Sheet6!D32&lt;&gt;"",IF(Sheet6!D32="zero",0,IF(Sheet6!D32&lt;&gt;"zero",Sheet6!D32,""))),"")</f>
        <v/>
      </c>
      <c r="F115" s="47" t="str">
        <f>IF(C115&lt;&gt;"",IF(Sheet1!J17=30,2,IF(Sheet1!J17=60,3)),"")</f>
        <v/>
      </c>
      <c r="G115" s="47" t="str">
        <f>IF(C115&lt;&gt;"",G2,"")</f>
        <v/>
      </c>
    </row>
    <row r="116" spans="1:7">
      <c r="A116" s="47" t="str">
        <f>IF(C116&lt;&gt;"",A2,"")</f>
        <v/>
      </c>
      <c r="B116" s="47" t="str">
        <f>IF(C116&lt;&gt;"",B2,"")</f>
        <v/>
      </c>
      <c r="C116" s="47" t="str">
        <f>IF(Sheet6!B33&lt;&gt;"",Sheet6!B33,"")</f>
        <v/>
      </c>
      <c r="D116" s="47" t="str">
        <f>IF(C116&lt;&gt;"",D2,"")</f>
        <v/>
      </c>
      <c r="E116" s="73" t="str">
        <f>IF(C116&lt;&gt;"",IF(Sheet6!D33&lt;&gt;"",IF(Sheet6!D33="zero",0,IF(Sheet6!D33&lt;&gt;"zero",Sheet6!D33,""))),"")</f>
        <v/>
      </c>
      <c r="F116" s="47" t="str">
        <f>IF(C116&lt;&gt;"",IF(Sheet1!J17=30,2,IF(Sheet1!J17=60,3)),"")</f>
        <v/>
      </c>
      <c r="G116" s="47" t="str">
        <f>IF(C116&lt;&gt;"",G2,"")</f>
        <v/>
      </c>
    </row>
    <row r="117" spans="1:7">
      <c r="A117" s="47" t="str">
        <f>IF(C117&lt;&gt;"",A2,"")</f>
        <v/>
      </c>
      <c r="B117" s="47" t="str">
        <f>IF(C117&lt;&gt;"",B2,"")</f>
        <v/>
      </c>
      <c r="C117" s="47" t="str">
        <f>IF(Sheet6!B34&lt;&gt;"",Sheet6!B34,"")</f>
        <v/>
      </c>
      <c r="D117" s="47" t="str">
        <f>IF(C117&lt;&gt;"",D2,"")</f>
        <v/>
      </c>
      <c r="E117" s="73" t="str">
        <f>IF(C117&lt;&gt;"",IF(Sheet6!D34&lt;&gt;"",IF(Sheet6!D34="zero",0,IF(Sheet6!D34&lt;&gt;"zero",Sheet6!D34,""))),"")</f>
        <v/>
      </c>
      <c r="F117" s="47" t="str">
        <f>IF(C117&lt;&gt;"",IF(Sheet1!J17=30,2,IF(Sheet1!J17=60,3)),"")</f>
        <v/>
      </c>
      <c r="G117" s="47" t="str">
        <f>IF(C117&lt;&gt;"",G2,"")</f>
        <v/>
      </c>
    </row>
    <row r="118" spans="1:7">
      <c r="A118" s="47" t="str">
        <f>IF(C118&lt;&gt;"",A2,"")</f>
        <v/>
      </c>
      <c r="B118" s="47" t="str">
        <f>IF(C118&lt;&gt;"",B2,"")</f>
        <v/>
      </c>
      <c r="C118" s="47" t="str">
        <f>IF(Sheet6!B35&lt;&gt;"",Sheet6!B35,"")</f>
        <v/>
      </c>
      <c r="D118" s="47" t="str">
        <f>IF(C118&lt;&gt;"",D2,"")</f>
        <v/>
      </c>
      <c r="E118" s="73" t="str">
        <f>IF(C118&lt;&gt;"",IF(Sheet6!D35&lt;&gt;"",IF(Sheet6!D35="zero",0,IF(Sheet6!D35&lt;&gt;"zero",Sheet6!D35,""))),"")</f>
        <v/>
      </c>
      <c r="F118" s="47" t="str">
        <f>IF(C118&lt;&gt;"",IF(Sheet1!J17=30,2,IF(Sheet1!J17=60,3)),"")</f>
        <v/>
      </c>
      <c r="G118" s="47" t="str">
        <f>IF(C118&lt;&gt;"",G2,"")</f>
        <v/>
      </c>
    </row>
    <row r="119" spans="1:7">
      <c r="A119" s="47" t="str">
        <f>IF(C119&lt;&gt;"",A2,"")</f>
        <v/>
      </c>
      <c r="B119" s="47" t="str">
        <f>IF(C119&lt;&gt;"",B2,"")</f>
        <v/>
      </c>
      <c r="C119" s="47" t="str">
        <f>IF(Sheet6!B36&lt;&gt;"",Sheet6!B36,"")</f>
        <v/>
      </c>
      <c r="D119" s="47" t="str">
        <f>IF(C119&lt;&gt;"",D2,"")</f>
        <v/>
      </c>
      <c r="E119" s="73" t="str">
        <f>IF(C119&lt;&gt;"",IF(Sheet6!D36&lt;&gt;"",IF(Sheet6!D36="zero",0,IF(Sheet6!D36&lt;&gt;"zero",Sheet6!D36,""))),"")</f>
        <v/>
      </c>
      <c r="F119" s="47" t="str">
        <f>IF(C119&lt;&gt;"",IF(Sheet1!J17=30,2,IF(Sheet1!J17=60,3)),"")</f>
        <v/>
      </c>
      <c r="G119" s="47" t="str">
        <f>IF(C119&lt;&gt;"",G2,"")</f>
        <v/>
      </c>
    </row>
    <row r="120" spans="1:7">
      <c r="A120" s="47" t="str">
        <f>IF(C120&lt;&gt;"",A2,"")</f>
        <v/>
      </c>
      <c r="B120" s="47" t="str">
        <f>IF(C120&lt;&gt;"",B2,"")</f>
        <v/>
      </c>
      <c r="C120" s="47" t="str">
        <f>IF(Sheet6!B37&lt;&gt;"",Sheet6!B37,"")</f>
        <v/>
      </c>
      <c r="D120" s="47" t="str">
        <f>IF(C120&lt;&gt;"",D2,"")</f>
        <v/>
      </c>
      <c r="E120" s="73" t="str">
        <f>IF(C120&lt;&gt;"",IF(Sheet6!D37&lt;&gt;"",IF(Sheet6!D37="zero",0,IF(Sheet6!D37&lt;&gt;"zero",Sheet6!D37,""))),"")</f>
        <v/>
      </c>
      <c r="F120" s="47" t="str">
        <f>IF(C120&lt;&gt;"",IF(Sheet1!J17=30,2,IF(Sheet1!J17=60,3)),"")</f>
        <v/>
      </c>
      <c r="G120" s="47" t="str">
        <f>IF(C120&lt;&gt;"",G2,"")</f>
        <v/>
      </c>
    </row>
    <row r="121" spans="1:7">
      <c r="A121" s="47" t="str">
        <f>IF(C121&lt;&gt;"",A2,"")</f>
        <v/>
      </c>
      <c r="B121" s="47" t="str">
        <f>IF(C121&lt;&gt;"",B2,"")</f>
        <v/>
      </c>
      <c r="C121" s="47" t="str">
        <f>IF(Sheet6!B38&lt;&gt;"",Sheet6!B38,"")</f>
        <v/>
      </c>
      <c r="D121" s="47" t="str">
        <f>IF(C121&lt;&gt;"",D2,"")</f>
        <v/>
      </c>
      <c r="E121" s="73" t="str">
        <f>IF(C121&lt;&gt;"",IF(Sheet6!D38&lt;&gt;"",IF(Sheet6!D38="zero",0,IF(Sheet6!D38&lt;&gt;"zero",Sheet6!D38,""))),"")</f>
        <v/>
      </c>
      <c r="F121" s="47" t="str">
        <f>IF(C121&lt;&gt;"",IF(Sheet1!J17=30,2,IF(Sheet1!J17=60,3)),"")</f>
        <v/>
      </c>
      <c r="G121" s="47" t="str">
        <f>IF(C121&lt;&gt;"",G2,"")</f>
        <v/>
      </c>
    </row>
    <row r="122" spans="1:7">
      <c r="A122" s="72" t="str">
        <f>IF(C122&lt;&gt;"",A2,"")</f>
        <v/>
      </c>
      <c r="B122" s="72" t="str">
        <f>IF(C122&lt;&gt;"",B2,"")</f>
        <v/>
      </c>
      <c r="C122" s="72" t="str">
        <f>IF(Sheet7!B19&lt;&gt;"",Sheet7!B19,"")</f>
        <v/>
      </c>
      <c r="D122" s="72" t="str">
        <f>IF(C122&lt;&gt;"",D2,"")</f>
        <v/>
      </c>
      <c r="E122" s="74" t="str">
        <f>IF(C122&lt;&gt;"",IF(Sheet7!D19&lt;&gt;"",IF(Sheet7!D19="zero",0,IF(Sheet7!D19&lt;&gt;"zero",Sheet7!D19,""))),"")</f>
        <v/>
      </c>
      <c r="F122" s="47" t="str">
        <f>IF(C122&lt;&gt;"",IF(Sheet1!J17=30,2,IF(Sheet1!J17=60,3)),"")</f>
        <v/>
      </c>
      <c r="G122" s="47" t="str">
        <f>IF(C122&lt;&gt;"",G2,"")</f>
        <v/>
      </c>
    </row>
    <row r="123" spans="1:7">
      <c r="A123" s="47" t="str">
        <f>IF(C123&lt;&gt;"",A2,"")</f>
        <v/>
      </c>
      <c r="B123" s="47" t="str">
        <f>IF(C123&lt;&gt;"",B2,"")</f>
        <v/>
      </c>
      <c r="C123" s="47" t="str">
        <f>IF(Sheet7!B20&lt;&gt;"",Sheet7!B20,"")</f>
        <v/>
      </c>
      <c r="D123" s="47" t="str">
        <f>IF(C123&lt;&gt;"",D2,"")</f>
        <v/>
      </c>
      <c r="E123" s="73" t="str">
        <f>IF(C123&lt;&gt;"",IF(Sheet7!D20&lt;&gt;"",IF(Sheet7!D20="zero",0,IF(Sheet7!D20&lt;&gt;"zero",Sheet7!D20,""))),"")</f>
        <v/>
      </c>
      <c r="F123" s="47" t="str">
        <f>IF(C123&lt;&gt;"",IF(Sheet1!J17=30,2,IF(Sheet1!J17=60,3)),"")</f>
        <v/>
      </c>
      <c r="G123" s="47" t="str">
        <f>IF(C123&lt;&gt;"",G2,"")</f>
        <v/>
      </c>
    </row>
    <row r="124" spans="1:7">
      <c r="A124" s="47" t="str">
        <f>IF(C124&lt;&gt;"",A2,"")</f>
        <v/>
      </c>
      <c r="B124" s="47" t="str">
        <f>IF(C124&lt;&gt;"",B2,"")</f>
        <v/>
      </c>
      <c r="C124" s="47" t="str">
        <f>IF(Sheet7!B21&lt;&gt;"",Sheet7!B21,"")</f>
        <v/>
      </c>
      <c r="D124" s="47" t="str">
        <f>IF(C124&lt;&gt;"",D2,"")</f>
        <v/>
      </c>
      <c r="E124" s="73" t="str">
        <f>IF(C124&lt;&gt;"",IF(Sheet7!D21&lt;&gt;"",IF(Sheet7!D21="zero",0,IF(Sheet7!D21&lt;&gt;"zero",Sheet7!D21,""))),"")</f>
        <v/>
      </c>
      <c r="F124" s="47" t="str">
        <f>IF(C124&lt;&gt;"",IF(Sheet1!J17=30,2,IF(Sheet1!J17=60,3)),"")</f>
        <v/>
      </c>
      <c r="G124" s="47" t="str">
        <f>IF(C124&lt;&gt;"",G2,"")</f>
        <v/>
      </c>
    </row>
    <row r="125" spans="1:7">
      <c r="A125" s="47" t="str">
        <f>IF(C125&lt;&gt;"",A2,"")</f>
        <v/>
      </c>
      <c r="B125" s="47" t="str">
        <f>IF(C125&lt;&gt;"",B2,"")</f>
        <v/>
      </c>
      <c r="C125" s="47" t="str">
        <f>IF(Sheet7!B22&lt;&gt;"",Sheet7!B22,"")</f>
        <v/>
      </c>
      <c r="D125" s="47" t="str">
        <f>IF(C125&lt;&gt;"",D2,"")</f>
        <v/>
      </c>
      <c r="E125" s="73" t="str">
        <f>IF(C125&lt;&gt;"",IF(Sheet7!D22&lt;&gt;"",IF(Sheet7!D22="zero",0,IF(Sheet7!D22&lt;&gt;"zero",Sheet7!D22,""))),"")</f>
        <v/>
      </c>
      <c r="F125" s="47" t="str">
        <f>IF(C125&lt;&gt;"",IF(Sheet1!J17=30,2,IF(Sheet1!J17=60,3)),"")</f>
        <v/>
      </c>
      <c r="G125" s="47" t="str">
        <f>IF(C125&lt;&gt;"",G2,"")</f>
        <v/>
      </c>
    </row>
    <row r="126" spans="1:7">
      <c r="A126" s="47" t="str">
        <f>IF(C126&lt;&gt;"",A2,"")</f>
        <v/>
      </c>
      <c r="B126" s="47" t="str">
        <f>IF(C126&lt;&gt;"",B2,"")</f>
        <v/>
      </c>
      <c r="C126" s="47" t="str">
        <f>IF(Sheet7!B23&lt;&gt;"",Sheet7!B23,"")</f>
        <v/>
      </c>
      <c r="D126" s="47" t="str">
        <f>IF(C126&lt;&gt;"",D2,"")</f>
        <v/>
      </c>
      <c r="E126" s="73" t="str">
        <f>IF(C126&lt;&gt;"",IF(Sheet7!D23&lt;&gt;"",IF(Sheet7!D23="zero",0,IF(Sheet7!D23&lt;&gt;"zero",Sheet7!D23,""))),"")</f>
        <v/>
      </c>
      <c r="F126" s="47" t="str">
        <f>IF(C126&lt;&gt;"",IF(Sheet1!J17=30,2,IF(Sheet1!J17=60,3)),"")</f>
        <v/>
      </c>
      <c r="G126" s="47" t="str">
        <f>IF(C126&lt;&gt;"",G2,"")</f>
        <v/>
      </c>
    </row>
    <row r="127" spans="1:7">
      <c r="A127" s="47" t="str">
        <f>IF(C127&lt;&gt;"",A2,"")</f>
        <v/>
      </c>
      <c r="B127" s="47" t="str">
        <f>IF(C127&lt;&gt;"",B2,"")</f>
        <v/>
      </c>
      <c r="C127" s="47" t="str">
        <f>IF(Sheet7!B24&lt;&gt;"",Sheet7!B24,"")</f>
        <v/>
      </c>
      <c r="D127" s="47" t="str">
        <f>IF(C127&lt;&gt;"",D2,"")</f>
        <v/>
      </c>
      <c r="E127" s="73" t="str">
        <f>IF(C127&lt;&gt;"",IF(Sheet7!D24&lt;&gt;"",IF(Sheet7!D24="zero",0,IF(Sheet7!D24&lt;&gt;"zero",Sheet7!D24,""))),"")</f>
        <v/>
      </c>
      <c r="F127" s="47" t="str">
        <f>IF(C127&lt;&gt;"",IF(Sheet1!J17=30,2,IF(Sheet1!J17=60,3)),"")</f>
        <v/>
      </c>
      <c r="G127" s="47" t="str">
        <f>IF(C127&lt;&gt;"",G2,"")</f>
        <v/>
      </c>
    </row>
    <row r="128" spans="1:7">
      <c r="A128" s="47" t="str">
        <f>IF(C128&lt;&gt;"",A2,"")</f>
        <v/>
      </c>
      <c r="B128" s="47" t="str">
        <f>IF(C128&lt;&gt;"",B2,"")</f>
        <v/>
      </c>
      <c r="C128" s="47" t="str">
        <f>IF(Sheet7!B25&lt;&gt;"",Sheet7!B25,"")</f>
        <v/>
      </c>
      <c r="D128" s="47" t="str">
        <f>IF(C128&lt;&gt;"",D2,"")</f>
        <v/>
      </c>
      <c r="E128" s="73" t="str">
        <f>IF(C128&lt;&gt;"",IF(Sheet7!D25&lt;&gt;"",IF(Sheet7!D25="zero",0,IF(Sheet7!D25&lt;&gt;"zero",Sheet7!D25,""))),"")</f>
        <v/>
      </c>
      <c r="F128" s="47" t="str">
        <f>IF(C128&lt;&gt;"",IF(Sheet1!J17=30,2,IF(Sheet1!J17=60,3)),"")</f>
        <v/>
      </c>
      <c r="G128" s="47" t="str">
        <f>IF(C128&lt;&gt;"",G2,"")</f>
        <v/>
      </c>
    </row>
    <row r="129" spans="1:7">
      <c r="A129" s="47" t="str">
        <f>IF(C129&lt;&gt;"",A2,"")</f>
        <v/>
      </c>
      <c r="B129" s="47" t="str">
        <f>IF(C129&lt;&gt;"",B2,"")</f>
        <v/>
      </c>
      <c r="C129" s="47" t="str">
        <f>IF(Sheet7!B26&lt;&gt;"",Sheet7!B26,"")</f>
        <v/>
      </c>
      <c r="D129" s="47" t="str">
        <f>IF(C129&lt;&gt;"",D2,"")</f>
        <v/>
      </c>
      <c r="E129" s="73" t="str">
        <f>IF(C129&lt;&gt;"",IF(Sheet7!D26&lt;&gt;"",IF(Sheet7!D26="zero",0,IF(Sheet7!D26&lt;&gt;"zero",Sheet7!D26,""))),"")</f>
        <v/>
      </c>
      <c r="F129" s="47" t="str">
        <f>IF(C129&lt;&gt;"",IF(Sheet1!J17=30,2,IF(Sheet1!J17=60,3)),"")</f>
        <v/>
      </c>
      <c r="G129" s="47" t="str">
        <f>IF(C129&lt;&gt;"",G2,"")</f>
        <v/>
      </c>
    </row>
    <row r="130" spans="1:7">
      <c r="A130" s="47" t="str">
        <f>IF(C130&lt;&gt;"",A2,"")</f>
        <v/>
      </c>
      <c r="B130" s="47" t="str">
        <f>IF(C130&lt;&gt;"",B2,"")</f>
        <v/>
      </c>
      <c r="C130" s="47" t="str">
        <f>IF(Sheet7!B27&lt;&gt;"",Sheet7!B27,"")</f>
        <v/>
      </c>
      <c r="D130" s="47" t="str">
        <f>IF(C130&lt;&gt;"",D2,"")</f>
        <v/>
      </c>
      <c r="E130" s="73" t="str">
        <f>IF(C130&lt;&gt;"",IF(Sheet7!D27&lt;&gt;"",IF(Sheet7!D27="zero",0,IF(Sheet7!D27&lt;&gt;"zero",Sheet7!D27,""))),"")</f>
        <v/>
      </c>
      <c r="F130" s="47" t="str">
        <f>IF(C130&lt;&gt;"",IF(Sheet1!J17=30,2,IF(Sheet1!J17=60,3)),"")</f>
        <v/>
      </c>
      <c r="G130" s="47" t="str">
        <f>IF(C130&lt;&gt;"",G2,"")</f>
        <v/>
      </c>
    </row>
    <row r="131" spans="1:7">
      <c r="A131" s="47" t="str">
        <f>IF(C131&lt;&gt;"",A2,"")</f>
        <v/>
      </c>
      <c r="B131" s="47" t="str">
        <f>IF(C131&lt;&gt;"",B2,"")</f>
        <v/>
      </c>
      <c r="C131" s="47" t="str">
        <f>IF(Sheet7!B28&lt;&gt;"",Sheet7!B28,"")</f>
        <v/>
      </c>
      <c r="D131" s="47" t="str">
        <f>IF(C131&lt;&gt;"",D2,"")</f>
        <v/>
      </c>
      <c r="E131" s="73" t="str">
        <f>IF(C131&lt;&gt;"",IF(Sheet7!D28&lt;&gt;"",IF(Sheet7!D28="zero",0,IF(Sheet7!D28&lt;&gt;"zero",Sheet7!D28,""))),"")</f>
        <v/>
      </c>
      <c r="F131" s="47" t="str">
        <f>IF(C131&lt;&gt;"",IF(Sheet1!J17=30,2,IF(Sheet1!J17=60,3)),"")</f>
        <v/>
      </c>
      <c r="G131" s="47" t="str">
        <f>IF(C131&lt;&gt;"",G2,"")</f>
        <v/>
      </c>
    </row>
    <row r="132" spans="1:7">
      <c r="A132" s="47" t="str">
        <f>IF(C132&lt;&gt;"",A2,"")</f>
        <v/>
      </c>
      <c r="B132" s="47" t="str">
        <f>IF(C132&lt;&gt;"",B2,"")</f>
        <v/>
      </c>
      <c r="C132" s="47" t="str">
        <f>IF(Sheet7!B29&lt;&gt;"",Sheet7!B29,"")</f>
        <v/>
      </c>
      <c r="D132" s="47" t="str">
        <f>IF(C132&lt;&gt;"",D2,"")</f>
        <v/>
      </c>
      <c r="E132" s="73" t="str">
        <f>IF(C132&lt;&gt;"",IF(Sheet7!D29&lt;&gt;"",IF(Sheet7!D29="zero",0,IF(Sheet7!D29&lt;&gt;"zero",Sheet7!D29,""))),"")</f>
        <v/>
      </c>
      <c r="F132" s="47" t="str">
        <f>IF(C132&lt;&gt;"",IF(Sheet1!J17=30,2,IF(Sheet1!J17=60,3)),"")</f>
        <v/>
      </c>
      <c r="G132" s="47" t="str">
        <f>IF(C132&lt;&gt;"",G2,"")</f>
        <v/>
      </c>
    </row>
    <row r="133" spans="1:7">
      <c r="A133" s="47" t="str">
        <f>IF(C133&lt;&gt;"",A2,"")</f>
        <v/>
      </c>
      <c r="B133" s="47" t="str">
        <f>IF(C133&lt;&gt;"",B2,"")</f>
        <v/>
      </c>
      <c r="C133" s="47" t="str">
        <f>IF(Sheet7!B30&lt;&gt;"",Sheet7!B30,"")</f>
        <v/>
      </c>
      <c r="D133" s="47" t="str">
        <f>IF(C133&lt;&gt;"",D2,"")</f>
        <v/>
      </c>
      <c r="E133" s="73" t="str">
        <f>IF(C133&lt;&gt;"",IF(Sheet7!D30&lt;&gt;"",IF(Sheet7!D30="zero",0,IF(Sheet7!D30&lt;&gt;"zero",Sheet7!D30,""))),"")</f>
        <v/>
      </c>
      <c r="F133" s="47" t="str">
        <f>IF(C133&lt;&gt;"",IF(Sheet1!J17=30,2,IF(Sheet1!J17=60,3)),"")</f>
        <v/>
      </c>
      <c r="G133" s="47" t="str">
        <f>IF(C133&lt;&gt;"",G2,"")</f>
        <v/>
      </c>
    </row>
    <row r="134" spans="1:7">
      <c r="A134" s="47" t="str">
        <f>IF(C134&lt;&gt;"",A2,"")</f>
        <v/>
      </c>
      <c r="B134" s="47" t="str">
        <f>IF(C134&lt;&gt;"",B2,"")</f>
        <v/>
      </c>
      <c r="C134" s="47" t="str">
        <f>IF(Sheet7!B31&lt;&gt;"",Sheet7!B31,"")</f>
        <v/>
      </c>
      <c r="D134" s="47" t="str">
        <f>IF(C134&lt;&gt;"",D2,"")</f>
        <v/>
      </c>
      <c r="E134" s="73" t="str">
        <f>IF(C134&lt;&gt;"",IF(Sheet7!D31&lt;&gt;"",IF(Sheet7!D31="zero",0,IF(Sheet7!D31&lt;&gt;"zero",Sheet7!D31,""))),"")</f>
        <v/>
      </c>
      <c r="F134" s="47" t="str">
        <f>IF(C134&lt;&gt;"",IF(Sheet1!J17=30,2,IF(Sheet1!J17=60,3)),"")</f>
        <v/>
      </c>
      <c r="G134" s="47" t="str">
        <f>IF(C134&lt;&gt;"",G2,"")</f>
        <v/>
      </c>
    </row>
    <row r="135" spans="1:7">
      <c r="A135" s="47" t="str">
        <f>IF(C135&lt;&gt;"",A2,"")</f>
        <v/>
      </c>
      <c r="B135" s="47" t="str">
        <f>IF(C135&lt;&gt;"",B2,"")</f>
        <v/>
      </c>
      <c r="C135" s="47" t="str">
        <f>IF(Sheet7!B32&lt;&gt;"",Sheet7!B32,"")</f>
        <v/>
      </c>
      <c r="D135" s="47" t="str">
        <f>IF(C135&lt;&gt;"",D2,"")</f>
        <v/>
      </c>
      <c r="E135" s="73" t="str">
        <f>IF(C135&lt;&gt;"",IF(Sheet7!D32&lt;&gt;"",IF(Sheet7!D32="zero",0,IF(Sheet7!D32&lt;&gt;"zero",Sheet7!D32,""))),"")</f>
        <v/>
      </c>
      <c r="F135" s="47" t="str">
        <f>IF(C135&lt;&gt;"",IF(Sheet1!J17=30,2,IF(Sheet1!J17=60,3)),"")</f>
        <v/>
      </c>
      <c r="G135" s="47" t="str">
        <f>IF(C135&lt;&gt;"",G2,"")</f>
        <v/>
      </c>
    </row>
    <row r="136" spans="1:7">
      <c r="A136" s="47" t="str">
        <f>IF(C136&lt;&gt;"",A2,"")</f>
        <v/>
      </c>
      <c r="B136" s="47" t="str">
        <f>IF(C136&lt;&gt;"",B2,"")</f>
        <v/>
      </c>
      <c r="C136" s="47" t="str">
        <f>IF(Sheet7!B33&lt;&gt;"",Sheet7!B33,"")</f>
        <v/>
      </c>
      <c r="D136" s="47" t="str">
        <f>IF(C136&lt;&gt;"",D2,"")</f>
        <v/>
      </c>
      <c r="E136" s="73" t="str">
        <f>IF(C136&lt;&gt;"",IF(Sheet7!D33&lt;&gt;"",IF(Sheet7!D33="zero",0,IF(Sheet7!D33&lt;&gt;"zero",Sheet7!D33,""))),"")</f>
        <v/>
      </c>
      <c r="F136" s="47" t="str">
        <f>IF(C136&lt;&gt;"",IF(Sheet1!J17=30,2,IF(Sheet1!J17=60,3)),"")</f>
        <v/>
      </c>
      <c r="G136" s="47" t="str">
        <f>IF(C136&lt;&gt;"",G2,"")</f>
        <v/>
      </c>
    </row>
    <row r="137" spans="1:7">
      <c r="A137" s="47" t="str">
        <f>IF(C137&lt;&gt;"",A2,"")</f>
        <v/>
      </c>
      <c r="B137" s="47" t="str">
        <f>IF(C137&lt;&gt;"",B2,"")</f>
        <v/>
      </c>
      <c r="C137" s="47" t="str">
        <f>IF(Sheet7!B34&lt;&gt;"",Sheet7!B34,"")</f>
        <v/>
      </c>
      <c r="D137" s="47" t="str">
        <f>IF(C137&lt;&gt;"",D2,"")</f>
        <v/>
      </c>
      <c r="E137" s="73" t="str">
        <f>IF(C137&lt;&gt;"",IF(Sheet7!D34&lt;&gt;"",IF(Sheet7!D34="zero",0,IF(Sheet7!D34&lt;&gt;"zero",Sheet7!D34,""))),"")</f>
        <v/>
      </c>
      <c r="F137" s="47" t="str">
        <f>IF(C137&lt;&gt;"",IF(Sheet1!J17=30,2,IF(Sheet1!J17=60,3)),"")</f>
        <v/>
      </c>
      <c r="G137" s="47" t="str">
        <f>IF(C137&lt;&gt;"",G2,"")</f>
        <v/>
      </c>
    </row>
    <row r="138" spans="1:7">
      <c r="A138" s="47" t="str">
        <f>IF(C138&lt;&gt;"",A2,"")</f>
        <v/>
      </c>
      <c r="B138" s="47" t="str">
        <f>IF(C138&lt;&gt;"",B2,"")</f>
        <v/>
      </c>
      <c r="C138" s="47" t="str">
        <f>IF(Sheet7!B35&lt;&gt;"",Sheet7!B35,"")</f>
        <v/>
      </c>
      <c r="D138" s="47" t="str">
        <f>IF(C138&lt;&gt;"",D2,"")</f>
        <v/>
      </c>
      <c r="E138" s="73" t="str">
        <f>IF(C138&lt;&gt;"",IF(Sheet7!D35&lt;&gt;"",IF(Sheet7!D35="zero",0,IF(Sheet7!D35&lt;&gt;"zero",Sheet7!D35,""))),"")</f>
        <v/>
      </c>
      <c r="F138" s="47" t="str">
        <f>IF(C138&lt;&gt;"",IF(Sheet1!J17=30,2,IF(Sheet1!J17=60,3)),"")</f>
        <v/>
      </c>
      <c r="G138" s="47" t="str">
        <f>IF(C138&lt;&gt;"",G2,"")</f>
        <v/>
      </c>
    </row>
    <row r="139" spans="1:7">
      <c r="A139" s="47" t="str">
        <f>IF(C139&lt;&gt;"",A2,"")</f>
        <v/>
      </c>
      <c r="B139" s="47" t="str">
        <f>IF(C139&lt;&gt;"",B2,"")</f>
        <v/>
      </c>
      <c r="C139" s="47" t="str">
        <f>IF(Sheet7!B36&lt;&gt;"",Sheet7!B36,"")</f>
        <v/>
      </c>
      <c r="D139" s="47" t="str">
        <f>IF(C139&lt;&gt;"",D2,"")</f>
        <v/>
      </c>
      <c r="E139" s="73" t="str">
        <f>IF(C139&lt;&gt;"",IF(Sheet7!D36&lt;&gt;"",IF(Sheet7!D36="zero",0,IF(Sheet7!D36&lt;&gt;"zero",Sheet7!D36,""))),"")</f>
        <v/>
      </c>
      <c r="F139" s="47" t="str">
        <f>IF(C139&lt;&gt;"",IF(Sheet1!J17=30,2,IF(Sheet1!J17=60,3)),"")</f>
        <v/>
      </c>
      <c r="G139" s="47" t="str">
        <f>IF(C139&lt;&gt;"",G2,"")</f>
        <v/>
      </c>
    </row>
    <row r="140" spans="1:7">
      <c r="A140" s="47" t="str">
        <f>IF(C140&lt;&gt;"",A2,"")</f>
        <v/>
      </c>
      <c r="B140" s="47" t="str">
        <f>IF(C140&lt;&gt;"",B2,"")</f>
        <v/>
      </c>
      <c r="C140" s="47" t="str">
        <f>IF(Sheet7!B37&lt;&gt;"",Sheet7!B37,"")</f>
        <v/>
      </c>
      <c r="D140" s="47" t="str">
        <f>IF(C140&lt;&gt;"",D2,"")</f>
        <v/>
      </c>
      <c r="E140" s="73" t="str">
        <f>IF(C140&lt;&gt;"",IF(Sheet7!D37&lt;&gt;"",IF(Sheet7!D37="zero",0,IF(Sheet7!D37&lt;&gt;"zero",Sheet7!D37,""))),"")</f>
        <v/>
      </c>
      <c r="F140" s="47" t="str">
        <f>IF(C140&lt;&gt;"",IF(Sheet1!J17=30,2,IF(Sheet1!J17=60,3)),"")</f>
        <v/>
      </c>
      <c r="G140" s="47" t="str">
        <f>IF(C140&lt;&gt;"",G2,"")</f>
        <v/>
      </c>
    </row>
    <row r="141" spans="1:7">
      <c r="A141" s="47" t="str">
        <f>IF(C141&lt;&gt;"",A2,"")</f>
        <v/>
      </c>
      <c r="B141" s="47" t="str">
        <f>IF(C141&lt;&gt;"",B2,"")</f>
        <v/>
      </c>
      <c r="C141" s="47" t="str">
        <f>IF(Sheet7!B38&lt;&gt;"",Sheet7!B38,"")</f>
        <v/>
      </c>
      <c r="D141" s="47" t="str">
        <f>IF(C141&lt;&gt;"",D2,"")</f>
        <v/>
      </c>
      <c r="E141" s="73" t="str">
        <f>IF(C141&lt;&gt;"",IF(Sheet7!D38&lt;&gt;"",IF(Sheet7!D38="zero",0,IF(Sheet7!D38&lt;&gt;"zero",Sheet7!D38,""))),"")</f>
        <v/>
      </c>
      <c r="F141" s="47" t="str">
        <f>IF(C141&lt;&gt;"",IF(Sheet1!J17=30,2,IF(Sheet1!J17=60,3)),"")</f>
        <v/>
      </c>
      <c r="G141" s="47" t="str">
        <f>IF(C141&lt;&gt;"",G2,"")</f>
        <v/>
      </c>
    </row>
    <row r="142" spans="1:7">
      <c r="A142" s="72" t="str">
        <f>IF(C142&lt;&gt;"",A2,"")</f>
        <v/>
      </c>
      <c r="B142" s="72" t="str">
        <f>IF(C142&lt;&gt;"",B2,"")</f>
        <v/>
      </c>
      <c r="C142" s="72" t="str">
        <f>IF(Sheet8!B19&lt;&gt;"",Sheet8!B19,"")</f>
        <v/>
      </c>
      <c r="D142" s="72" t="str">
        <f>IF(C142&lt;&gt;"",D2,"")</f>
        <v/>
      </c>
      <c r="E142" s="74" t="str">
        <f>IF(C142&lt;&gt;"",IF(Sheet8!D19&lt;&gt;"",IF(Sheet8!D19="zero",0,IF(Sheet8!D19&lt;&gt;"zero",Sheet8!D19,""))),"")</f>
        <v/>
      </c>
      <c r="F142" s="47" t="str">
        <f>IF(C142&lt;&gt;"",IF(Sheet1!J17=30,2,IF(Sheet1!J17=60,3)),"")</f>
        <v/>
      </c>
      <c r="G142" s="47" t="str">
        <f>IF(C142&lt;&gt;"",G2,"")</f>
        <v/>
      </c>
    </row>
    <row r="143" spans="1:7">
      <c r="A143" s="47" t="str">
        <f>IF(C143&lt;&gt;"",A2,"")</f>
        <v/>
      </c>
      <c r="B143" s="47" t="str">
        <f>IF(C143&lt;&gt;"",B2,"")</f>
        <v/>
      </c>
      <c r="C143" s="47" t="str">
        <f>IF(Sheet8!B20&lt;&gt;"",Sheet8!B20,"")</f>
        <v/>
      </c>
      <c r="D143" s="47" t="str">
        <f>IF(C143&lt;&gt;"",D2,"")</f>
        <v/>
      </c>
      <c r="E143" s="73" t="str">
        <f>IF(C143&lt;&gt;"",IF(Sheet8!D20&lt;&gt;"",IF(Sheet8!D20="zero",0,IF(Sheet8!D20&lt;&gt;"zero",Sheet8!D20,""))),"")</f>
        <v/>
      </c>
      <c r="F143" s="47" t="str">
        <f>IF(C143&lt;&gt;"",IF(Sheet1!J17=30,2,IF(Sheet1!J17=60,3)),"")</f>
        <v/>
      </c>
      <c r="G143" s="47" t="str">
        <f>IF(C143&lt;&gt;"",G2,"")</f>
        <v/>
      </c>
    </row>
    <row r="144" spans="1:7">
      <c r="A144" s="47" t="str">
        <f>IF(C144&lt;&gt;"",A2,"")</f>
        <v/>
      </c>
      <c r="B144" s="47" t="str">
        <f>IF(C144&lt;&gt;"",B2,"")</f>
        <v/>
      </c>
      <c r="C144" s="47" t="str">
        <f>IF(Sheet8!B21&lt;&gt;"",Sheet8!B21,"")</f>
        <v/>
      </c>
      <c r="D144" s="47" t="str">
        <f>IF(C144&lt;&gt;"",D2,"")</f>
        <v/>
      </c>
      <c r="E144" s="73" t="str">
        <f>IF(C144&lt;&gt;"",IF(Sheet8!D21&lt;&gt;"",IF(Sheet8!D21="zero",0,IF(Sheet8!D21&lt;&gt;"zero",Sheet8!D21,""))),"")</f>
        <v/>
      </c>
      <c r="F144" s="47" t="str">
        <f>IF(C144&lt;&gt;"",IF(Sheet1!J17=30,2,IF(Sheet1!J17=60,3)),"")</f>
        <v/>
      </c>
      <c r="G144" s="47" t="str">
        <f>IF(C144&lt;&gt;"",G2,"")</f>
        <v/>
      </c>
    </row>
    <row r="145" spans="1:7">
      <c r="A145" s="47" t="str">
        <f>IF(C145&lt;&gt;"",A2,"")</f>
        <v/>
      </c>
      <c r="B145" s="47" t="str">
        <f>IF(C145&lt;&gt;"",B2,"")</f>
        <v/>
      </c>
      <c r="C145" s="47" t="str">
        <f>IF(Sheet8!B22&lt;&gt;"",Sheet8!B22,"")</f>
        <v/>
      </c>
      <c r="D145" s="47" t="str">
        <f>IF(C145&lt;&gt;"",D2,"")</f>
        <v/>
      </c>
      <c r="E145" s="73" t="str">
        <f>IF(C145&lt;&gt;"",IF(Sheet8!D22&lt;&gt;"",IF(Sheet8!D22="zero",0,IF(Sheet8!D22&lt;&gt;"zero",Sheet8!D22,""))),"")</f>
        <v/>
      </c>
      <c r="F145" s="47" t="str">
        <f>IF(C145&lt;&gt;"",IF(Sheet1!J17=30,2,IF(Sheet1!J17=60,3)),"")</f>
        <v/>
      </c>
      <c r="G145" s="47" t="str">
        <f>IF(C145&lt;&gt;"",G2,"")</f>
        <v/>
      </c>
    </row>
    <row r="146" spans="1:7">
      <c r="A146" s="47" t="str">
        <f>IF(C146&lt;&gt;"",A2,"")</f>
        <v/>
      </c>
      <c r="B146" s="47" t="str">
        <f>IF(C146&lt;&gt;"",B2,"")</f>
        <v/>
      </c>
      <c r="C146" s="47" t="str">
        <f>IF(Sheet8!B23&lt;&gt;"",Sheet8!B23,"")</f>
        <v/>
      </c>
      <c r="D146" s="47" t="str">
        <f>IF(C146&lt;&gt;"",D2,"")</f>
        <v/>
      </c>
      <c r="E146" s="73" t="str">
        <f>IF(C146&lt;&gt;"",IF(Sheet8!D23&lt;&gt;"",IF(Sheet8!D23="zero",0,IF(Sheet8!D23&lt;&gt;"zero",Sheet8!D23,""))),"")</f>
        <v/>
      </c>
      <c r="F146" s="47" t="str">
        <f>IF(C146&lt;&gt;"",IF(Sheet1!J17=30,2,IF(Sheet1!J17=60,3)),"")</f>
        <v/>
      </c>
      <c r="G146" s="47" t="str">
        <f>IF(C146&lt;&gt;"",G2,"")</f>
        <v/>
      </c>
    </row>
    <row r="147" spans="1:7">
      <c r="A147" s="47" t="str">
        <f>IF(C147&lt;&gt;"",A2,"")</f>
        <v/>
      </c>
      <c r="B147" s="47" t="str">
        <f>IF(C147&lt;&gt;"",B2,"")</f>
        <v/>
      </c>
      <c r="C147" s="47" t="str">
        <f>IF(Sheet8!B24&lt;&gt;"",Sheet8!B24,"")</f>
        <v/>
      </c>
      <c r="D147" s="47" t="str">
        <f>IF(C147&lt;&gt;"",D2,"")</f>
        <v/>
      </c>
      <c r="E147" s="73" t="str">
        <f>IF(C147&lt;&gt;"",IF(Sheet8!D24&lt;&gt;"",IF(Sheet8!D24="zero",0,IF(Sheet8!D24&lt;&gt;"zero",Sheet8!D24,""))),"")</f>
        <v/>
      </c>
      <c r="F147" s="47" t="str">
        <f>IF(C147&lt;&gt;"",IF(Sheet1!J17=30,2,IF(Sheet1!J17=60,3)),"")</f>
        <v/>
      </c>
      <c r="G147" s="47" t="str">
        <f>IF(C147&lt;&gt;"",G2,"")</f>
        <v/>
      </c>
    </row>
    <row r="148" spans="1:7">
      <c r="A148" s="47" t="str">
        <f>IF(C148&lt;&gt;"",A2,"")</f>
        <v/>
      </c>
      <c r="B148" s="47" t="str">
        <f>IF(C148&lt;&gt;"",B2,"")</f>
        <v/>
      </c>
      <c r="C148" s="47" t="str">
        <f>IF(Sheet8!B25&lt;&gt;"",Sheet8!B25,"")</f>
        <v/>
      </c>
      <c r="D148" s="47" t="str">
        <f>IF(C148&lt;&gt;"",D2,"")</f>
        <v/>
      </c>
      <c r="E148" s="73" t="str">
        <f>IF(C148&lt;&gt;"",IF(Sheet8!D25&lt;&gt;"",IF(Sheet8!D25="zero",0,IF(Sheet8!D25&lt;&gt;"zero",Sheet8!D25,""))),"")</f>
        <v/>
      </c>
      <c r="F148" s="47" t="str">
        <f>IF(C148&lt;&gt;"",IF(Sheet1!J17=30,2,IF(Sheet1!J17=60,3)),"")</f>
        <v/>
      </c>
      <c r="G148" s="47" t="str">
        <f>IF(C148&lt;&gt;"",G2,"")</f>
        <v/>
      </c>
    </row>
    <row r="149" spans="1:7">
      <c r="A149" s="47" t="str">
        <f>IF(C149&lt;&gt;"",A2,"")</f>
        <v/>
      </c>
      <c r="B149" s="47" t="str">
        <f>IF(C149&lt;&gt;"",B2,"")</f>
        <v/>
      </c>
      <c r="C149" s="47" t="str">
        <f>IF(Sheet8!B26&lt;&gt;"",Sheet8!B26,"")</f>
        <v/>
      </c>
      <c r="D149" s="47" t="str">
        <f>IF(C149&lt;&gt;"",D2,"")</f>
        <v/>
      </c>
      <c r="E149" s="73" t="str">
        <f>IF(C149&lt;&gt;"",IF(Sheet8!D26&lt;&gt;"",IF(Sheet8!D26="zero",0,IF(Sheet8!D26&lt;&gt;"zero",Sheet8!D26,""))),"")</f>
        <v/>
      </c>
      <c r="F149" s="47" t="str">
        <f>IF(C149&lt;&gt;"",IF(Sheet1!J17=30,2,IF(Sheet1!J17=60,3)),"")</f>
        <v/>
      </c>
      <c r="G149" s="47" t="str">
        <f>IF(C149&lt;&gt;"",G2,"")</f>
        <v/>
      </c>
    </row>
    <row r="150" spans="1:7">
      <c r="A150" s="47" t="str">
        <f>IF(C150&lt;&gt;"",A2,"")</f>
        <v/>
      </c>
      <c r="B150" s="47" t="str">
        <f>IF(C150&lt;&gt;"",B2,"")</f>
        <v/>
      </c>
      <c r="C150" s="47" t="str">
        <f>IF(Sheet8!B27&lt;&gt;"",Sheet8!B27,"")</f>
        <v/>
      </c>
      <c r="D150" s="47" t="str">
        <f>IF(C150&lt;&gt;"",D2,"")</f>
        <v/>
      </c>
      <c r="E150" s="73" t="str">
        <f>IF(C150&lt;&gt;"",IF(Sheet8!D27&lt;&gt;"",IF(Sheet8!D27="zero",0,IF(Sheet8!D27&lt;&gt;"zero",Sheet8!D27,""))),"")</f>
        <v/>
      </c>
      <c r="F150" s="47" t="str">
        <f>IF(C150&lt;&gt;"",IF(Sheet1!J17=30,2,IF(Sheet1!J17=60,3)),"")</f>
        <v/>
      </c>
      <c r="G150" s="47" t="str">
        <f>IF(C150&lt;&gt;"",G2,"")</f>
        <v/>
      </c>
    </row>
    <row r="151" spans="1:7">
      <c r="A151" s="47" t="str">
        <f>IF(C151&lt;&gt;"",A2,"")</f>
        <v/>
      </c>
      <c r="B151" s="47" t="str">
        <f>IF(C151&lt;&gt;"",B2,"")</f>
        <v/>
      </c>
      <c r="C151" s="47" t="str">
        <f>IF(Sheet8!B28&lt;&gt;"",Sheet8!B28,"")</f>
        <v/>
      </c>
      <c r="D151" s="47" t="str">
        <f>IF(C151&lt;&gt;"",D2,"")</f>
        <v/>
      </c>
      <c r="E151" s="73" t="str">
        <f>IF(C151&lt;&gt;"",IF(Sheet8!D28&lt;&gt;"",IF(Sheet8!D28="zero",0,IF(Sheet8!D28&lt;&gt;"zero",Sheet8!D28,""))),"")</f>
        <v/>
      </c>
      <c r="F151" s="47" t="str">
        <f>IF(C151&lt;&gt;"",IF(Sheet1!J17=30,2,IF(Sheet1!J17=60,3)),"")</f>
        <v/>
      </c>
      <c r="G151" s="47" t="str">
        <f>IF(C151&lt;&gt;"",G2,"")</f>
        <v/>
      </c>
    </row>
    <row r="152" spans="1:7">
      <c r="A152" s="47" t="str">
        <f>IF(C152&lt;&gt;"",A2,"")</f>
        <v/>
      </c>
      <c r="B152" s="47" t="str">
        <f>IF(C152&lt;&gt;"",B2,"")</f>
        <v/>
      </c>
      <c r="C152" s="47" t="str">
        <f>IF(Sheet8!B29&lt;&gt;"",Sheet8!B29,"")</f>
        <v/>
      </c>
      <c r="D152" s="47" t="str">
        <f>IF(C152&lt;&gt;"",D2,"")</f>
        <v/>
      </c>
      <c r="E152" s="73" t="str">
        <f>IF(C152&lt;&gt;"",IF(Sheet8!D29&lt;&gt;"",IF(Sheet8!D29="zero",0,IF(Sheet8!D29&lt;&gt;"zero",Sheet8!D29,""))),"")</f>
        <v/>
      </c>
      <c r="F152" s="47" t="str">
        <f>IF(C152&lt;&gt;"",IF(Sheet1!J17=30,2,IF(Sheet1!J17=60,3)),"")</f>
        <v/>
      </c>
      <c r="G152" s="47" t="str">
        <f>IF(C152&lt;&gt;"",G2,"")</f>
        <v/>
      </c>
    </row>
    <row r="153" spans="1:7">
      <c r="A153" s="47" t="str">
        <f>IF(C153&lt;&gt;"",A2,"")</f>
        <v/>
      </c>
      <c r="B153" s="47" t="str">
        <f>IF(C153&lt;&gt;"",B2,"")</f>
        <v/>
      </c>
      <c r="C153" s="47" t="str">
        <f>IF(Sheet8!B30&lt;&gt;"",Sheet8!B30,"")</f>
        <v/>
      </c>
      <c r="D153" s="47" t="str">
        <f>IF(C153&lt;&gt;"",D2,"")</f>
        <v/>
      </c>
      <c r="E153" s="73" t="str">
        <f>IF(C153&lt;&gt;"",IF(Sheet8!D30&lt;&gt;"",IF(Sheet8!D30="zero",0,IF(Sheet8!D30&lt;&gt;"zero",Sheet8!D30,""))),"")</f>
        <v/>
      </c>
      <c r="F153" s="47" t="str">
        <f>IF(C153&lt;&gt;"",IF(Sheet1!J17=30,2,IF(Sheet1!J17=60,3)),"")</f>
        <v/>
      </c>
      <c r="G153" s="47" t="str">
        <f>IF(C153&lt;&gt;"",G2,"")</f>
        <v/>
      </c>
    </row>
    <row r="154" spans="1:7">
      <c r="A154" s="47" t="str">
        <f>IF(C154&lt;&gt;"",A2,"")</f>
        <v/>
      </c>
      <c r="B154" s="47" t="str">
        <f>IF(C154&lt;&gt;"",B2,"")</f>
        <v/>
      </c>
      <c r="C154" s="47" t="str">
        <f>IF(Sheet8!B31&lt;&gt;"",Sheet8!B31,"")</f>
        <v/>
      </c>
      <c r="D154" s="47" t="str">
        <f>IF(C154&lt;&gt;"",D2,"")</f>
        <v/>
      </c>
      <c r="E154" s="73" t="str">
        <f>IF(C154&lt;&gt;"",IF(Sheet8!D31&lt;&gt;"",IF(Sheet8!D31="zero",0,IF(Sheet8!D31&lt;&gt;"zero",Sheet8!D31,""))),"")</f>
        <v/>
      </c>
      <c r="F154" s="47" t="str">
        <f>IF(C154&lt;&gt;"",IF(Sheet1!J17=30,2,IF(Sheet1!J17=60,3)),"")</f>
        <v/>
      </c>
      <c r="G154" s="47" t="str">
        <f>IF(C154&lt;&gt;"",G2,"")</f>
        <v/>
      </c>
    </row>
    <row r="155" spans="1:7">
      <c r="A155" s="47" t="str">
        <f>IF(C155&lt;&gt;"",A2,"")</f>
        <v/>
      </c>
      <c r="B155" s="47" t="str">
        <f>IF(C155&lt;&gt;"",B2,"")</f>
        <v/>
      </c>
      <c r="C155" s="47" t="str">
        <f>IF(Sheet8!B32&lt;&gt;"",Sheet8!B32,"")</f>
        <v/>
      </c>
      <c r="D155" s="47" t="str">
        <f>IF(C155&lt;&gt;"",D2,"")</f>
        <v/>
      </c>
      <c r="E155" s="73" t="str">
        <f>IF(C155&lt;&gt;"",IF(Sheet8!D32&lt;&gt;"",IF(Sheet8!D32="zero",0,IF(Sheet8!D32&lt;&gt;"zero",Sheet8!D32,""))),"")</f>
        <v/>
      </c>
      <c r="F155" s="47" t="str">
        <f>IF(C155&lt;&gt;"",IF(Sheet1!J17=30,2,IF(Sheet1!J17=60,3)),"")</f>
        <v/>
      </c>
      <c r="G155" s="47" t="str">
        <f>IF(C155&lt;&gt;"",G2,"")</f>
        <v/>
      </c>
    </row>
    <row r="156" spans="1:7">
      <c r="A156" s="47" t="str">
        <f>IF(C156&lt;&gt;"",A2,"")</f>
        <v/>
      </c>
      <c r="B156" s="47" t="str">
        <f>IF(C156&lt;&gt;"",B2,"")</f>
        <v/>
      </c>
      <c r="C156" s="47" t="str">
        <f>IF(Sheet8!B33&lt;&gt;"",Sheet8!B33,"")</f>
        <v/>
      </c>
      <c r="D156" s="47" t="str">
        <f>IF(C156&lt;&gt;"",D2,"")</f>
        <v/>
      </c>
      <c r="E156" s="73" t="str">
        <f>IF(C156&lt;&gt;"",IF(Sheet8!D33&lt;&gt;"",IF(Sheet8!D33="zero",0,IF(Sheet8!D33&lt;&gt;"zero",Sheet8!D33,""))),"")</f>
        <v/>
      </c>
      <c r="F156" s="47" t="str">
        <f>IF(C156&lt;&gt;"",IF(Sheet1!J17=30,2,IF(Sheet1!J17=60,3)),"")</f>
        <v/>
      </c>
      <c r="G156" s="47" t="str">
        <f>IF(C156&lt;&gt;"",G2,"")</f>
        <v/>
      </c>
    </row>
    <row r="157" spans="1:7">
      <c r="A157" s="47" t="str">
        <f>IF(C157&lt;&gt;"",A2,"")</f>
        <v/>
      </c>
      <c r="B157" s="47" t="str">
        <f>IF(C157&lt;&gt;"",B2,"")</f>
        <v/>
      </c>
      <c r="C157" s="47" t="str">
        <f>IF(Sheet8!B34&lt;&gt;"",Sheet8!B34,"")</f>
        <v/>
      </c>
      <c r="D157" s="47" t="str">
        <f>IF(C157&lt;&gt;"",D2,"")</f>
        <v/>
      </c>
      <c r="E157" s="73" t="str">
        <f>IF(C157&lt;&gt;"",IF(Sheet8!D34&lt;&gt;"",IF(Sheet8!D34="zero",0,IF(Sheet8!D34&lt;&gt;"zero",Sheet8!D34,""))),"")</f>
        <v/>
      </c>
      <c r="F157" s="47" t="str">
        <f>IF(C157&lt;&gt;"",IF(Sheet1!J17=30,2,IF(Sheet1!J17=60,3)),"")</f>
        <v/>
      </c>
      <c r="G157" s="47" t="str">
        <f>IF(C157&lt;&gt;"",G2,"")</f>
        <v/>
      </c>
    </row>
    <row r="158" spans="1:7">
      <c r="A158" s="47" t="str">
        <f>IF(C158&lt;&gt;"",A2,"")</f>
        <v/>
      </c>
      <c r="B158" s="47" t="str">
        <f>IF(C158&lt;&gt;"",B2,"")</f>
        <v/>
      </c>
      <c r="C158" s="47" t="str">
        <f>IF(Sheet8!B35&lt;&gt;"",Sheet8!B35,"")</f>
        <v/>
      </c>
      <c r="D158" s="47" t="str">
        <f>IF(C158&lt;&gt;"",D2,"")</f>
        <v/>
      </c>
      <c r="E158" s="73" t="str">
        <f>IF(C158&lt;&gt;"",IF(Sheet8!D35&lt;&gt;"",IF(Sheet8!D35="zero",0,IF(Sheet8!D35&lt;&gt;"zero",Sheet8!D35,""))),"")</f>
        <v/>
      </c>
      <c r="F158" s="47" t="str">
        <f>IF(C158&lt;&gt;"",IF(Sheet1!J17=30,2,IF(Sheet1!J17=60,3)),"")</f>
        <v/>
      </c>
      <c r="G158" s="47" t="str">
        <f>IF(C158&lt;&gt;"",G2,"")</f>
        <v/>
      </c>
    </row>
    <row r="159" spans="1:7">
      <c r="A159" s="47" t="str">
        <f>IF(C159&lt;&gt;"",A2,"")</f>
        <v/>
      </c>
      <c r="B159" s="47" t="str">
        <f>IF(C159&lt;&gt;"",B2,"")</f>
        <v/>
      </c>
      <c r="C159" s="47" t="str">
        <f>IF(Sheet8!B36&lt;&gt;"",Sheet8!B36,"")</f>
        <v/>
      </c>
      <c r="D159" s="47" t="str">
        <f>IF(C159&lt;&gt;"",D2,"")</f>
        <v/>
      </c>
      <c r="E159" s="73" t="str">
        <f>IF(C159&lt;&gt;"",IF(Sheet8!D36&lt;&gt;"",IF(Sheet8!D36="zero",0,IF(Sheet8!D36&lt;&gt;"zero",Sheet8!D36,""))),"")</f>
        <v/>
      </c>
      <c r="F159" s="47" t="str">
        <f>IF(C159&lt;&gt;"",IF(Sheet1!J17=30,2,IF(Sheet1!J17=60,3)),"")</f>
        <v/>
      </c>
      <c r="G159" s="47" t="str">
        <f>IF(C159&lt;&gt;"",G2,"")</f>
        <v/>
      </c>
    </row>
    <row r="160" spans="1:7">
      <c r="A160" s="47" t="str">
        <f>IF(C160&lt;&gt;"",A2,"")</f>
        <v/>
      </c>
      <c r="B160" s="47" t="str">
        <f>IF(C160&lt;&gt;"",B2,"")</f>
        <v/>
      </c>
      <c r="C160" s="47" t="str">
        <f>IF(Sheet8!B37&lt;&gt;"",Sheet8!B37,"")</f>
        <v/>
      </c>
      <c r="D160" s="47" t="str">
        <f>IF(C160&lt;&gt;"",D2,"")</f>
        <v/>
      </c>
      <c r="E160" s="73" t="str">
        <f>IF(C160&lt;&gt;"",IF(Sheet8!D37&lt;&gt;"",IF(Sheet8!D37="zero",0,IF(Sheet8!D37&lt;&gt;"zero",Sheet8!D37,""))),"")</f>
        <v/>
      </c>
      <c r="F160" s="47" t="str">
        <f>IF(C160&lt;&gt;"",IF(Sheet1!J17=30,2,IF(Sheet1!J17=60,3)),"")</f>
        <v/>
      </c>
      <c r="G160" s="47" t="str">
        <f>IF(C160&lt;&gt;"",G2,"")</f>
        <v/>
      </c>
    </row>
    <row r="161" spans="1:7">
      <c r="A161" s="47" t="str">
        <f>IF(C161&lt;&gt;"",A2,"")</f>
        <v/>
      </c>
      <c r="B161" s="47" t="str">
        <f>IF(C161&lt;&gt;"",B2,"")</f>
        <v/>
      </c>
      <c r="C161" s="47" t="str">
        <f>IF(Sheet8!B38&lt;&gt;"",Sheet8!B38,"")</f>
        <v/>
      </c>
      <c r="D161" s="47" t="str">
        <f>IF(C161&lt;&gt;"",D2,"")</f>
        <v/>
      </c>
      <c r="E161" s="73" t="str">
        <f>IF(C161&lt;&gt;"",IF(Sheet8!D38&lt;&gt;"",IF(Sheet8!D38="zero",0,IF(Sheet8!D38&lt;&gt;"zero",Sheet8!D38,""))),"")</f>
        <v/>
      </c>
      <c r="F161" s="47" t="str">
        <f>IF(C161&lt;&gt;"",IF(Sheet1!J17=30,2,IF(Sheet1!J17=60,3)),"")</f>
        <v/>
      </c>
      <c r="G161" s="47" t="str">
        <f>IF(C161&lt;&gt;"",G2,"")</f>
        <v/>
      </c>
    </row>
    <row r="162" spans="1:7">
      <c r="A162" s="72" t="str">
        <f>IF(C162&lt;&gt;"",A2,"")</f>
        <v/>
      </c>
      <c r="B162" s="72" t="str">
        <f>IF(C162&lt;&gt;"",B2,"")</f>
        <v/>
      </c>
      <c r="C162" s="72" t="str">
        <f>IF(Sheet9!B19&lt;&gt;"",Sheet9!B19,"")</f>
        <v/>
      </c>
      <c r="D162" s="72" t="str">
        <f>IF(C162&lt;&gt;"",D2,"")</f>
        <v/>
      </c>
      <c r="E162" s="74" t="str">
        <f>IF(C162&lt;&gt;"",IF(Sheet9!D19&lt;&gt;"",IF(Sheet9!D19="zero",0,IF(Sheet9!D19&lt;&gt;"zero",Sheet9!D19,""))),"")</f>
        <v/>
      </c>
      <c r="F162" s="47" t="str">
        <f>IF(C162&lt;&gt;"",IF(Sheet1!J17=30,2,IF(Sheet1!J17=60,3)),"")</f>
        <v/>
      </c>
      <c r="G162" s="47" t="str">
        <f>IF(C162&lt;&gt;"",G2,"")</f>
        <v/>
      </c>
    </row>
    <row r="163" spans="1:7">
      <c r="A163" s="47" t="str">
        <f>IF(C163&lt;&gt;"",A2,"")</f>
        <v/>
      </c>
      <c r="B163" s="47" t="str">
        <f>IF(C163&lt;&gt;"",B2,"")</f>
        <v/>
      </c>
      <c r="C163" s="47" t="str">
        <f>IF(Sheet9!B20&lt;&gt;"",Sheet9!B20,"")</f>
        <v/>
      </c>
      <c r="D163" s="47" t="str">
        <f>IF(C163&lt;&gt;"",D2,"")</f>
        <v/>
      </c>
      <c r="E163" s="73" t="str">
        <f>IF(C163&lt;&gt;"",IF(Sheet9!D20&lt;&gt;"",IF(Sheet9!D20="zero",0,IF(Sheet9!D20&lt;&gt;"zero",Sheet9!D20,""))),"")</f>
        <v/>
      </c>
      <c r="F163" s="47" t="str">
        <f>IF(C163&lt;&gt;"",IF(Sheet1!J17=30,2,IF(Sheet1!J17=60,3)),"")</f>
        <v/>
      </c>
      <c r="G163" s="47" t="str">
        <f>IF(C163&lt;&gt;"",G2,"")</f>
        <v/>
      </c>
    </row>
    <row r="164" spans="1:7">
      <c r="A164" s="47" t="str">
        <f>IF(C164&lt;&gt;"",A2,"")</f>
        <v/>
      </c>
      <c r="B164" s="47" t="str">
        <f>IF(C164&lt;&gt;"",B2,"")</f>
        <v/>
      </c>
      <c r="C164" s="47" t="str">
        <f>IF(Sheet9!B21&lt;&gt;"",Sheet9!B21,"")</f>
        <v/>
      </c>
      <c r="D164" s="47" t="str">
        <f>IF(C164&lt;&gt;"",D2,"")</f>
        <v/>
      </c>
      <c r="E164" s="73" t="str">
        <f>IF(C164&lt;&gt;"",IF(Sheet9!D21&lt;&gt;"",IF(Sheet9!D21="zero",0,IF(Sheet9!D21&lt;&gt;"zero",Sheet9!D21,""))),"")</f>
        <v/>
      </c>
      <c r="F164" s="47" t="str">
        <f>IF(C164&lt;&gt;"",IF(Sheet1!J17=30,2,IF(Sheet1!J17=60,3)),"")</f>
        <v/>
      </c>
      <c r="G164" s="47" t="str">
        <f>IF(C164&lt;&gt;"",G2,"")</f>
        <v/>
      </c>
    </row>
    <row r="165" spans="1:7">
      <c r="A165" s="47" t="str">
        <f>IF(C165&lt;&gt;"",A2,"")</f>
        <v/>
      </c>
      <c r="B165" s="47" t="str">
        <f>IF(C165&lt;&gt;"",B2,"")</f>
        <v/>
      </c>
      <c r="C165" s="47" t="str">
        <f>IF(Sheet9!B22&lt;&gt;"",Sheet9!B22,"")</f>
        <v/>
      </c>
      <c r="D165" s="47" t="str">
        <f>IF(C165&lt;&gt;"",D2,"")</f>
        <v/>
      </c>
      <c r="E165" s="73" t="str">
        <f>IF(C165&lt;&gt;"",IF(Sheet9!D22&lt;&gt;"",IF(Sheet9!D22="zero",0,IF(Sheet9!D22&lt;&gt;"zero",Sheet9!D22,""))),"")</f>
        <v/>
      </c>
      <c r="F165" s="47" t="str">
        <f>IF(C165&lt;&gt;"",IF(Sheet1!J17=30,2,IF(Sheet1!J17=60,3)),"")</f>
        <v/>
      </c>
      <c r="G165" s="47" t="str">
        <f>IF(C165&lt;&gt;"",G2,"")</f>
        <v/>
      </c>
    </row>
    <row r="166" spans="1:7">
      <c r="A166" s="47" t="str">
        <f>IF(C166&lt;&gt;"",A2,"")</f>
        <v/>
      </c>
      <c r="B166" s="47" t="str">
        <f>IF(C166&lt;&gt;"",B2,"")</f>
        <v/>
      </c>
      <c r="C166" s="47" t="str">
        <f>IF(Sheet9!B23&lt;&gt;"",Sheet9!B23,"")</f>
        <v/>
      </c>
      <c r="D166" s="47" t="str">
        <f>IF(C166&lt;&gt;"",D2,"")</f>
        <v/>
      </c>
      <c r="E166" s="73" t="str">
        <f>IF(C166&lt;&gt;"",IF(Sheet9!D23&lt;&gt;"",IF(Sheet9!D23="zero",0,IF(Sheet9!D23&lt;&gt;"zero",Sheet9!D23,""))),"")</f>
        <v/>
      </c>
      <c r="F166" s="47" t="str">
        <f>IF(C166&lt;&gt;"",IF(Sheet1!J17=30,2,IF(Sheet1!J17=60,3)),"")</f>
        <v/>
      </c>
      <c r="G166" s="47" t="str">
        <f>IF(C166&lt;&gt;"",G2,"")</f>
        <v/>
      </c>
    </row>
    <row r="167" spans="1:7">
      <c r="A167" s="47" t="str">
        <f>IF(C167&lt;&gt;"",A2,"")</f>
        <v/>
      </c>
      <c r="B167" s="47" t="str">
        <f>IF(C167&lt;&gt;"",B2,"")</f>
        <v/>
      </c>
      <c r="C167" s="47" t="str">
        <f>IF(Sheet9!B24&lt;&gt;"",Sheet9!B24,"")</f>
        <v/>
      </c>
      <c r="D167" s="47" t="str">
        <f>IF(C167&lt;&gt;"",D2,"")</f>
        <v/>
      </c>
      <c r="E167" s="73" t="str">
        <f>IF(C167&lt;&gt;"",IF(Sheet9!D24&lt;&gt;"",IF(Sheet9!D24="zero",0,IF(Sheet9!D24&lt;&gt;"zero",Sheet9!D24,""))),"")</f>
        <v/>
      </c>
      <c r="F167" s="47" t="str">
        <f>IF(C167&lt;&gt;"",IF(Sheet1!J17=30,2,IF(Sheet1!J17=60,3)),"")</f>
        <v/>
      </c>
      <c r="G167" s="47" t="str">
        <f>IF(C167&lt;&gt;"",G2,"")</f>
        <v/>
      </c>
    </row>
    <row r="168" spans="1:7">
      <c r="A168" s="47" t="str">
        <f>IF(C168&lt;&gt;"",A2,"")</f>
        <v/>
      </c>
      <c r="B168" s="47" t="str">
        <f>IF(C168&lt;&gt;"",B2,"")</f>
        <v/>
      </c>
      <c r="C168" s="47" t="str">
        <f>IF(Sheet9!B25&lt;&gt;"",Sheet9!B25,"")</f>
        <v/>
      </c>
      <c r="D168" s="47" t="str">
        <f>IF(C168&lt;&gt;"",D2,"")</f>
        <v/>
      </c>
      <c r="E168" s="73" t="str">
        <f>IF(C168&lt;&gt;"",IF(Sheet9!D25&lt;&gt;"",IF(Sheet9!D25="zero",0,IF(Sheet9!D25&lt;&gt;"zero",Sheet9!D25,""))),"")</f>
        <v/>
      </c>
      <c r="F168" s="47" t="str">
        <f>IF(C168&lt;&gt;"",IF(Sheet1!J17=30,2,IF(Sheet1!J17=60,3)),"")</f>
        <v/>
      </c>
      <c r="G168" s="47" t="str">
        <f>IF(C168&lt;&gt;"",G2,"")</f>
        <v/>
      </c>
    </row>
    <row r="169" spans="1:7">
      <c r="A169" s="47" t="str">
        <f>IF(C169&lt;&gt;"",A2,"")</f>
        <v/>
      </c>
      <c r="B169" s="47" t="str">
        <f>IF(C169&lt;&gt;"",B2,"")</f>
        <v/>
      </c>
      <c r="C169" s="47" t="str">
        <f>IF(Sheet9!B26&lt;&gt;"",Sheet9!B26,"")</f>
        <v/>
      </c>
      <c r="D169" s="47" t="str">
        <f>IF(C169&lt;&gt;"",D2,"")</f>
        <v/>
      </c>
      <c r="E169" s="73" t="str">
        <f>IF(C169&lt;&gt;"",IF(Sheet9!D26&lt;&gt;"",IF(Sheet9!D26="zero",0,IF(Sheet9!D26&lt;&gt;"zero",Sheet9!D26,""))),"")</f>
        <v/>
      </c>
      <c r="F169" s="47" t="str">
        <f>IF(C169&lt;&gt;"",IF(Sheet1!J17=30,2,IF(Sheet1!J17=60,3)),"")</f>
        <v/>
      </c>
      <c r="G169" s="47" t="str">
        <f>IF(C169&lt;&gt;"",G2,"")</f>
        <v/>
      </c>
    </row>
    <row r="170" spans="1:7">
      <c r="A170" s="47" t="str">
        <f>IF(C170&lt;&gt;"",A2,"")</f>
        <v/>
      </c>
      <c r="B170" s="47" t="str">
        <f>IF(C170&lt;&gt;"",B2,"")</f>
        <v/>
      </c>
      <c r="C170" s="47" t="str">
        <f>IF(Sheet9!B27&lt;&gt;"",Sheet9!B27,"")</f>
        <v/>
      </c>
      <c r="D170" s="47" t="str">
        <f>IF(C170&lt;&gt;"",D2,"")</f>
        <v/>
      </c>
      <c r="E170" s="73" t="str">
        <f>IF(C170&lt;&gt;"",IF(Sheet9!D27&lt;&gt;"",IF(Sheet9!D27="zero",0,IF(Sheet9!D27&lt;&gt;"zero",Sheet9!D27,""))),"")</f>
        <v/>
      </c>
      <c r="F170" s="47" t="str">
        <f>IF(C170&lt;&gt;"",IF(Sheet1!J17=30,2,IF(Sheet1!J17=60,3)),"")</f>
        <v/>
      </c>
      <c r="G170" s="47" t="str">
        <f>IF(C170&lt;&gt;"",G2,"")</f>
        <v/>
      </c>
    </row>
    <row r="171" spans="1:7">
      <c r="A171" s="47" t="str">
        <f>IF(C171&lt;&gt;"",A2,"")</f>
        <v/>
      </c>
      <c r="B171" s="47" t="str">
        <f>IF(C171&lt;&gt;"",B2,"")</f>
        <v/>
      </c>
      <c r="C171" s="47" t="str">
        <f>IF(Sheet9!B28&lt;&gt;"",Sheet9!B28,"")</f>
        <v/>
      </c>
      <c r="D171" s="47" t="str">
        <f>IF(C171&lt;&gt;"",D2,"")</f>
        <v/>
      </c>
      <c r="E171" s="73" t="str">
        <f>IF(C171&lt;&gt;"",IF(Sheet9!D28&lt;&gt;"",IF(Sheet9!D28="zero",0,IF(Sheet9!D28&lt;&gt;"zero",Sheet9!D28,""))),"")</f>
        <v/>
      </c>
      <c r="F171" s="47" t="str">
        <f>IF(C171&lt;&gt;"",IF(Sheet1!J17=30,2,IF(Sheet1!J17=60,3)),"")</f>
        <v/>
      </c>
      <c r="G171" s="47" t="str">
        <f>IF(C171&lt;&gt;"",G2,"")</f>
        <v/>
      </c>
    </row>
    <row r="172" spans="1:7">
      <c r="A172" s="47" t="str">
        <f>IF(C172&lt;&gt;"",A2,"")</f>
        <v/>
      </c>
      <c r="B172" s="47" t="str">
        <f>IF(C172&lt;&gt;"",B2,"")</f>
        <v/>
      </c>
      <c r="C172" s="47" t="str">
        <f>IF(Sheet9!B29&lt;&gt;"",Sheet9!B29,"")</f>
        <v/>
      </c>
      <c r="D172" s="47" t="str">
        <f>IF(C172&lt;&gt;"",D2,"")</f>
        <v/>
      </c>
      <c r="E172" s="73" t="str">
        <f>IF(C172&lt;&gt;"",IF(Sheet9!D29&lt;&gt;"",IF(Sheet9!D29="zero",0,IF(Sheet9!D29&lt;&gt;"zero",Sheet9!D29,""))),"")</f>
        <v/>
      </c>
      <c r="F172" s="47" t="str">
        <f>IF(C172&lt;&gt;"",IF(Sheet1!J17=30,2,IF(Sheet1!J17=60,3)),"")</f>
        <v/>
      </c>
      <c r="G172" s="47" t="str">
        <f>IF(C172&lt;&gt;"",G2,"")</f>
        <v/>
      </c>
    </row>
    <row r="173" spans="1:7">
      <c r="A173" s="47" t="str">
        <f>IF(C173&lt;&gt;"",A2,"")</f>
        <v/>
      </c>
      <c r="B173" s="47" t="str">
        <f>IF(C173&lt;&gt;"",B2,"")</f>
        <v/>
      </c>
      <c r="C173" s="47" t="str">
        <f>IF(Sheet9!B30&lt;&gt;"",Sheet9!B30,"")</f>
        <v/>
      </c>
      <c r="D173" s="47" t="str">
        <f>IF(C173&lt;&gt;"",D2,"")</f>
        <v/>
      </c>
      <c r="E173" s="73" t="str">
        <f>IF(C173&lt;&gt;"",IF(Sheet9!D30&lt;&gt;"",IF(Sheet9!D30="zero",0,IF(Sheet9!D30&lt;&gt;"zero",Sheet9!D30,""))),"")</f>
        <v/>
      </c>
      <c r="F173" s="47" t="str">
        <f>IF(C173&lt;&gt;"",IF(Sheet1!J17=30,2,IF(Sheet1!J17=60,3)),"")</f>
        <v/>
      </c>
      <c r="G173" s="47" t="str">
        <f>IF(C173&lt;&gt;"",G2,"")</f>
        <v/>
      </c>
    </row>
    <row r="174" spans="1:7">
      <c r="A174" s="47" t="str">
        <f>IF(C174&lt;&gt;"",A2,"")</f>
        <v/>
      </c>
      <c r="B174" s="47" t="str">
        <f>IF(C174&lt;&gt;"",B2,"")</f>
        <v/>
      </c>
      <c r="C174" s="47" t="str">
        <f>IF(Sheet9!B31&lt;&gt;"",Sheet9!B31,"")</f>
        <v/>
      </c>
      <c r="D174" s="47" t="str">
        <f>IF(C174&lt;&gt;"",D2,"")</f>
        <v/>
      </c>
      <c r="E174" s="73" t="str">
        <f>IF(C174&lt;&gt;"",IF(Sheet9!D31&lt;&gt;"",IF(Sheet9!D31="zero",0,IF(Sheet9!D31&lt;&gt;"zero",Sheet9!D31,""))),"")</f>
        <v/>
      </c>
      <c r="F174" s="47" t="str">
        <f>IF(C174&lt;&gt;"",IF(Sheet1!J17=30,2,IF(Sheet1!J17=60,3)),"")</f>
        <v/>
      </c>
      <c r="G174" s="47" t="str">
        <f>IF(C174&lt;&gt;"",G2,"")</f>
        <v/>
      </c>
    </row>
    <row r="175" spans="1:7">
      <c r="A175" s="47" t="str">
        <f>IF(C175&lt;&gt;"",A2,"")</f>
        <v/>
      </c>
      <c r="B175" s="47" t="str">
        <f>IF(C175&lt;&gt;"",B2,"")</f>
        <v/>
      </c>
      <c r="C175" s="47" t="str">
        <f>IF(Sheet9!B32&lt;&gt;"",Sheet9!B32,"")</f>
        <v/>
      </c>
      <c r="D175" s="47" t="str">
        <f>IF(C175&lt;&gt;"",D2,"")</f>
        <v/>
      </c>
      <c r="E175" s="73" t="str">
        <f>IF(C175&lt;&gt;"",IF(Sheet9!D32&lt;&gt;"",IF(Sheet9!D32="zero",0,IF(Sheet9!D32&lt;&gt;"zero",Sheet9!D32,""))),"")</f>
        <v/>
      </c>
      <c r="F175" s="47" t="str">
        <f>IF(C175&lt;&gt;"",IF(Sheet1!J17=30,2,IF(Sheet1!J17=60,3)),"")</f>
        <v/>
      </c>
      <c r="G175" s="47" t="str">
        <f>IF(C175&lt;&gt;"",G2,"")</f>
        <v/>
      </c>
    </row>
    <row r="176" spans="1:7">
      <c r="A176" s="47" t="str">
        <f>IF(C176&lt;&gt;"",A2,"")</f>
        <v/>
      </c>
      <c r="B176" s="47" t="str">
        <f>IF(C176&lt;&gt;"",B2,"")</f>
        <v/>
      </c>
      <c r="C176" s="47" t="str">
        <f>IF(Sheet9!B33&lt;&gt;"",Sheet9!B33,"")</f>
        <v/>
      </c>
      <c r="D176" s="47" t="str">
        <f>IF(C176&lt;&gt;"",D2,"")</f>
        <v/>
      </c>
      <c r="E176" s="73" t="str">
        <f>IF(C176&lt;&gt;"",IF(Sheet9!D33&lt;&gt;"",IF(Sheet9!D33="zero",0,IF(Sheet9!D33&lt;&gt;"zero",Sheet9!D33,""))),"")</f>
        <v/>
      </c>
      <c r="F176" s="47" t="str">
        <f>IF(C176&lt;&gt;"",IF(Sheet1!J17=30,2,IF(Sheet1!J17=60,3)),"")</f>
        <v/>
      </c>
      <c r="G176" s="47" t="str">
        <f>IF(C176&lt;&gt;"",G2,"")</f>
        <v/>
      </c>
    </row>
    <row r="177" spans="1:7">
      <c r="A177" s="47" t="str">
        <f>IF(C177&lt;&gt;"",A2,"")</f>
        <v/>
      </c>
      <c r="B177" s="47" t="str">
        <f>IF(C177&lt;&gt;"",B2,"")</f>
        <v/>
      </c>
      <c r="C177" s="47" t="str">
        <f>IF(Sheet9!B34&lt;&gt;"",Sheet9!B34,"")</f>
        <v/>
      </c>
      <c r="D177" s="47" t="str">
        <f>IF(C177&lt;&gt;"",D2,"")</f>
        <v/>
      </c>
      <c r="E177" s="73" t="str">
        <f>IF(C177&lt;&gt;"",IF(Sheet9!D34&lt;&gt;"",IF(Sheet9!D34="zero",0,IF(Sheet9!D34&lt;&gt;"zero",Sheet9!D34,""))),"")</f>
        <v/>
      </c>
      <c r="F177" s="47" t="str">
        <f>IF(C177&lt;&gt;"",IF(Sheet1!J17=30,2,IF(Sheet1!J17=60,3)),"")</f>
        <v/>
      </c>
      <c r="G177" s="47" t="str">
        <f>IF(C177&lt;&gt;"",G2,"")</f>
        <v/>
      </c>
    </row>
    <row r="178" spans="1:7">
      <c r="A178" s="47" t="str">
        <f>IF(C178&lt;&gt;"",A2,"")</f>
        <v/>
      </c>
      <c r="B178" s="47" t="str">
        <f>IF(C178&lt;&gt;"",B2,"")</f>
        <v/>
      </c>
      <c r="C178" s="47" t="str">
        <f>IF(Sheet9!B35&lt;&gt;"",Sheet9!B35,"")</f>
        <v/>
      </c>
      <c r="D178" s="47" t="str">
        <f>IF(C178&lt;&gt;"",D2,"")</f>
        <v/>
      </c>
      <c r="E178" s="73" t="str">
        <f>IF(C178&lt;&gt;"",IF(Sheet9!D35&lt;&gt;"",IF(Sheet9!D35="zero",0,IF(Sheet9!D35&lt;&gt;"zero",Sheet9!D35,""))),"")</f>
        <v/>
      </c>
      <c r="F178" s="47" t="str">
        <f>IF(C178&lt;&gt;"",IF(Sheet1!J17=30,2,IF(Sheet1!J17=60,3)),"")</f>
        <v/>
      </c>
      <c r="G178" s="47" t="str">
        <f>IF(C178&lt;&gt;"",G2,"")</f>
        <v/>
      </c>
    </row>
    <row r="179" spans="1:7">
      <c r="A179" s="47" t="str">
        <f>IF(C179&lt;&gt;"",A2,"")</f>
        <v/>
      </c>
      <c r="B179" s="47" t="str">
        <f>IF(C179&lt;&gt;"",B2,"")</f>
        <v/>
      </c>
      <c r="C179" s="47" t="str">
        <f>IF(Sheet9!B36&lt;&gt;"",Sheet9!B36,"")</f>
        <v/>
      </c>
      <c r="D179" s="47" t="str">
        <f>IF(C179&lt;&gt;"",D2,"")</f>
        <v/>
      </c>
      <c r="E179" s="73" t="str">
        <f>IF(C179&lt;&gt;"",IF(Sheet9!D36&lt;&gt;"",IF(Sheet9!D36="zero",0,IF(Sheet9!D36&lt;&gt;"zero",Sheet9!D36,""))),"")</f>
        <v/>
      </c>
      <c r="F179" s="47" t="str">
        <f>IF(C179&lt;&gt;"",IF(Sheet1!J17=30,2,IF(Sheet1!J17=60,3)),"")</f>
        <v/>
      </c>
      <c r="G179" s="47" t="str">
        <f>IF(C179&lt;&gt;"",G2,"")</f>
        <v/>
      </c>
    </row>
    <row r="180" spans="1:7">
      <c r="A180" s="47" t="str">
        <f>IF(C180&lt;&gt;"",A2,"")</f>
        <v/>
      </c>
      <c r="B180" s="47" t="str">
        <f>IF(C180&lt;&gt;"",B2,"")</f>
        <v/>
      </c>
      <c r="C180" s="47" t="str">
        <f>IF(Sheet9!B37&lt;&gt;"",Sheet9!B37,"")</f>
        <v/>
      </c>
      <c r="D180" s="47" t="str">
        <f>IF(C180&lt;&gt;"",D2,"")</f>
        <v/>
      </c>
      <c r="E180" s="73" t="str">
        <f>IF(C180&lt;&gt;"",IF(Sheet9!D37&lt;&gt;"",IF(Sheet9!D37="zero",0,IF(Sheet9!D37&lt;&gt;"zero",Sheet9!D37,""))),"")</f>
        <v/>
      </c>
      <c r="F180" s="47" t="str">
        <f>IF(C180&lt;&gt;"",IF(Sheet1!J17=30,2,IF(Sheet1!J17=60,3)),"")</f>
        <v/>
      </c>
      <c r="G180" s="47" t="str">
        <f>IF(C180&lt;&gt;"",G2,"")</f>
        <v/>
      </c>
    </row>
    <row r="181" spans="1:7">
      <c r="A181" s="47" t="str">
        <f>IF(C181&lt;&gt;"",A2,"")</f>
        <v/>
      </c>
      <c r="B181" s="47" t="str">
        <f>IF(C181&lt;&gt;"",B2,"")</f>
        <v/>
      </c>
      <c r="C181" s="47" t="str">
        <f>IF(Sheet9!B38&lt;&gt;"",Sheet9!B38,"")</f>
        <v/>
      </c>
      <c r="D181" s="47" t="str">
        <f>IF(C181&lt;&gt;"",D2,"")</f>
        <v/>
      </c>
      <c r="E181" s="73" t="str">
        <f>IF(C181&lt;&gt;"",IF(Sheet9!D38&lt;&gt;"",IF(Sheet9!D38="zero",0,IF(Sheet9!D38&lt;&gt;"zero",Sheet9!D38,""))),"")</f>
        <v/>
      </c>
      <c r="F181" s="47" t="str">
        <f>IF(C181&lt;&gt;"",IF(Sheet1!J17=30,2,IF(Sheet1!J17=60,3)),"")</f>
        <v/>
      </c>
      <c r="G181" s="47" t="str">
        <f>IF(C181&lt;&gt;"",G2,"")</f>
        <v/>
      </c>
    </row>
    <row r="182" spans="1:7">
      <c r="A182" s="72" t="str">
        <f>IF(C182&lt;&gt;"",A2,"")</f>
        <v/>
      </c>
      <c r="B182" s="72" t="str">
        <f>IF(C182&lt;&gt;"",B2,"")</f>
        <v/>
      </c>
      <c r="C182" s="72" t="str">
        <f>IF(Sheet10!B19&lt;&gt;"",Sheet10!B19,"")</f>
        <v/>
      </c>
      <c r="D182" s="72" t="str">
        <f>IF(C182&lt;&gt;"",D2,"")</f>
        <v/>
      </c>
      <c r="E182" s="74" t="str">
        <f>IF(C182&lt;&gt;"",IF(Sheet10!D19&lt;&gt;"",IF(Sheet10!D19="zero",0,IF(Sheet10!D19&lt;&gt;"zero",Sheet10!D19,""))),"")</f>
        <v/>
      </c>
      <c r="F182" s="47" t="str">
        <f>IF(C182&lt;&gt;"",IF(Sheet1!J17=30,2,IF(Sheet1!J17=60,3)),"")</f>
        <v/>
      </c>
      <c r="G182" s="47" t="str">
        <f>IF(C182&lt;&gt;"",G2,"")</f>
        <v/>
      </c>
    </row>
    <row r="183" spans="1:7">
      <c r="A183" s="47" t="str">
        <f>IF(C183&lt;&gt;"",A2,"")</f>
        <v/>
      </c>
      <c r="B183" s="47" t="str">
        <f>IF(C183&lt;&gt;"",B2,"")</f>
        <v/>
      </c>
      <c r="C183" s="47" t="str">
        <f>IF(Sheet10!B20&lt;&gt;"",Sheet10!B20,"")</f>
        <v/>
      </c>
      <c r="D183" s="47" t="str">
        <f>IF(C183&lt;&gt;"",D2,"")</f>
        <v/>
      </c>
      <c r="E183" s="73" t="str">
        <f>IF(C183&lt;&gt;"",IF(Sheet10!D20&lt;&gt;"",IF(Sheet10!D20="zero",0,IF(Sheet10!D20&lt;&gt;"zero",Sheet10!D20,""))),"")</f>
        <v/>
      </c>
      <c r="F183" s="47" t="str">
        <f>IF(C183&lt;&gt;"",IF(Sheet1!J17=30,2,IF(Sheet1!J17=60,3)),"")</f>
        <v/>
      </c>
      <c r="G183" s="47" t="str">
        <f>IF(C183&lt;&gt;"",G2,"")</f>
        <v/>
      </c>
    </row>
    <row r="184" spans="1:7">
      <c r="A184" s="47" t="str">
        <f>IF(C184&lt;&gt;"",A2,"")</f>
        <v/>
      </c>
      <c r="B184" s="47" t="str">
        <f>IF(C184&lt;&gt;"",B2,"")</f>
        <v/>
      </c>
      <c r="C184" s="47" t="str">
        <f>IF(Sheet10!B21&lt;&gt;"",Sheet10!B21,"")</f>
        <v/>
      </c>
      <c r="D184" s="47" t="str">
        <f>IF(C184&lt;&gt;"",D2,"")</f>
        <v/>
      </c>
      <c r="E184" s="73" t="str">
        <f>IF(C184&lt;&gt;"",IF(Sheet10!D21&lt;&gt;"",IF(Sheet10!D21="zero",0,IF(Sheet10!D21&lt;&gt;"zero",Sheet10!D21,""))),"")</f>
        <v/>
      </c>
      <c r="F184" s="47" t="str">
        <f>IF(C184&lt;&gt;"",IF(Sheet1!J17=30,2,IF(Sheet1!J17=60,3)),"")</f>
        <v/>
      </c>
      <c r="G184" s="47" t="str">
        <f>IF(C184&lt;&gt;"",G2,"")</f>
        <v/>
      </c>
    </row>
    <row r="185" spans="1:7">
      <c r="A185" s="47" t="str">
        <f>IF(C185&lt;&gt;"",A2,"")</f>
        <v/>
      </c>
      <c r="B185" s="47" t="str">
        <f>IF(C185&lt;&gt;"",B2,"")</f>
        <v/>
      </c>
      <c r="C185" s="47" t="str">
        <f>IF(Sheet10!B22&lt;&gt;"",Sheet10!B22,"")</f>
        <v/>
      </c>
      <c r="D185" s="47" t="str">
        <f>IF(C185&lt;&gt;"",D2,"")</f>
        <v/>
      </c>
      <c r="E185" s="73" t="str">
        <f>IF(C185&lt;&gt;"",IF(Sheet10!D22&lt;&gt;"",IF(Sheet10!D22="zero",0,IF(Sheet10!D22&lt;&gt;"zero",Sheet10!D22,""))),"")</f>
        <v/>
      </c>
      <c r="F185" s="47" t="str">
        <f>IF(C185&lt;&gt;"",IF(Sheet1!J17=30,2,IF(Sheet1!J17=60,3)),"")</f>
        <v/>
      </c>
      <c r="G185" s="47" t="str">
        <f>IF(C185&lt;&gt;"",G2,"")</f>
        <v/>
      </c>
    </row>
    <row r="186" spans="1:7">
      <c r="A186" s="47" t="str">
        <f>IF(C186&lt;&gt;"",A2,"")</f>
        <v/>
      </c>
      <c r="B186" s="47" t="str">
        <f>IF(C186&lt;&gt;"",B2,"")</f>
        <v/>
      </c>
      <c r="C186" s="47" t="str">
        <f>IF(Sheet10!B23&lt;&gt;"",Sheet10!B23,"")</f>
        <v/>
      </c>
      <c r="D186" s="47" t="str">
        <f>IF(C186&lt;&gt;"",D2,"")</f>
        <v/>
      </c>
      <c r="E186" s="73" t="str">
        <f>IF(C186&lt;&gt;"",IF(Sheet10!D23&lt;&gt;"",IF(Sheet10!D23="zero",0,IF(Sheet10!D23&lt;&gt;"zero",Sheet10!D23,""))),"")</f>
        <v/>
      </c>
      <c r="F186" s="47" t="str">
        <f>IF(C186&lt;&gt;"",IF(Sheet1!J17=30,2,IF(Sheet1!J17=60,3)),"")</f>
        <v/>
      </c>
      <c r="G186" s="47" t="str">
        <f>IF(C186&lt;&gt;"",G2,"")</f>
        <v/>
      </c>
    </row>
    <row r="187" spans="1:7">
      <c r="A187" s="47" t="str">
        <f>IF(C187&lt;&gt;"",A2,"")</f>
        <v/>
      </c>
      <c r="B187" s="47" t="str">
        <f>IF(C187&lt;&gt;"",B2,"")</f>
        <v/>
      </c>
      <c r="C187" s="47" t="str">
        <f>IF(Sheet10!B24&lt;&gt;"",Sheet10!B24,"")</f>
        <v/>
      </c>
      <c r="D187" s="47" t="str">
        <f>IF(C187&lt;&gt;"",D2,"")</f>
        <v/>
      </c>
      <c r="E187" s="73" t="str">
        <f>IF(C187&lt;&gt;"",IF(Sheet10!D24&lt;&gt;"",IF(Sheet10!D24="zero",0,IF(Sheet10!D24&lt;&gt;"zero",Sheet10!D24,""))),"")</f>
        <v/>
      </c>
      <c r="F187" s="47" t="str">
        <f>IF(C187&lt;&gt;"",IF(Sheet1!J17=30,2,IF(Sheet1!J17=60,3)),"")</f>
        <v/>
      </c>
      <c r="G187" s="47" t="str">
        <f>IF(C187&lt;&gt;"",G2,"")</f>
        <v/>
      </c>
    </row>
    <row r="188" spans="1:7">
      <c r="A188" s="47" t="str">
        <f>IF(C188&lt;&gt;"",A2,"")</f>
        <v/>
      </c>
      <c r="B188" s="47" t="str">
        <f>IF(C188&lt;&gt;"",B2,"")</f>
        <v/>
      </c>
      <c r="C188" s="47" t="str">
        <f>IF(Sheet10!B25&lt;&gt;"",Sheet10!B25,"")</f>
        <v/>
      </c>
      <c r="D188" s="47" t="str">
        <f>IF(C188&lt;&gt;"",D2,"")</f>
        <v/>
      </c>
      <c r="E188" s="73" t="str">
        <f>IF(C188&lt;&gt;"",IF(Sheet10!D25&lt;&gt;"",IF(Sheet10!D25="zero",0,IF(Sheet10!D25&lt;&gt;"zero",Sheet10!D25,""))),"")</f>
        <v/>
      </c>
      <c r="F188" s="47" t="str">
        <f>IF(C188&lt;&gt;"",IF(Sheet1!J17=30,2,IF(Sheet1!J17=60,3)),"")</f>
        <v/>
      </c>
      <c r="G188" s="47" t="str">
        <f>IF(C188&lt;&gt;"",G2,"")</f>
        <v/>
      </c>
    </row>
    <row r="189" spans="1:7">
      <c r="A189" s="47" t="str">
        <f>IF(C189&lt;&gt;"",A2,"")</f>
        <v/>
      </c>
      <c r="B189" s="47" t="str">
        <f>IF(C189&lt;&gt;"",B2,"")</f>
        <v/>
      </c>
      <c r="C189" s="47" t="str">
        <f>IF(Sheet10!B26&lt;&gt;"",Sheet10!B26,"")</f>
        <v/>
      </c>
      <c r="D189" s="47" t="str">
        <f>IF(C189&lt;&gt;"",D2,"")</f>
        <v/>
      </c>
      <c r="E189" s="73" t="str">
        <f>IF(C189&lt;&gt;"",IF(Sheet10!D26&lt;&gt;"",IF(Sheet10!D26="zero",0,IF(Sheet10!D26&lt;&gt;"zero",Sheet10!D26,""))),"")</f>
        <v/>
      </c>
      <c r="F189" s="47" t="str">
        <f>IF(C189&lt;&gt;"",IF(Sheet1!J17=30,2,IF(Sheet1!J17=60,3)),"")</f>
        <v/>
      </c>
      <c r="G189" s="47" t="str">
        <f>IF(C189&lt;&gt;"",G2,"")</f>
        <v/>
      </c>
    </row>
    <row r="190" spans="1:7">
      <c r="A190" s="47" t="str">
        <f>IF(C190&lt;&gt;"",A2,"")</f>
        <v/>
      </c>
      <c r="B190" s="47" t="str">
        <f>IF(C190&lt;&gt;"",B2,"")</f>
        <v/>
      </c>
      <c r="C190" s="47" t="str">
        <f>IF(Sheet10!B27&lt;&gt;"",Sheet10!B27,"")</f>
        <v/>
      </c>
      <c r="D190" s="47" t="str">
        <f>IF(C190&lt;&gt;"",D2,"")</f>
        <v/>
      </c>
      <c r="E190" s="73" t="str">
        <f>IF(C190&lt;&gt;"",IF(Sheet10!D27&lt;&gt;"",IF(Sheet10!D27="zero",0,IF(Sheet10!D27&lt;&gt;"zero",Sheet10!D27,""))),"")</f>
        <v/>
      </c>
      <c r="F190" s="47" t="str">
        <f>IF(C190&lt;&gt;"",IF(Sheet1!J17=30,2,IF(Sheet1!J17=60,3)),"")</f>
        <v/>
      </c>
      <c r="G190" s="47" t="str">
        <f>IF(C190&lt;&gt;"",G2,"")</f>
        <v/>
      </c>
    </row>
    <row r="191" spans="1:7">
      <c r="A191" s="47" t="str">
        <f>IF(C191&lt;&gt;"",A2,"")</f>
        <v/>
      </c>
      <c r="B191" s="47" t="str">
        <f>IF(C191&lt;&gt;"",B2,"")</f>
        <v/>
      </c>
      <c r="C191" s="47" t="str">
        <f>IF(Sheet10!B28&lt;&gt;"",Sheet10!B28,"")</f>
        <v/>
      </c>
      <c r="D191" s="47" t="str">
        <f>IF(C191&lt;&gt;"",D2,"")</f>
        <v/>
      </c>
      <c r="E191" s="73" t="str">
        <f>IF(C191&lt;&gt;"",IF(Sheet10!D28&lt;&gt;"",IF(Sheet10!D28="zero",0,IF(Sheet10!D28&lt;&gt;"zero",Sheet10!D28,""))),"")</f>
        <v/>
      </c>
      <c r="F191" s="47" t="str">
        <f>IF(C191&lt;&gt;"",IF(Sheet1!J17=30,2,IF(Sheet1!J17=60,3)),"")</f>
        <v/>
      </c>
      <c r="G191" s="47" t="str">
        <f>IF(C191&lt;&gt;"",G2,"")</f>
        <v/>
      </c>
    </row>
    <row r="192" spans="1:7">
      <c r="A192" s="47" t="str">
        <f>IF(C192&lt;&gt;"",A2,"")</f>
        <v/>
      </c>
      <c r="B192" s="47" t="str">
        <f>IF(C192&lt;&gt;"",B2,"")</f>
        <v/>
      </c>
      <c r="C192" s="47" t="str">
        <f>IF(Sheet10!B29&lt;&gt;"",Sheet10!B29,"")</f>
        <v/>
      </c>
      <c r="D192" s="47" t="str">
        <f>IF(C192&lt;&gt;"",D2,"")</f>
        <v/>
      </c>
      <c r="E192" s="73" t="str">
        <f>IF(C192&lt;&gt;"",IF(Sheet10!D29&lt;&gt;"",IF(Sheet10!D29="zero",0,IF(Sheet10!D29&lt;&gt;"zero",Sheet10!D29,""))),"")</f>
        <v/>
      </c>
      <c r="F192" s="47" t="str">
        <f>IF(C192&lt;&gt;"",IF(Sheet1!J17=30,2,IF(Sheet1!J17=60,3)),"")</f>
        <v/>
      </c>
      <c r="G192" s="47" t="str">
        <f>IF(C192&lt;&gt;"",G2,"")</f>
        <v/>
      </c>
    </row>
    <row r="193" spans="1:7">
      <c r="A193" s="47" t="str">
        <f>IF(C193&lt;&gt;"",A2,"")</f>
        <v/>
      </c>
      <c r="B193" s="47" t="str">
        <f>IF(C193&lt;&gt;"",B2,"")</f>
        <v/>
      </c>
      <c r="C193" s="47" t="str">
        <f>IF(Sheet10!B30&lt;&gt;"",Sheet10!B30,"")</f>
        <v/>
      </c>
      <c r="D193" s="47" t="str">
        <f>IF(C193&lt;&gt;"",D2,"")</f>
        <v/>
      </c>
      <c r="E193" s="73" t="str">
        <f>IF(C193&lt;&gt;"",IF(Sheet10!D30&lt;&gt;"",IF(Sheet10!D30="zero",0,IF(Sheet10!D30&lt;&gt;"zero",Sheet10!D30,""))),"")</f>
        <v/>
      </c>
      <c r="F193" s="47" t="str">
        <f>IF(C193&lt;&gt;"",IF(Sheet1!J17=30,2,IF(Sheet1!J17=60,3)),"")</f>
        <v/>
      </c>
      <c r="G193" s="47" t="str">
        <f>IF(C193&lt;&gt;"",G2,"")</f>
        <v/>
      </c>
    </row>
    <row r="194" spans="1:7">
      <c r="A194" s="47" t="str">
        <f>IF(C194&lt;&gt;"",A2,"")</f>
        <v/>
      </c>
      <c r="B194" s="47" t="str">
        <f>IF(C194&lt;&gt;"",B2,"")</f>
        <v/>
      </c>
      <c r="C194" s="47" t="str">
        <f>IF(Sheet10!B31&lt;&gt;"",Sheet10!B31,"")</f>
        <v/>
      </c>
      <c r="D194" s="47" t="str">
        <f>IF(C194&lt;&gt;"",D2,"")</f>
        <v/>
      </c>
      <c r="E194" s="73" t="str">
        <f>IF(C194&lt;&gt;"",IF(Sheet10!D31&lt;&gt;"",IF(Sheet10!D31="zero",0,IF(Sheet10!D31&lt;&gt;"zero",Sheet10!D31,""))),"")</f>
        <v/>
      </c>
      <c r="F194" s="47" t="str">
        <f>IF(C194&lt;&gt;"",IF(Sheet1!J17=30,2,IF(Sheet1!J17=60,3)),"")</f>
        <v/>
      </c>
      <c r="G194" s="47" t="str">
        <f>IF(C194&lt;&gt;"",G2,"")</f>
        <v/>
      </c>
    </row>
    <row r="195" spans="1:7">
      <c r="A195" s="47" t="str">
        <f>IF(C195&lt;&gt;"",A2,"")</f>
        <v/>
      </c>
      <c r="B195" s="47" t="str">
        <f>IF(C195&lt;&gt;"",B2,"")</f>
        <v/>
      </c>
      <c r="C195" s="47" t="str">
        <f>IF(Sheet10!B32&lt;&gt;"",Sheet10!B32,"")</f>
        <v/>
      </c>
      <c r="D195" s="47" t="str">
        <f>IF(C195&lt;&gt;"",D2,"")</f>
        <v/>
      </c>
      <c r="E195" s="73" t="str">
        <f>IF(C195&lt;&gt;"",IF(Sheet10!D32&lt;&gt;"",IF(Sheet10!D32="zero",0,IF(Sheet10!D32&lt;&gt;"zero",Sheet10!D32,""))),"")</f>
        <v/>
      </c>
      <c r="F195" s="47" t="str">
        <f>IF(C195&lt;&gt;"",IF(Sheet1!J17=30,2,IF(Sheet1!J17=60,3)),"")</f>
        <v/>
      </c>
      <c r="G195" s="47" t="str">
        <f>IF(C195&lt;&gt;"",G2,"")</f>
        <v/>
      </c>
    </row>
    <row r="196" spans="1:7">
      <c r="A196" s="47" t="str">
        <f>IF(C196&lt;&gt;"",A2,"")</f>
        <v/>
      </c>
      <c r="B196" s="47" t="str">
        <f>IF(C196&lt;&gt;"",B2,"")</f>
        <v/>
      </c>
      <c r="C196" s="47" t="str">
        <f>IF(Sheet10!B33&lt;&gt;"",Sheet10!B33,"")</f>
        <v/>
      </c>
      <c r="D196" s="47" t="str">
        <f>IF(C196&lt;&gt;"",D2,"")</f>
        <v/>
      </c>
      <c r="E196" s="73" t="str">
        <f>IF(C196&lt;&gt;"",IF(Sheet10!D33&lt;&gt;"",IF(Sheet10!D33="zero",0,IF(Sheet10!D33&lt;&gt;"zero",Sheet10!D33,""))),"")</f>
        <v/>
      </c>
      <c r="F196" s="47" t="str">
        <f>IF(C196&lt;&gt;"",IF(Sheet1!J17=30,2,IF(Sheet1!J17=60,3)),"")</f>
        <v/>
      </c>
      <c r="G196" s="47" t="str">
        <f>IF(C196&lt;&gt;"",G2,"")</f>
        <v/>
      </c>
    </row>
    <row r="197" spans="1:7">
      <c r="A197" s="47" t="str">
        <f>IF(C197&lt;&gt;"",A2,"")</f>
        <v/>
      </c>
      <c r="B197" s="47" t="str">
        <f>IF(C197&lt;&gt;"",B2,"")</f>
        <v/>
      </c>
      <c r="C197" s="47" t="str">
        <f>IF(Sheet10!B34&lt;&gt;"",Sheet10!B34,"")</f>
        <v/>
      </c>
      <c r="D197" s="47" t="str">
        <f>IF(C197&lt;&gt;"",D2,"")</f>
        <v/>
      </c>
      <c r="E197" s="73" t="str">
        <f>IF(C197&lt;&gt;"",IF(Sheet10!D34&lt;&gt;"",IF(Sheet10!D34="zero",0,IF(Sheet10!D34&lt;&gt;"zero",Sheet10!D34,""))),"")</f>
        <v/>
      </c>
      <c r="F197" s="47" t="str">
        <f>IF(C197&lt;&gt;"",IF(Sheet1!J17=30,2,IF(Sheet1!J17=60,3)),"")</f>
        <v/>
      </c>
      <c r="G197" s="47" t="str">
        <f>IF(C197&lt;&gt;"",G2,"")</f>
        <v/>
      </c>
    </row>
    <row r="198" spans="1:7">
      <c r="A198" s="47" t="str">
        <f>IF(C198&lt;&gt;"",A2,"")</f>
        <v/>
      </c>
      <c r="B198" s="47" t="str">
        <f>IF(C198&lt;&gt;"",B2,"")</f>
        <v/>
      </c>
      <c r="C198" s="47" t="str">
        <f>IF(Sheet10!B35&lt;&gt;"",Sheet10!B35,"")</f>
        <v/>
      </c>
      <c r="D198" s="47" t="str">
        <f>IF(C198&lt;&gt;"",D2,"")</f>
        <v/>
      </c>
      <c r="E198" s="73" t="str">
        <f>IF(C198&lt;&gt;"",IF(Sheet10!D35&lt;&gt;"",IF(Sheet10!D35="zero",0,IF(Sheet10!D35&lt;&gt;"zero",Sheet10!D35,""))),"")</f>
        <v/>
      </c>
      <c r="F198" s="47" t="str">
        <f>IF(C198&lt;&gt;"",IF(Sheet1!J17=30,2,IF(Sheet1!J17=60,3)),"")</f>
        <v/>
      </c>
      <c r="G198" s="47" t="str">
        <f>IF(C198&lt;&gt;"",G2,"")</f>
        <v/>
      </c>
    </row>
    <row r="199" spans="1:7">
      <c r="A199" s="47" t="str">
        <f>IF(C199&lt;&gt;"",A2,"")</f>
        <v/>
      </c>
      <c r="B199" s="47" t="str">
        <f>IF(C199&lt;&gt;"",B2,"")</f>
        <v/>
      </c>
      <c r="C199" s="47" t="str">
        <f>IF(Sheet10!B36&lt;&gt;"",Sheet10!B36,"")</f>
        <v/>
      </c>
      <c r="D199" s="47" t="str">
        <f>IF(C199&lt;&gt;"",D2,"")</f>
        <v/>
      </c>
      <c r="E199" s="73" t="str">
        <f>IF(C199&lt;&gt;"",IF(Sheet10!D36&lt;&gt;"",IF(Sheet10!D36="zero",0,IF(Sheet10!D36&lt;&gt;"zero",Sheet10!D36,""))),"")</f>
        <v/>
      </c>
      <c r="F199" s="47" t="str">
        <f>IF(C199&lt;&gt;"",IF(Sheet1!J17=30,2,IF(Sheet1!J17=60,3)),"")</f>
        <v/>
      </c>
      <c r="G199" s="47" t="str">
        <f>IF(C199&lt;&gt;"",G2,"")</f>
        <v/>
      </c>
    </row>
    <row r="200" spans="1:7">
      <c r="A200" s="47" t="str">
        <f>IF(C200&lt;&gt;"",A2,"")</f>
        <v/>
      </c>
      <c r="B200" s="47" t="str">
        <f>IF(C200&lt;&gt;"",B2,"")</f>
        <v/>
      </c>
      <c r="C200" s="47" t="str">
        <f>IF(Sheet10!B37&lt;&gt;"",Sheet10!B37,"")</f>
        <v/>
      </c>
      <c r="D200" s="47" t="str">
        <f>IF(C200&lt;&gt;"",D2,"")</f>
        <v/>
      </c>
      <c r="E200" s="73" t="str">
        <f>IF(C200&lt;&gt;"",IF(Sheet10!D37&lt;&gt;"",IF(Sheet10!D37="zero",0,IF(Sheet10!D37&lt;&gt;"zero",Sheet10!D37,""))),"")</f>
        <v/>
      </c>
      <c r="F200" s="47" t="str">
        <f>IF(C200&lt;&gt;"",IF(Sheet1!J17=30,2,IF(Sheet1!J17=60,3)),"")</f>
        <v/>
      </c>
      <c r="G200" s="47" t="str">
        <f>IF(C200&lt;&gt;"",G2,"")</f>
        <v/>
      </c>
    </row>
    <row r="201" spans="1:7">
      <c r="A201" s="47" t="str">
        <f>IF(C201&lt;&gt;"",A2,"")</f>
        <v/>
      </c>
      <c r="B201" s="47" t="str">
        <f>IF(C201&lt;&gt;"",B2,"")</f>
        <v/>
      </c>
      <c r="C201" s="47" t="str">
        <f>IF(Sheet10!B38&lt;&gt;"",Sheet10!B38,"")</f>
        <v/>
      </c>
      <c r="D201" s="47" t="str">
        <f>IF(C201&lt;&gt;"",D2,"")</f>
        <v/>
      </c>
      <c r="E201" s="73" t="str">
        <f>IF(C201&lt;&gt;"",IF(Sheet10!D38&lt;&gt;"",IF(Sheet10!D38="zero",0,IF(Sheet10!D38&lt;&gt;"zero",Sheet10!D38,""))),"")</f>
        <v/>
      </c>
      <c r="F201" s="47" t="str">
        <f>IF(C201&lt;&gt;"",IF(Sheet1!J17=30,2,IF(Sheet1!J17=60,3)),"")</f>
        <v/>
      </c>
      <c r="G201" s="47" t="str">
        <f>IF(C201&lt;&gt;"",G2,"")</f>
        <v/>
      </c>
    </row>
    <row r="202" spans="1:7">
      <c r="A202" s="72" t="str">
        <f>IF(C202&lt;&gt;"",A2,"")</f>
        <v/>
      </c>
      <c r="B202" s="72" t="str">
        <f>IF(C202&lt;&gt;"",B2,"")</f>
        <v/>
      </c>
      <c r="C202" s="72" t="str">
        <f>IF(Sheet11!B19&lt;&gt;"",Sheet11!B19,"")</f>
        <v/>
      </c>
      <c r="D202" s="72" t="str">
        <f>IF(C202&lt;&gt;"",D2,"")</f>
        <v/>
      </c>
      <c r="E202" s="74" t="str">
        <f>IF(C202&lt;&gt;"",IF(Sheet11!D19&lt;&gt;"",IF(Sheet11!D19="zero",0,IF(Sheet11!D19&lt;&gt;"zero",Sheet11!D19,""))),"")</f>
        <v/>
      </c>
      <c r="F202" s="47" t="str">
        <f>IF(C202&lt;&gt;"",IF(Sheet1!J17=30,2,IF(Sheet1!J17=60,3)),"")</f>
        <v/>
      </c>
      <c r="G202" s="47" t="str">
        <f>IF(C202&lt;&gt;"",G2,"")</f>
        <v/>
      </c>
    </row>
    <row r="203" spans="1:7">
      <c r="A203" s="47" t="str">
        <f>IF(C203&lt;&gt;"",A2,"")</f>
        <v/>
      </c>
      <c r="B203" s="47" t="str">
        <f>IF(C203&lt;&gt;"",B2,"")</f>
        <v/>
      </c>
      <c r="C203" s="47" t="str">
        <f>IF(Sheet11!B20&lt;&gt;"",Sheet11!B20,"")</f>
        <v/>
      </c>
      <c r="D203" s="47" t="str">
        <f>IF(C203&lt;&gt;"",D2,"")</f>
        <v/>
      </c>
      <c r="E203" s="73" t="str">
        <f>IF(C203&lt;&gt;"",IF(Sheet11!D20&lt;&gt;"",IF(Sheet11!D20="zero",0,IF(Sheet11!D20&lt;&gt;"zero",Sheet11!D20,""))),"")</f>
        <v/>
      </c>
      <c r="F203" s="47" t="str">
        <f>IF(C203&lt;&gt;"",IF(Sheet1!J17=30,2,IF(Sheet1!J17=60,3)),"")</f>
        <v/>
      </c>
      <c r="G203" s="47" t="str">
        <f>IF(C203&lt;&gt;"",G2,"")</f>
        <v/>
      </c>
    </row>
    <row r="204" spans="1:7">
      <c r="A204" s="47" t="str">
        <f>IF(C204&lt;&gt;"",A2,"")</f>
        <v/>
      </c>
      <c r="B204" s="47" t="str">
        <f>IF(C204&lt;&gt;"",B2,"")</f>
        <v/>
      </c>
      <c r="C204" s="47" t="str">
        <f>IF(Sheet11!B21&lt;&gt;"",Sheet11!B21,"")</f>
        <v/>
      </c>
      <c r="D204" s="47" t="str">
        <f>IF(C204&lt;&gt;"",D2,"")</f>
        <v/>
      </c>
      <c r="E204" s="73" t="str">
        <f>IF(C204&lt;&gt;"",IF(Sheet11!D21&lt;&gt;"",IF(Sheet11!D21="zero",0,IF(Sheet11!D21&lt;&gt;"zero",Sheet11!D21,""))),"")</f>
        <v/>
      </c>
      <c r="F204" s="47" t="str">
        <f>IF(C204&lt;&gt;"",IF(Sheet1!J17=30,2,IF(Sheet1!J17=60,3)),"")</f>
        <v/>
      </c>
      <c r="G204" s="47" t="str">
        <f>IF(C204&lt;&gt;"",G2,"")</f>
        <v/>
      </c>
    </row>
    <row r="205" spans="1:7">
      <c r="A205" s="47" t="str">
        <f>IF(C205&lt;&gt;"",A2,"")</f>
        <v/>
      </c>
      <c r="B205" s="47" t="str">
        <f>IF(C205&lt;&gt;"",B2,"")</f>
        <v/>
      </c>
      <c r="C205" s="47" t="str">
        <f>IF(Sheet11!B22&lt;&gt;"",Sheet11!B22,"")</f>
        <v/>
      </c>
      <c r="D205" s="47" t="str">
        <f>IF(C205&lt;&gt;"",D2,"")</f>
        <v/>
      </c>
      <c r="E205" s="73" t="str">
        <f>IF(C205&lt;&gt;"",IF(Sheet11!D22&lt;&gt;"",IF(Sheet11!D22="zero",0,IF(Sheet11!D22&lt;&gt;"zero",Sheet11!D22,""))),"")</f>
        <v/>
      </c>
      <c r="F205" s="47" t="str">
        <f>IF(C205&lt;&gt;"",IF(Sheet1!J17=30,2,IF(Sheet1!J17=60,3)),"")</f>
        <v/>
      </c>
      <c r="G205" s="47" t="str">
        <f>IF(C205&lt;&gt;"",G2,"")</f>
        <v/>
      </c>
    </row>
    <row r="206" spans="1:7">
      <c r="A206" s="47" t="str">
        <f>IF(C206&lt;&gt;"",A2,"")</f>
        <v/>
      </c>
      <c r="B206" s="47" t="str">
        <f>IF(C206&lt;&gt;"",B2,"")</f>
        <v/>
      </c>
      <c r="C206" s="47" t="str">
        <f>IF(Sheet11!B23&lt;&gt;"",Sheet11!B23,"")</f>
        <v/>
      </c>
      <c r="D206" s="47" t="str">
        <f>IF(C206&lt;&gt;"",D2,"")</f>
        <v/>
      </c>
      <c r="E206" s="73" t="str">
        <f>IF(C206&lt;&gt;"",IF(Sheet11!D23&lt;&gt;"",IF(Sheet11!D23="zero",0,IF(Sheet11!D23&lt;&gt;"zero",Sheet11!D23,""))),"")</f>
        <v/>
      </c>
      <c r="F206" s="47" t="str">
        <f>IF(C206&lt;&gt;"",IF(Sheet1!J17=30,2,IF(Sheet1!J17=60,3)),"")</f>
        <v/>
      </c>
      <c r="G206" s="47" t="str">
        <f>IF(C206&lt;&gt;"",G2,"")</f>
        <v/>
      </c>
    </row>
    <row r="207" spans="1:7">
      <c r="A207" s="47" t="str">
        <f>IF(C207&lt;&gt;"",A2,"")</f>
        <v/>
      </c>
      <c r="B207" s="47" t="str">
        <f>IF(C207&lt;&gt;"",B2,"")</f>
        <v/>
      </c>
      <c r="C207" s="47" t="str">
        <f>IF(Sheet11!B24&lt;&gt;"",Sheet11!B24,"")</f>
        <v/>
      </c>
      <c r="D207" s="47" t="str">
        <f>IF(C207&lt;&gt;"",D2,"")</f>
        <v/>
      </c>
      <c r="E207" s="73" t="str">
        <f>IF(C207&lt;&gt;"",IF(Sheet11!D24&lt;&gt;"",IF(Sheet11!D24="zero",0,IF(Sheet11!D24&lt;&gt;"zero",Sheet11!D24,""))),"")</f>
        <v/>
      </c>
      <c r="F207" s="47" t="str">
        <f>IF(C207&lt;&gt;"",IF(Sheet1!J17=30,2,IF(Sheet1!J17=60,3)),"")</f>
        <v/>
      </c>
      <c r="G207" s="47" t="str">
        <f>IF(C207&lt;&gt;"",G2,"")</f>
        <v/>
      </c>
    </row>
    <row r="208" spans="1:7">
      <c r="A208" s="47" t="str">
        <f>IF(C208&lt;&gt;"",A2,"")</f>
        <v/>
      </c>
      <c r="B208" s="47" t="str">
        <f>IF(C208&lt;&gt;"",B2,"")</f>
        <v/>
      </c>
      <c r="C208" s="47" t="str">
        <f>IF(Sheet11!B25&lt;&gt;"",Sheet11!B25,"")</f>
        <v/>
      </c>
      <c r="D208" s="47" t="str">
        <f>IF(C208&lt;&gt;"",D2,"")</f>
        <v/>
      </c>
      <c r="E208" s="73" t="str">
        <f>IF(C208&lt;&gt;"",IF(Sheet11!D25&lt;&gt;"",IF(Sheet11!D25="zero",0,IF(Sheet11!D25&lt;&gt;"zero",Sheet11!D25,""))),"")</f>
        <v/>
      </c>
      <c r="F208" s="47" t="str">
        <f>IF(C208&lt;&gt;"",IF(Sheet1!J17=30,2,IF(Sheet1!J17=60,3)),"")</f>
        <v/>
      </c>
      <c r="G208" s="47" t="str">
        <f>IF(C208&lt;&gt;"",G2,"")</f>
        <v/>
      </c>
    </row>
    <row r="209" spans="1:7">
      <c r="A209" s="47" t="str">
        <f>IF(C209&lt;&gt;"",A2,"")</f>
        <v/>
      </c>
      <c r="B209" s="47" t="str">
        <f>IF(C209&lt;&gt;"",B2,"")</f>
        <v/>
      </c>
      <c r="C209" s="47" t="str">
        <f>IF(Sheet11!B26&lt;&gt;"",Sheet11!B26,"")</f>
        <v/>
      </c>
      <c r="D209" s="47" t="str">
        <f>IF(C209&lt;&gt;"",D2,"")</f>
        <v/>
      </c>
      <c r="E209" s="73" t="str">
        <f>IF(C209&lt;&gt;"",IF(Sheet11!D26&lt;&gt;"",IF(Sheet11!D26="zero",0,IF(Sheet11!D26&lt;&gt;"zero",Sheet11!D26,""))),"")</f>
        <v/>
      </c>
      <c r="F209" s="47" t="str">
        <f>IF(C209&lt;&gt;"",IF(Sheet1!J17=30,2,IF(Sheet1!J17=60,3)),"")</f>
        <v/>
      </c>
      <c r="G209" s="47" t="str">
        <f>IF(C209&lt;&gt;"",G2,"")</f>
        <v/>
      </c>
    </row>
    <row r="210" spans="1:7">
      <c r="A210" s="47" t="str">
        <f>IF(C210&lt;&gt;"",A2,"")</f>
        <v/>
      </c>
      <c r="B210" s="47" t="str">
        <f>IF(C210&lt;&gt;"",B2,"")</f>
        <v/>
      </c>
      <c r="C210" s="47" t="str">
        <f>IF(Sheet11!B27&lt;&gt;"",Sheet11!B27,"")</f>
        <v/>
      </c>
      <c r="D210" s="47" t="str">
        <f>IF(C210&lt;&gt;"",D2,"")</f>
        <v/>
      </c>
      <c r="E210" s="73" t="str">
        <f>IF(C210&lt;&gt;"",IF(Sheet11!D27&lt;&gt;"",IF(Sheet11!D27="zero",0,IF(Sheet11!D27&lt;&gt;"zero",Sheet11!D27,""))),"")</f>
        <v/>
      </c>
      <c r="F210" s="47" t="str">
        <f>IF(C210&lt;&gt;"",IF(Sheet1!J17=30,2,IF(Sheet1!J17=60,3)),"")</f>
        <v/>
      </c>
      <c r="G210" s="47" t="str">
        <f>IF(C210&lt;&gt;"",G2,"")</f>
        <v/>
      </c>
    </row>
    <row r="211" spans="1:7">
      <c r="A211" s="47" t="str">
        <f>IF(C211&lt;&gt;"",A2,"")</f>
        <v/>
      </c>
      <c r="B211" s="47" t="str">
        <f>IF(C211&lt;&gt;"",B2,"")</f>
        <v/>
      </c>
      <c r="C211" s="47" t="str">
        <f>IF(Sheet11!B28&lt;&gt;"",Sheet11!B28,"")</f>
        <v/>
      </c>
      <c r="D211" s="47" t="str">
        <f>IF(C211&lt;&gt;"",D2,"")</f>
        <v/>
      </c>
      <c r="E211" s="73" t="str">
        <f>IF(C211&lt;&gt;"",IF(Sheet11!D28&lt;&gt;"",IF(Sheet11!D28="zero",0,IF(Sheet11!D28&lt;&gt;"zero",Sheet11!D28,""))),"")</f>
        <v/>
      </c>
      <c r="F211" s="47" t="str">
        <f>IF(C211&lt;&gt;"",IF(Sheet1!J17=30,2,IF(Sheet1!J17=60,3)),"")</f>
        <v/>
      </c>
      <c r="G211" s="47" t="str">
        <f>IF(C211&lt;&gt;"",G2,"")</f>
        <v/>
      </c>
    </row>
    <row r="212" spans="1:7">
      <c r="A212" s="47" t="str">
        <f>IF(C212&lt;&gt;"",A2,"")</f>
        <v/>
      </c>
      <c r="B212" s="47" t="str">
        <f>IF(C212&lt;&gt;"",B2,"")</f>
        <v/>
      </c>
      <c r="C212" s="47" t="str">
        <f>IF(Sheet11!B29&lt;&gt;"",Sheet11!B29,"")</f>
        <v/>
      </c>
      <c r="D212" s="47" t="str">
        <f>IF(C212&lt;&gt;"",D2,"")</f>
        <v/>
      </c>
      <c r="E212" s="73" t="str">
        <f>IF(C212&lt;&gt;"",IF(Sheet11!D29&lt;&gt;"",IF(Sheet11!D29="zero",0,IF(Sheet11!D29&lt;&gt;"zero",Sheet11!D29,""))),"")</f>
        <v/>
      </c>
      <c r="F212" s="47" t="str">
        <f>IF(C212&lt;&gt;"",IF(Sheet1!J17=30,2,IF(Sheet1!J17=60,3)),"")</f>
        <v/>
      </c>
      <c r="G212" s="47" t="str">
        <f>IF(C212&lt;&gt;"",G2,"")</f>
        <v/>
      </c>
    </row>
    <row r="213" spans="1:7">
      <c r="A213" s="47" t="str">
        <f>IF(C213&lt;&gt;"",A2,"")</f>
        <v/>
      </c>
      <c r="B213" s="47" t="str">
        <f>IF(C213&lt;&gt;"",B2,"")</f>
        <v/>
      </c>
      <c r="C213" s="47" t="str">
        <f>IF(Sheet11!B30&lt;&gt;"",Sheet11!B30,"")</f>
        <v/>
      </c>
      <c r="D213" s="47" t="str">
        <f>IF(C213&lt;&gt;"",D2,"")</f>
        <v/>
      </c>
      <c r="E213" s="73" t="str">
        <f>IF(C213&lt;&gt;"",IF(Sheet11!D30&lt;&gt;"",IF(Sheet11!D30="zero",0,IF(Sheet11!D30&lt;&gt;"zero",Sheet11!D30,""))),"")</f>
        <v/>
      </c>
      <c r="F213" s="47" t="str">
        <f>IF(C213&lt;&gt;"",IF(Sheet1!J17=30,2,IF(Sheet1!J17=60,3)),"")</f>
        <v/>
      </c>
      <c r="G213" s="47" t="str">
        <f>IF(C213&lt;&gt;"",G2,"")</f>
        <v/>
      </c>
    </row>
    <row r="214" spans="1:7">
      <c r="A214" s="47" t="str">
        <f>IF(C214&lt;&gt;"",A2,"")</f>
        <v/>
      </c>
      <c r="B214" s="47" t="str">
        <f>IF(C214&lt;&gt;"",B2,"")</f>
        <v/>
      </c>
      <c r="C214" s="47" t="str">
        <f>IF(Sheet11!B31&lt;&gt;"",Sheet11!B31,"")</f>
        <v/>
      </c>
      <c r="D214" s="47" t="str">
        <f>IF(C214&lt;&gt;"",D2,"")</f>
        <v/>
      </c>
      <c r="E214" s="73" t="str">
        <f>IF(C214&lt;&gt;"",IF(Sheet11!D31&lt;&gt;"",IF(Sheet11!D31="zero",0,IF(Sheet11!D31&lt;&gt;"zero",Sheet11!D31,""))),"")</f>
        <v/>
      </c>
      <c r="F214" s="47" t="str">
        <f>IF(C214&lt;&gt;"",IF(Sheet1!J17=30,2,IF(Sheet1!J17=60,3)),"")</f>
        <v/>
      </c>
      <c r="G214" s="47" t="str">
        <f>IF(C214&lt;&gt;"",G2,"")</f>
        <v/>
      </c>
    </row>
    <row r="215" spans="1:7">
      <c r="A215" s="47" t="str">
        <f>IF(C215&lt;&gt;"",A2,"")</f>
        <v/>
      </c>
      <c r="B215" s="47" t="str">
        <f>IF(C215&lt;&gt;"",B2,"")</f>
        <v/>
      </c>
      <c r="C215" s="47" t="str">
        <f>IF(Sheet11!B32&lt;&gt;"",Sheet11!B32,"")</f>
        <v/>
      </c>
      <c r="D215" s="47" t="str">
        <f>IF(C215&lt;&gt;"",D2,"")</f>
        <v/>
      </c>
      <c r="E215" s="73" t="str">
        <f>IF(C215&lt;&gt;"",IF(Sheet11!D32&lt;&gt;"",IF(Sheet11!D32="zero",0,IF(Sheet11!D32&lt;&gt;"zero",Sheet11!D32,""))),"")</f>
        <v/>
      </c>
      <c r="F215" s="47" t="str">
        <f>IF(C215&lt;&gt;"",IF(Sheet1!J17=30,2,IF(Sheet1!J17=60,3)),"")</f>
        <v/>
      </c>
      <c r="G215" s="47" t="str">
        <f>IF(C215&lt;&gt;"",G2,"")</f>
        <v/>
      </c>
    </row>
    <row r="216" spans="1:7">
      <c r="A216" s="47" t="str">
        <f>IF(C216&lt;&gt;"",A2,"")</f>
        <v/>
      </c>
      <c r="B216" s="47" t="str">
        <f>IF(C216&lt;&gt;"",B2,"")</f>
        <v/>
      </c>
      <c r="C216" s="47" t="str">
        <f>IF(Sheet11!B33&lt;&gt;"",Sheet11!B33,"")</f>
        <v/>
      </c>
      <c r="D216" s="47" t="str">
        <f>IF(C216&lt;&gt;"",D2,"")</f>
        <v/>
      </c>
      <c r="E216" s="73" t="str">
        <f>IF(C216&lt;&gt;"",IF(Sheet11!D33&lt;&gt;"",IF(Sheet11!D33="zero",0,IF(Sheet11!D33&lt;&gt;"zero",Sheet11!D33,""))),"")</f>
        <v/>
      </c>
      <c r="F216" s="47" t="str">
        <f>IF(C216&lt;&gt;"",IF(Sheet1!J17=30,2,IF(Sheet1!J17=60,3)),"")</f>
        <v/>
      </c>
      <c r="G216" s="47" t="str">
        <f>IF(C216&lt;&gt;"",G2,"")</f>
        <v/>
      </c>
    </row>
    <row r="217" spans="1:7">
      <c r="A217" s="47" t="str">
        <f>IF(C217&lt;&gt;"",A2,"")</f>
        <v/>
      </c>
      <c r="B217" s="47" t="str">
        <f>IF(C217&lt;&gt;"",B2,"")</f>
        <v/>
      </c>
      <c r="C217" s="47" t="str">
        <f>IF(Sheet11!B34&lt;&gt;"",Sheet11!B34,"")</f>
        <v/>
      </c>
      <c r="D217" s="47" t="str">
        <f>IF(C217&lt;&gt;"",D2,"")</f>
        <v/>
      </c>
      <c r="E217" s="73" t="str">
        <f>IF(C217&lt;&gt;"",IF(Sheet11!D34&lt;&gt;"",IF(Sheet11!D34="zero",0,IF(Sheet11!D34&lt;&gt;"zero",Sheet11!D34,""))),"")</f>
        <v/>
      </c>
      <c r="F217" s="47" t="str">
        <f>IF(C217&lt;&gt;"",IF(Sheet1!J17=30,2,IF(Sheet1!J17=60,3)),"")</f>
        <v/>
      </c>
      <c r="G217" s="47" t="str">
        <f>IF(C217&lt;&gt;"",G2,"")</f>
        <v/>
      </c>
    </row>
    <row r="218" spans="1:7">
      <c r="A218" s="47" t="str">
        <f>IF(C218&lt;&gt;"",A2,"")</f>
        <v/>
      </c>
      <c r="B218" s="47" t="str">
        <f>IF(C218&lt;&gt;"",B2,"")</f>
        <v/>
      </c>
      <c r="C218" s="47" t="str">
        <f>IF(Sheet11!B35&lt;&gt;"",Sheet11!B35,"")</f>
        <v/>
      </c>
      <c r="D218" s="47" t="str">
        <f>IF(C218&lt;&gt;"",D2,"")</f>
        <v/>
      </c>
      <c r="E218" s="73" t="str">
        <f>IF(C218&lt;&gt;"",IF(Sheet11!D35&lt;&gt;"",IF(Sheet11!D35="zero",0,IF(Sheet11!D35&lt;&gt;"zero",Sheet11!D35,""))),"")</f>
        <v/>
      </c>
      <c r="F218" s="47" t="str">
        <f>IF(C218&lt;&gt;"",IF(Sheet1!J17=30,2,IF(Sheet1!J17=60,3)),"")</f>
        <v/>
      </c>
      <c r="G218" s="47" t="str">
        <f>IF(C218&lt;&gt;"",G2,"")</f>
        <v/>
      </c>
    </row>
    <row r="219" spans="1:7">
      <c r="A219" s="47" t="str">
        <f>IF(C219&lt;&gt;"",A2,"")</f>
        <v/>
      </c>
      <c r="B219" s="47" t="str">
        <f>IF(C219&lt;&gt;"",B2,"")</f>
        <v/>
      </c>
      <c r="C219" s="47" t="str">
        <f>IF(Sheet11!B36&lt;&gt;"",Sheet11!B36,"")</f>
        <v/>
      </c>
      <c r="D219" s="47" t="str">
        <f>IF(C219&lt;&gt;"",D2,"")</f>
        <v/>
      </c>
      <c r="E219" s="73" t="str">
        <f>IF(C219&lt;&gt;"",IF(Sheet11!D36&lt;&gt;"",IF(Sheet11!D36="zero",0,IF(Sheet11!D36&lt;&gt;"zero",Sheet11!D36,""))),"")</f>
        <v/>
      </c>
      <c r="F219" s="47" t="str">
        <f>IF(C219&lt;&gt;"",IF(Sheet1!J17=30,2,IF(Sheet1!J17=60,3)),"")</f>
        <v/>
      </c>
      <c r="G219" s="47" t="str">
        <f>IF(C219&lt;&gt;"",G2,"")</f>
        <v/>
      </c>
    </row>
    <row r="220" spans="1:7">
      <c r="A220" s="47" t="str">
        <f>IF(C220&lt;&gt;"",A2,"")</f>
        <v/>
      </c>
      <c r="B220" s="47" t="str">
        <f>IF(C220&lt;&gt;"",B2,"")</f>
        <v/>
      </c>
      <c r="C220" s="47" t="str">
        <f>IF(Sheet11!B37&lt;&gt;"",Sheet11!B37,"")</f>
        <v/>
      </c>
      <c r="D220" s="47" t="str">
        <f>IF(C220&lt;&gt;"",D2,"")</f>
        <v/>
      </c>
      <c r="E220" s="73" t="str">
        <f>IF(C220&lt;&gt;"",IF(Sheet11!D37&lt;&gt;"",IF(Sheet11!D37="zero",0,IF(Sheet11!D37&lt;&gt;"zero",Sheet11!D37,""))),"")</f>
        <v/>
      </c>
      <c r="F220" s="47" t="str">
        <f>IF(C220&lt;&gt;"",IF(Sheet1!J17=30,2,IF(Sheet1!J17=60,3)),"")</f>
        <v/>
      </c>
      <c r="G220" s="47" t="str">
        <f>IF(C220&lt;&gt;"",G2,"")</f>
        <v/>
      </c>
    </row>
    <row r="221" spans="1:7">
      <c r="A221" s="72" t="str">
        <f>IF(C221&lt;&gt;"",A2,"")</f>
        <v/>
      </c>
      <c r="B221" s="72" t="str">
        <f>IF(C221&lt;&gt;"",B2,"")</f>
        <v/>
      </c>
      <c r="C221" s="72" t="str">
        <f>IF(Sheet11!B38&lt;&gt;"",Sheet11!B38,"")</f>
        <v/>
      </c>
      <c r="D221" s="72" t="str">
        <f>IF(C221&lt;&gt;"",D2,"")</f>
        <v/>
      </c>
      <c r="E221" s="74" t="str">
        <f>IF(C221&lt;&gt;"",IF(Sheet11!D38&lt;&gt;"",IF(Sheet11!D38="zero",0,IF(Sheet11!D38&lt;&gt;"zero",Sheet11!D38,""))),"")</f>
        <v/>
      </c>
      <c r="F221" s="47" t="str">
        <f>IF(C221&lt;&gt;"",IF(Sheet1!J17=30,2,IF(Sheet1!J17=60,3)),"")</f>
        <v/>
      </c>
      <c r="G221" s="47" t="str">
        <f>IF(C221&lt;&gt;"",G2,"")</f>
        <v/>
      </c>
    </row>
  </sheetData>
  <sheetProtection password="8AEA" sheet="1" objects="1" scenarios="1" selectLockedCells="1" selectUnlockedCells="1"/>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E1"/>
  <sheetViews>
    <sheetView workbookViewId="0">
      <selection activeCell="A2" sqref="A2"/>
    </sheetView>
  </sheetViews>
  <sheetFormatPr defaultRowHeight="15"/>
  <cols>
    <col min="1" max="1" width="8.42578125" bestFit="1" customWidth="1"/>
    <col min="2" max="2" width="9.42578125" bestFit="1" customWidth="1"/>
    <col min="3" max="3" width="10.85546875" bestFit="1" customWidth="1"/>
    <col min="4" max="4" width="12" bestFit="1" customWidth="1"/>
    <col min="5" max="5" width="16.28515625" bestFit="1" customWidth="1"/>
  </cols>
  <sheetData>
    <row r="1" spans="1:5">
      <c r="A1" s="47" t="s">
        <v>139</v>
      </c>
      <c r="B1" s="47" t="s">
        <v>2</v>
      </c>
      <c r="C1" s="47" t="s">
        <v>140</v>
      </c>
      <c r="D1" s="47" t="s">
        <v>141</v>
      </c>
      <c r="E1" s="47" t="s">
        <v>142</v>
      </c>
    </row>
  </sheetData>
  <sheetProtection password="8AEA"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107</vt:i4>
      </vt:variant>
    </vt:vector>
  </HeadingPairs>
  <TitlesOfParts>
    <vt:vector size="12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CE17AREighth</vt:lpstr>
      <vt:lpstr>CE17ARFifth</vt:lpstr>
      <vt:lpstr>CE17ARFirst</vt:lpstr>
      <vt:lpstr>CE17ARFourth</vt:lpstr>
      <vt:lpstr>CE17ARNinth</vt:lpstr>
      <vt:lpstr>CE17ARSecond</vt:lpstr>
      <vt:lpstr>CE17ARSeventh</vt:lpstr>
      <vt:lpstr>CE17ARSixth</vt:lpstr>
      <vt:lpstr>CE17ARTenth</vt:lpstr>
      <vt:lpstr>CE17ARThird</vt:lpstr>
      <vt:lpstr>CE17CDFifth</vt:lpstr>
      <vt:lpstr>CE17CDFirst</vt:lpstr>
      <vt:lpstr>CE17CDFourth</vt:lpstr>
      <vt:lpstr>CE17CDSecond</vt:lpstr>
      <vt:lpstr>CE17CDSixth</vt:lpstr>
      <vt:lpstr>CE17CDThird</vt:lpstr>
      <vt:lpstr>CE17FAFifth</vt:lpstr>
      <vt:lpstr>CE17FAFirst</vt:lpstr>
      <vt:lpstr>CE17FAFourth</vt:lpstr>
      <vt:lpstr>CE17FASecond</vt:lpstr>
      <vt:lpstr>CE17FASixth</vt:lpstr>
      <vt:lpstr>CE17FAThird</vt:lpstr>
      <vt:lpstr>CE17TDFifth</vt:lpstr>
      <vt:lpstr>CE17TDFirst</vt:lpstr>
      <vt:lpstr>CE17TDFourth</vt:lpstr>
      <vt:lpstr>CE17TDSecond</vt:lpstr>
      <vt:lpstr>CE17TDSixth</vt:lpstr>
      <vt:lpstr>CE17TDThird</vt:lpstr>
      <vt:lpstr>CE18AREight</vt:lpstr>
      <vt:lpstr>CE18ARFifth</vt:lpstr>
      <vt:lpstr>CE18ARFirst</vt:lpstr>
      <vt:lpstr>CE18ARFourth</vt:lpstr>
      <vt:lpstr>CE18ARNinth</vt:lpstr>
      <vt:lpstr>CE18ARSecond</vt:lpstr>
      <vt:lpstr>CE18ARSeventh</vt:lpstr>
      <vt:lpstr>CE18ARSixth</vt:lpstr>
      <vt:lpstr>CE18ARTenth</vt:lpstr>
      <vt:lpstr>CE18ARThird</vt:lpstr>
      <vt:lpstr>CE18CDFifth</vt:lpstr>
      <vt:lpstr>CE18CDFirst</vt:lpstr>
      <vt:lpstr>CE18CDFourth</vt:lpstr>
      <vt:lpstr>CE18CDSecond</vt:lpstr>
      <vt:lpstr>CE18CDSixth</vt:lpstr>
      <vt:lpstr>CE18CDThird</vt:lpstr>
      <vt:lpstr>CE18FAFifth</vt:lpstr>
      <vt:lpstr>CE18FAFirst</vt:lpstr>
      <vt:lpstr>CE18FAFourth</vt:lpstr>
      <vt:lpstr>CE18FASecond</vt:lpstr>
      <vt:lpstr>CE18FASixth</vt:lpstr>
      <vt:lpstr>CE18FAThird</vt:lpstr>
      <vt:lpstr>CE18TDFifth</vt:lpstr>
      <vt:lpstr>CE18TDFirst</vt:lpstr>
      <vt:lpstr>CE18TDFourth</vt:lpstr>
      <vt:lpstr>CE18TDSecond</vt:lpstr>
      <vt:lpstr>CE18TDSixth</vt:lpstr>
      <vt:lpstr>CE18TDThird</vt:lpstr>
      <vt:lpstr>CommunicationBatch</vt:lpstr>
      <vt:lpstr>Departments</vt:lpstr>
      <vt:lpstr>Exam</vt:lpstr>
      <vt:lpstr>FCE17AREighth</vt:lpstr>
      <vt:lpstr>FCE17ARFifth</vt:lpstr>
      <vt:lpstr>FCE17ARFirst</vt:lpstr>
      <vt:lpstr>FCE17ARFourth</vt:lpstr>
      <vt:lpstr>FCE17ARNinth</vt:lpstr>
      <vt:lpstr>FCE17ARSecond</vt:lpstr>
      <vt:lpstr>FCE17ARSeventh</vt:lpstr>
      <vt:lpstr>FCE17ARSixth</vt:lpstr>
      <vt:lpstr>FCE17ARTenth</vt:lpstr>
      <vt:lpstr>FCE17ARThird</vt:lpstr>
      <vt:lpstr>FCE17CDFifth</vt:lpstr>
      <vt:lpstr>FCE17CDFirst</vt:lpstr>
      <vt:lpstr>FCE17CDFourth</vt:lpstr>
      <vt:lpstr>FCE17CDSecond</vt:lpstr>
      <vt:lpstr>FCE17CDSixth</vt:lpstr>
      <vt:lpstr>FCE17CDThird</vt:lpstr>
      <vt:lpstr>FCE17FAFifth</vt:lpstr>
      <vt:lpstr>FCE17FAFirst</vt:lpstr>
      <vt:lpstr>FCE17FAFourth</vt:lpstr>
      <vt:lpstr>FCE17FASecond</vt:lpstr>
      <vt:lpstr>FCE17FASixth</vt:lpstr>
      <vt:lpstr>FCE17FAThird</vt:lpstr>
      <vt:lpstr>FCE17TDFifth</vt:lpstr>
      <vt:lpstr>FCE17TDFirst</vt:lpstr>
      <vt:lpstr>FCE17TDFourth</vt:lpstr>
      <vt:lpstr>FCE17TDSecond</vt:lpstr>
      <vt:lpstr>FCE17TDSixth</vt:lpstr>
      <vt:lpstr>FCE17TDThird</vt:lpstr>
      <vt:lpstr>FinalExamsMarks</vt:lpstr>
      <vt:lpstr>FineBatch</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Semester</vt:lpstr>
      <vt:lpstr>Supplementary</vt:lpstr>
      <vt:lpstr>TextileBatch</vt:lpstr>
      <vt:lpstr>TextileProgram</vt:lpstr>
      <vt:lpstr>TotalMarks</vt:lpstr>
      <vt:lpstr>Year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Administrator</cp:lastModifiedBy>
  <cp:lastPrinted>2018-10-01T11:28:48Z</cp:lastPrinted>
  <dcterms:created xsi:type="dcterms:W3CDTF">2014-07-31T04:22:19Z</dcterms:created>
  <dcterms:modified xsi:type="dcterms:W3CDTF">2020-10-29T03:41:30Z</dcterms:modified>
</cp:coreProperties>
</file>