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60" windowWidth="15600" windowHeight="8445"/>
  </bookViews>
  <sheets>
    <sheet name="Sheet1" sheetId="1" r:id="rId1"/>
    <sheet name="Sheet2" sheetId="12" r:id="rId2"/>
    <sheet name="Sheet3" sheetId="15" r:id="rId3"/>
    <sheet name="Sheet4" sheetId="16" r:id="rId4"/>
    <sheet name="Sheet5" sheetId="17" r:id="rId5"/>
    <sheet name="Sheet6" sheetId="18" r:id="rId6"/>
    <sheet name="Sheet7" sheetId="19" r:id="rId7"/>
    <sheet name="Sheet8" sheetId="20" r:id="rId8"/>
    <sheet name="Sheet9" sheetId="21" r:id="rId9"/>
    <sheet name="Sheet10" sheetId="22" r:id="rId10"/>
    <sheet name="Departments" sheetId="14" state="hidden" r:id="rId11"/>
    <sheet name="Information" sheetId="24" state="hidden" r:id="rId12"/>
    <sheet name="TheoryResults" sheetId="25" state="hidden" r:id="rId13"/>
    <sheet name="PracticalResults" sheetId="26" state="hidden" r:id="rId14"/>
  </sheets>
  <definedNames>
    <definedName name="_xlnm._FilterDatabase" localSheetId="0" hidden="1">Sheet1!$A$18:$C$41</definedName>
    <definedName name="_xlnm._FilterDatabase" localSheetId="9" hidden="1">Sheet10!$A$18:$C$41</definedName>
    <definedName name="_xlnm._FilterDatabase" localSheetId="1" hidden="1">Sheet2!$A$18:$C$41</definedName>
    <definedName name="_xlnm._FilterDatabase" localSheetId="2" hidden="1">Sheet3!$A$18:$C$41</definedName>
    <definedName name="_xlnm._FilterDatabase" localSheetId="3" hidden="1">Sheet4!$A$18:$C$41</definedName>
    <definedName name="_xlnm._FilterDatabase" localSheetId="4" hidden="1">Sheet5!$A$18:$C$41</definedName>
    <definedName name="_xlnm._FilterDatabase" localSheetId="5" hidden="1">Sheet6!$A$18:$C$41</definedName>
    <definedName name="_xlnm._FilterDatabase" localSheetId="6" hidden="1">Sheet7!$A$18:$C$41</definedName>
    <definedName name="_xlnm._FilterDatabase" localSheetId="7" hidden="1">Sheet8!$A$18:$C$41</definedName>
    <definedName name="_xlnm._FilterDatabase" localSheetId="8" hidden="1">Sheet9!$A$18:$C$41</definedName>
    <definedName name="ArchitectureBatch">Information!$E$2:$E$8</definedName>
    <definedName name="ArchitectureProgram">Departments!$H$17</definedName>
    <definedName name="CE17ARFifth">Information!$W$47:$W$52</definedName>
    <definedName name="CE17ARFirst">Information!$W$23:$W$29</definedName>
    <definedName name="CE17ARFourth">Information!$W$41:$W$43</definedName>
    <definedName name="CE17ARSecond">Information!$W$31:$W$34</definedName>
    <definedName name="CE17ARSixth">Information!$W$57:$W$63</definedName>
    <definedName name="CE17ARThird">Information!$W$36:$W$39</definedName>
    <definedName name="CE17CDFifth">Information!$T$47:$T$53</definedName>
    <definedName name="CE17CDFirst">Information!$T$23:$T$29</definedName>
    <definedName name="CE17CDFourth">Information!$T$41:$T$45</definedName>
    <definedName name="CE17CDSecond">Information!$T$31:$T$34</definedName>
    <definedName name="CE17CDSixth">Information!$T$57:$T$63</definedName>
    <definedName name="CE17CDThird">Information!$T$36:$T$39</definedName>
    <definedName name="CE17FAFifth">Information!$V$47:$V$55</definedName>
    <definedName name="CE17FAFirst">Information!$V$23:$V$29</definedName>
    <definedName name="CE17FAFourth">Information!$V$41:$V$45</definedName>
    <definedName name="CE17FASecond">Information!$V$31:$V$34</definedName>
    <definedName name="CE17FASixth">Information!$V$57:$V$65</definedName>
    <definedName name="CE17FAThird">Information!$V$36:$V$39</definedName>
    <definedName name="CE17TDFifth">Information!$U$47:$U$51</definedName>
    <definedName name="CE17TDFirst">Information!$U$23:$U$29</definedName>
    <definedName name="CE17TDFourth">Information!$U$41:$U$43</definedName>
    <definedName name="CE17TDSecond">Information!$U$31:$U$34</definedName>
    <definedName name="CE17TDSixth">Information!$U$57:$U$61</definedName>
    <definedName name="CE17TDThird">Information!$U$36:$U$38</definedName>
    <definedName name="CE18ARFifth">Information!$W$183:$W$188</definedName>
    <definedName name="CE18ARFirst">Information!$W$151:$W$157</definedName>
    <definedName name="CE18ARFourth">Information!$W$175:$W$181</definedName>
    <definedName name="CE18ARSecond">Information!$W$159:$W$165</definedName>
    <definedName name="CE18ARSixth">Information!$W$193:$W$199</definedName>
    <definedName name="CE18ARThird">Information!$W$167:$W$172</definedName>
    <definedName name="CE18CDFifth">Information!$T$182:$T$188</definedName>
    <definedName name="CE18CDFirst">Information!$T$151:$T$157</definedName>
    <definedName name="CE18CDFourth">Information!$T$175:$T$180</definedName>
    <definedName name="CE18CDSecond">Information!$T$159:$T$165</definedName>
    <definedName name="CE18CDSixth">Information!$T$193:$T$199</definedName>
    <definedName name="CE18CDThird">Information!$T$167:$T$173</definedName>
    <definedName name="CE18FAFifth">Information!$V$183:$V$191</definedName>
    <definedName name="CE18FAFirst">Information!$V$151:$V$157</definedName>
    <definedName name="CE18FAFourth">Information!$V$175:$V$181</definedName>
    <definedName name="CE18FASecond">Information!$V$159:$V$165</definedName>
    <definedName name="CE18FASixth">Information!$V$193:$V$201</definedName>
    <definedName name="CE18FAThird">Information!$V$167:$V$173</definedName>
    <definedName name="CE18TDFifth">Information!$U$182:$U$186</definedName>
    <definedName name="CE18TDFourth">Information!$U$175:$U$179</definedName>
    <definedName name="CE18TDSecond">Information!$U$159:$U$165</definedName>
    <definedName name="CE18TDSixth">Information!$U$193:$U$197</definedName>
    <definedName name="CE18TDThird">Information!$U$167:$U$171</definedName>
    <definedName name="CommunicationBatch">Information!$B$2:$B$8</definedName>
    <definedName name="CommunicationFirstCE17CD">Information!$T$23:$T$29</definedName>
    <definedName name="Departments">Information!$A$2:$A$5</definedName>
    <definedName name="Exam">Departments!$F$1:$F$4</definedName>
    <definedName name="FCE17ARFifth">Information!$W$109:$W$114</definedName>
    <definedName name="FCE17ARFirst">Information!$W$87:$W$90</definedName>
    <definedName name="FCE17ARFourth">Information!$W$102:$W$104</definedName>
    <definedName name="FCE17ARSecond">Information!$W$92:$W$95</definedName>
    <definedName name="FCE17ARSixth">Information!$W$119:$W$125</definedName>
    <definedName name="FCE17ARThird">Information!$W$97:$W$100</definedName>
    <definedName name="FCE17CDFifth">Information!$T$109:$T$115</definedName>
    <definedName name="FCE17CDFirst">Information!$T$87:$T$90</definedName>
    <definedName name="FCE17CDFourth">Information!$T$102:$T$106</definedName>
    <definedName name="FCE17CDSecond">Information!$T$92:$T$95</definedName>
    <definedName name="FCE17CDSixth">Information!$T$119:$T$125</definedName>
    <definedName name="FCE17CDThird">Information!$T$97:$T$100</definedName>
    <definedName name="FCE17FAFifth">Information!$V$109:$V$117</definedName>
    <definedName name="FCE17FAFirst">Information!$V$87:$V$90</definedName>
    <definedName name="FCE17FAFourth">Information!$V$102:$V$106</definedName>
    <definedName name="FCE17FASecond">Information!$V$92:$V$95</definedName>
    <definedName name="FCE17FASixth">Information!$V$119:$V$127</definedName>
    <definedName name="FCE17FAThird">Information!$V$97:$V$100</definedName>
    <definedName name="FCE17TDFifth">Information!$U$109:$U$113</definedName>
    <definedName name="FCE17TDFirst">Information!$U$87:$U$90</definedName>
    <definedName name="FCE17TDFourth">Information!$U$102:$U$104</definedName>
    <definedName name="FCE17TDSecond">Information!$U$92:$U$95</definedName>
    <definedName name="FCE17TDSixth">Information!$U$119:$U$123</definedName>
    <definedName name="FCE17TDThird">Information!$U$102:$U$104</definedName>
    <definedName name="FineBatch">Information!$D$2:$D$8</definedName>
    <definedName name="FineFirstCE17FA">Information!$V$23:$V$29</definedName>
    <definedName name="_xlnm.Print_Area" localSheetId="0">Sheet1!$A$1:$N$49</definedName>
    <definedName name="_xlnm.Print_Area" localSheetId="9">Sheet10!$A$1:$N$49</definedName>
    <definedName name="_xlnm.Print_Area" localSheetId="1">Sheet2!$A$1:$N$49</definedName>
    <definedName name="_xlnm.Print_Area" localSheetId="2">Sheet3!$A$1:$N$49</definedName>
    <definedName name="_xlnm.Print_Area" localSheetId="3">Sheet4!$A$1:$N$49</definedName>
    <definedName name="_xlnm.Print_Area" localSheetId="4">Sheet5!$A$1:$N$49</definedName>
    <definedName name="_xlnm.Print_Area" localSheetId="5">Sheet6!$A$1:$N$49</definedName>
    <definedName name="_xlnm.Print_Area" localSheetId="6">Sheet7!$A$1:$N$49</definedName>
    <definedName name="_xlnm.Print_Area" localSheetId="7">Sheet8!$A$1:$N$49</definedName>
    <definedName name="_xlnm.Print_Area" localSheetId="8">Sheet9!$A$1:$N$49</definedName>
    <definedName name="RegularExamTheory">Departments!$F$7:$F$8</definedName>
    <definedName name="Semester">Departments!$C$1:$C$10</definedName>
    <definedName name="TextileBatch">Information!$C$2:$C$8</definedName>
    <definedName name="TextileProgram">Departments!$H$13</definedName>
    <definedName name="TotalMarks">Departments!$G$1:$G$10</definedName>
    <definedName name="Year">Departments!$D$1:$D$5</definedName>
  </definedNames>
  <calcPr calcId="125725"/>
</workbook>
</file>

<file path=xl/calcChain.xml><?xml version="1.0" encoding="utf-8"?>
<calcChain xmlns="http://schemas.openxmlformats.org/spreadsheetml/2006/main">
  <c r="N24" i="1"/>
  <c r="N23"/>
  <c r="N22"/>
  <c r="L24"/>
  <c r="L23"/>
  <c r="L22"/>
  <c r="L19" i="12"/>
  <c r="C7" i="1" l="1"/>
  <c r="D8" s="1"/>
  <c r="A2" i="25"/>
  <c r="Y38" i="1" l="1"/>
  <c r="Y37"/>
  <c r="Y36"/>
  <c r="Y35"/>
  <c r="Y34"/>
  <c r="Y33"/>
  <c r="Y32"/>
  <c r="Y31"/>
  <c r="Y30"/>
  <c r="Y29"/>
  <c r="Y28"/>
  <c r="Y27"/>
  <c r="Y26"/>
  <c r="Y25"/>
  <c r="Y24"/>
  <c r="Y23"/>
  <c r="Y22"/>
  <c r="Y21"/>
  <c r="Y20"/>
  <c r="Y19"/>
  <c r="AF19"/>
  <c r="AE38"/>
  <c r="AD38"/>
  <c r="AC38"/>
  <c r="AA38"/>
  <c r="Z38"/>
  <c r="AE37"/>
  <c r="AD37"/>
  <c r="AC37"/>
  <c r="AA37"/>
  <c r="Z37"/>
  <c r="AE36"/>
  <c r="AD36"/>
  <c r="AC36"/>
  <c r="AA36"/>
  <c r="Z36"/>
  <c r="AE35"/>
  <c r="AD35"/>
  <c r="AC35"/>
  <c r="AA35"/>
  <c r="Z35"/>
  <c r="AE34"/>
  <c r="AD34"/>
  <c r="AC34"/>
  <c r="AA34"/>
  <c r="Z34"/>
  <c r="AE33"/>
  <c r="AD33"/>
  <c r="AC33"/>
  <c r="AA33"/>
  <c r="Z33"/>
  <c r="AE32"/>
  <c r="AD32"/>
  <c r="AC32"/>
  <c r="AA32"/>
  <c r="Z32"/>
  <c r="AE31"/>
  <c r="AD31"/>
  <c r="AC31"/>
  <c r="AA31"/>
  <c r="Z31"/>
  <c r="AE30"/>
  <c r="AD30"/>
  <c r="AC30"/>
  <c r="AA30"/>
  <c r="Z30"/>
  <c r="AE29"/>
  <c r="AD29"/>
  <c r="AC29"/>
  <c r="AA29"/>
  <c r="Z29"/>
  <c r="AE28"/>
  <c r="AD28"/>
  <c r="AC28"/>
  <c r="AA28"/>
  <c r="Z28"/>
  <c r="AE27"/>
  <c r="AD27"/>
  <c r="AC27"/>
  <c r="AA27"/>
  <c r="Z27"/>
  <c r="AE26"/>
  <c r="AD26"/>
  <c r="AC26"/>
  <c r="AA26"/>
  <c r="Z26"/>
  <c r="AE25"/>
  <c r="AD25"/>
  <c r="AC25"/>
  <c r="AA25"/>
  <c r="Z25"/>
  <c r="AE24"/>
  <c r="AD24"/>
  <c r="AC24"/>
  <c r="AA24"/>
  <c r="Z24"/>
  <c r="AE23"/>
  <c r="AD23"/>
  <c r="AC23"/>
  <c r="AA23"/>
  <c r="Z23"/>
  <c r="AE22"/>
  <c r="AD22"/>
  <c r="AC22"/>
  <c r="AA22"/>
  <c r="Z22"/>
  <c r="AE21"/>
  <c r="AD21"/>
  <c r="AC21"/>
  <c r="AA21"/>
  <c r="Z21"/>
  <c r="AE20"/>
  <c r="AD20"/>
  <c r="AC20"/>
  <c r="AA20"/>
  <c r="Z20"/>
  <c r="AE19"/>
  <c r="AD19"/>
  <c r="AC19"/>
  <c r="AA19"/>
  <c r="Z19"/>
  <c r="P8" l="1"/>
  <c r="AF20"/>
  <c r="AB38"/>
  <c r="AB37"/>
  <c r="AB36"/>
  <c r="AB35"/>
  <c r="AB34"/>
  <c r="AB33"/>
  <c r="AB32"/>
  <c r="AB31"/>
  <c r="AB30"/>
  <c r="AB29"/>
  <c r="AB28"/>
  <c r="AB27"/>
  <c r="AB26"/>
  <c r="AB25"/>
  <c r="AB24"/>
  <c r="AB23"/>
  <c r="AB22"/>
  <c r="AB21"/>
  <c r="AB20"/>
  <c r="AB19"/>
  <c r="P9"/>
  <c r="J2" i="25"/>
  <c r="C2"/>
  <c r="I2" s="1"/>
  <c r="C183"/>
  <c r="H183" s="1"/>
  <c r="C184"/>
  <c r="H184" s="1"/>
  <c r="C185"/>
  <c r="H185" s="1"/>
  <c r="C186"/>
  <c r="H186" s="1"/>
  <c r="C187"/>
  <c r="H187" s="1"/>
  <c r="C188"/>
  <c r="H188" s="1"/>
  <c r="C189"/>
  <c r="H189" s="1"/>
  <c r="C190"/>
  <c r="H190" s="1"/>
  <c r="C191"/>
  <c r="H191" s="1"/>
  <c r="C192"/>
  <c r="H192" s="1"/>
  <c r="C193"/>
  <c r="H193" s="1"/>
  <c r="C194"/>
  <c r="H194" s="1"/>
  <c r="C195"/>
  <c r="H195" s="1"/>
  <c r="C196"/>
  <c r="H196" s="1"/>
  <c r="C197"/>
  <c r="H197" s="1"/>
  <c r="C198"/>
  <c r="H198" s="1"/>
  <c r="C199"/>
  <c r="H199" s="1"/>
  <c r="C200"/>
  <c r="H200" s="1"/>
  <c r="C201"/>
  <c r="H201" s="1"/>
  <c r="C182"/>
  <c r="H182" s="1"/>
  <c r="C163"/>
  <c r="C164"/>
  <c r="C165"/>
  <c r="H165" s="1"/>
  <c r="C166"/>
  <c r="C167"/>
  <c r="H167" s="1"/>
  <c r="C168"/>
  <c r="H168" s="1"/>
  <c r="C169"/>
  <c r="H169" s="1"/>
  <c r="C170"/>
  <c r="H170" s="1"/>
  <c r="C171"/>
  <c r="H171" s="1"/>
  <c r="C172"/>
  <c r="C173"/>
  <c r="C174"/>
  <c r="H174" s="1"/>
  <c r="C175"/>
  <c r="H175" s="1"/>
  <c r="C176"/>
  <c r="C177"/>
  <c r="H177" s="1"/>
  <c r="C178"/>
  <c r="H178" s="1"/>
  <c r="C179"/>
  <c r="H179" s="1"/>
  <c r="C180"/>
  <c r="C181"/>
  <c r="H181" s="1"/>
  <c r="C162"/>
  <c r="H162" s="1"/>
  <c r="C143"/>
  <c r="H143" s="1"/>
  <c r="C144"/>
  <c r="H144" s="1"/>
  <c r="C145"/>
  <c r="H145" s="1"/>
  <c r="C146"/>
  <c r="H146" s="1"/>
  <c r="C147"/>
  <c r="H147" s="1"/>
  <c r="C148"/>
  <c r="H148" s="1"/>
  <c r="C149"/>
  <c r="H149" s="1"/>
  <c r="C150"/>
  <c r="H150" s="1"/>
  <c r="C151"/>
  <c r="H151" s="1"/>
  <c r="C152"/>
  <c r="H152" s="1"/>
  <c r="C153"/>
  <c r="H153" s="1"/>
  <c r="C154"/>
  <c r="H154" s="1"/>
  <c r="C155"/>
  <c r="H155" s="1"/>
  <c r="C156"/>
  <c r="H156" s="1"/>
  <c r="C157"/>
  <c r="H157" s="1"/>
  <c r="C158"/>
  <c r="H158" s="1"/>
  <c r="C159"/>
  <c r="H159" s="1"/>
  <c r="C160"/>
  <c r="H160" s="1"/>
  <c r="C161"/>
  <c r="H161" s="1"/>
  <c r="C142"/>
  <c r="H142" s="1"/>
  <c r="C123"/>
  <c r="I123" s="1"/>
  <c r="C124"/>
  <c r="I124" s="1"/>
  <c r="C125"/>
  <c r="C126"/>
  <c r="I126" s="1"/>
  <c r="C127"/>
  <c r="I127" s="1"/>
  <c r="C128"/>
  <c r="C129"/>
  <c r="I129" s="1"/>
  <c r="C130"/>
  <c r="I130" s="1"/>
  <c r="C131"/>
  <c r="C132"/>
  <c r="I132" s="1"/>
  <c r="C133"/>
  <c r="C134"/>
  <c r="H134" s="1"/>
  <c r="C135"/>
  <c r="C136"/>
  <c r="C137"/>
  <c r="H137" s="1"/>
  <c r="C138"/>
  <c r="H138" s="1"/>
  <c r="C139"/>
  <c r="H139" s="1"/>
  <c r="C140"/>
  <c r="H140" s="1"/>
  <c r="C141"/>
  <c r="C122"/>
  <c r="I122" s="1"/>
  <c r="C103"/>
  <c r="I103" s="1"/>
  <c r="C104"/>
  <c r="C105"/>
  <c r="C106"/>
  <c r="C107"/>
  <c r="C108"/>
  <c r="C109"/>
  <c r="C110"/>
  <c r="C111"/>
  <c r="C112"/>
  <c r="C113"/>
  <c r="C114"/>
  <c r="C115"/>
  <c r="C116"/>
  <c r="C117"/>
  <c r="C118"/>
  <c r="C119"/>
  <c r="C120"/>
  <c r="C121"/>
  <c r="C102"/>
  <c r="I102" s="1"/>
  <c r="C83"/>
  <c r="I83" s="1"/>
  <c r="C84"/>
  <c r="I84" s="1"/>
  <c r="C85"/>
  <c r="I85" s="1"/>
  <c r="C86"/>
  <c r="I86" s="1"/>
  <c r="C87"/>
  <c r="I87" s="1"/>
  <c r="C88"/>
  <c r="I88" s="1"/>
  <c r="C89"/>
  <c r="I89" s="1"/>
  <c r="C90"/>
  <c r="I90" s="1"/>
  <c r="C91"/>
  <c r="I91" s="1"/>
  <c r="C92"/>
  <c r="I92" s="1"/>
  <c r="C93"/>
  <c r="I93" s="1"/>
  <c r="C94"/>
  <c r="I94" s="1"/>
  <c r="C95"/>
  <c r="I95" s="1"/>
  <c r="C96"/>
  <c r="I96" s="1"/>
  <c r="C97"/>
  <c r="I97" s="1"/>
  <c r="C98"/>
  <c r="I98" s="1"/>
  <c r="C99"/>
  <c r="I99" s="1"/>
  <c r="C100"/>
  <c r="I100" s="1"/>
  <c r="C101"/>
  <c r="I101" s="1"/>
  <c r="C82"/>
  <c r="I82" s="1"/>
  <c r="C63"/>
  <c r="I63" s="1"/>
  <c r="C64"/>
  <c r="I64" s="1"/>
  <c r="C65"/>
  <c r="I65" s="1"/>
  <c r="C66"/>
  <c r="I66" s="1"/>
  <c r="C67"/>
  <c r="I67" s="1"/>
  <c r="C68"/>
  <c r="I68" s="1"/>
  <c r="C69"/>
  <c r="I69" s="1"/>
  <c r="C70"/>
  <c r="I70" s="1"/>
  <c r="C71"/>
  <c r="I71" s="1"/>
  <c r="C72"/>
  <c r="I72" s="1"/>
  <c r="C73"/>
  <c r="I73" s="1"/>
  <c r="C74"/>
  <c r="I74" s="1"/>
  <c r="C75"/>
  <c r="I75" s="1"/>
  <c r="C76"/>
  <c r="I76" s="1"/>
  <c r="C77"/>
  <c r="I77" s="1"/>
  <c r="C78"/>
  <c r="I78" s="1"/>
  <c r="C79"/>
  <c r="I79" s="1"/>
  <c r="C80"/>
  <c r="I80" s="1"/>
  <c r="C81"/>
  <c r="I81" s="1"/>
  <c r="C62"/>
  <c r="I62" s="1"/>
  <c r="C43"/>
  <c r="I43" s="1"/>
  <c r="C44"/>
  <c r="C45"/>
  <c r="I45" s="1"/>
  <c r="C46"/>
  <c r="C47"/>
  <c r="I47" s="1"/>
  <c r="C48"/>
  <c r="C49"/>
  <c r="I49" s="1"/>
  <c r="C50"/>
  <c r="C51"/>
  <c r="I51" s="1"/>
  <c r="C52"/>
  <c r="I52" s="1"/>
  <c r="C53"/>
  <c r="I53" s="1"/>
  <c r="C54"/>
  <c r="I54" s="1"/>
  <c r="C55"/>
  <c r="I55" s="1"/>
  <c r="C56"/>
  <c r="I56" s="1"/>
  <c r="C57"/>
  <c r="I57" s="1"/>
  <c r="C58"/>
  <c r="I58" s="1"/>
  <c r="C59"/>
  <c r="I59" s="1"/>
  <c r="C60"/>
  <c r="I60" s="1"/>
  <c r="C61"/>
  <c r="I61" s="1"/>
  <c r="C42"/>
  <c r="C23"/>
  <c r="I23" s="1"/>
  <c r="C24"/>
  <c r="C25"/>
  <c r="I25" s="1"/>
  <c r="C26"/>
  <c r="C27"/>
  <c r="I27" s="1"/>
  <c r="C28"/>
  <c r="C29"/>
  <c r="I29" s="1"/>
  <c r="C30"/>
  <c r="C31"/>
  <c r="I31" s="1"/>
  <c r="C32"/>
  <c r="C33"/>
  <c r="I33" s="1"/>
  <c r="C34"/>
  <c r="C35"/>
  <c r="I35" s="1"/>
  <c r="C36"/>
  <c r="C37"/>
  <c r="C38"/>
  <c r="C39"/>
  <c r="I39" s="1"/>
  <c r="C40"/>
  <c r="C41"/>
  <c r="I41" s="1"/>
  <c r="C22"/>
  <c r="I22" s="1"/>
  <c r="C3"/>
  <c r="C4"/>
  <c r="I4" s="1"/>
  <c r="C5"/>
  <c r="C6"/>
  <c r="I6" s="1"/>
  <c r="C7"/>
  <c r="C8"/>
  <c r="I8" s="1"/>
  <c r="C9"/>
  <c r="C10"/>
  <c r="I10" s="1"/>
  <c r="C11"/>
  <c r="C12"/>
  <c r="I12" s="1"/>
  <c r="C13"/>
  <c r="C14"/>
  <c r="I14" s="1"/>
  <c r="C15"/>
  <c r="C16"/>
  <c r="I16" s="1"/>
  <c r="C17"/>
  <c r="C18"/>
  <c r="I18" s="1"/>
  <c r="C19"/>
  <c r="C20"/>
  <c r="I20" s="1"/>
  <c r="C21"/>
  <c r="G30" l="1"/>
  <c r="I30"/>
  <c r="E46"/>
  <c r="I46"/>
  <c r="E7"/>
  <c r="I7"/>
  <c r="F119"/>
  <c r="I119"/>
  <c r="G32"/>
  <c r="I32"/>
  <c r="G24"/>
  <c r="I24"/>
  <c r="F112"/>
  <c r="I112"/>
  <c r="F104"/>
  <c r="I104"/>
  <c r="G128"/>
  <c r="I128"/>
  <c r="G17"/>
  <c r="I17"/>
  <c r="E9"/>
  <c r="I9"/>
  <c r="H121"/>
  <c r="I121"/>
  <c r="H113"/>
  <c r="I113"/>
  <c r="H105"/>
  <c r="I105"/>
  <c r="G38"/>
  <c r="I38"/>
  <c r="E15"/>
  <c r="I15"/>
  <c r="F111"/>
  <c r="I111"/>
  <c r="F135"/>
  <c r="H135"/>
  <c r="G40"/>
  <c r="I40"/>
  <c r="F48"/>
  <c r="I48"/>
  <c r="F120"/>
  <c r="I120"/>
  <c r="G136"/>
  <c r="H136"/>
  <c r="F176"/>
  <c r="H176"/>
  <c r="G34"/>
  <c r="I34"/>
  <c r="G26"/>
  <c r="I26"/>
  <c r="E50"/>
  <c r="I50"/>
  <c r="H114"/>
  <c r="I114"/>
  <c r="H106"/>
  <c r="I106"/>
  <c r="H42"/>
  <c r="I42"/>
  <c r="H118"/>
  <c r="I118"/>
  <c r="E11"/>
  <c r="I11"/>
  <c r="F115"/>
  <c r="I115"/>
  <c r="H131"/>
  <c r="I131"/>
  <c r="G36"/>
  <c r="I36"/>
  <c r="G28"/>
  <c r="I28"/>
  <c r="E44"/>
  <c r="I44"/>
  <c r="F116"/>
  <c r="I116"/>
  <c r="F108"/>
  <c r="I108"/>
  <c r="F180"/>
  <c r="H180"/>
  <c r="F172"/>
  <c r="H172"/>
  <c r="F164"/>
  <c r="H164"/>
  <c r="H110"/>
  <c r="I110"/>
  <c r="F166"/>
  <c r="H166"/>
  <c r="G19"/>
  <c r="I19"/>
  <c r="E3"/>
  <c r="I3"/>
  <c r="F107"/>
  <c r="I107"/>
  <c r="F163"/>
  <c r="H163"/>
  <c r="G21"/>
  <c r="I21"/>
  <c r="E13"/>
  <c r="I13"/>
  <c r="E5"/>
  <c r="I5"/>
  <c r="G37"/>
  <c r="I37"/>
  <c r="H117"/>
  <c r="I117"/>
  <c r="H109"/>
  <c r="I109"/>
  <c r="F141"/>
  <c r="H141"/>
  <c r="I133"/>
  <c r="H133"/>
  <c r="F125"/>
  <c r="I125"/>
  <c r="G173"/>
  <c r="H173"/>
  <c r="F37"/>
  <c r="F174"/>
  <c r="F168"/>
  <c r="F178"/>
  <c r="F170"/>
  <c r="E2"/>
  <c r="J24"/>
  <c r="J28"/>
  <c r="J32"/>
  <c r="J36"/>
  <c r="J40"/>
  <c r="J44"/>
  <c r="J48"/>
  <c r="J26"/>
  <c r="J30"/>
  <c r="J34"/>
  <c r="J38"/>
  <c r="J42"/>
  <c r="J46"/>
  <c r="J50"/>
  <c r="H41"/>
  <c r="J41"/>
  <c r="F41"/>
  <c r="H39"/>
  <c r="J39"/>
  <c r="H37"/>
  <c r="J37"/>
  <c r="H35"/>
  <c r="J35"/>
  <c r="H33"/>
  <c r="J33"/>
  <c r="G33"/>
  <c r="F33"/>
  <c r="H31"/>
  <c r="J31"/>
  <c r="H29"/>
  <c r="J29"/>
  <c r="H27"/>
  <c r="J27"/>
  <c r="H25"/>
  <c r="J25"/>
  <c r="G25"/>
  <c r="F25"/>
  <c r="H23"/>
  <c r="J23"/>
  <c r="E61"/>
  <c r="J61"/>
  <c r="E59"/>
  <c r="J59"/>
  <c r="E57"/>
  <c r="J57"/>
  <c r="E55"/>
  <c r="J55"/>
  <c r="E53"/>
  <c r="J53"/>
  <c r="E51"/>
  <c r="J51"/>
  <c r="E49"/>
  <c r="J49"/>
  <c r="E47"/>
  <c r="J47"/>
  <c r="E45"/>
  <c r="J45"/>
  <c r="E43"/>
  <c r="J43"/>
  <c r="E81"/>
  <c r="J81"/>
  <c r="E79"/>
  <c r="J79"/>
  <c r="E77"/>
  <c r="J77"/>
  <c r="E75"/>
  <c r="J75"/>
  <c r="E73"/>
  <c r="J73"/>
  <c r="E71"/>
  <c r="J71"/>
  <c r="F69"/>
  <c r="J69"/>
  <c r="E67"/>
  <c r="J67"/>
  <c r="E65"/>
  <c r="J65"/>
  <c r="E63"/>
  <c r="J63"/>
  <c r="E101"/>
  <c r="J101"/>
  <c r="E99"/>
  <c r="J99"/>
  <c r="E97"/>
  <c r="J97"/>
  <c r="E95"/>
  <c r="J95"/>
  <c r="F93"/>
  <c r="J93"/>
  <c r="E91"/>
  <c r="J91"/>
  <c r="E89"/>
  <c r="J89"/>
  <c r="F87"/>
  <c r="J87"/>
  <c r="E85"/>
  <c r="J85"/>
  <c r="E83"/>
  <c r="J83"/>
  <c r="E121"/>
  <c r="J121"/>
  <c r="E119"/>
  <c r="J119"/>
  <c r="E117"/>
  <c r="J117"/>
  <c r="E115"/>
  <c r="J115"/>
  <c r="E113"/>
  <c r="J113"/>
  <c r="E111"/>
  <c r="J111"/>
  <c r="E109"/>
  <c r="J109"/>
  <c r="E107"/>
  <c r="J107"/>
  <c r="E105"/>
  <c r="J105"/>
  <c r="E103"/>
  <c r="J103"/>
  <c r="E181"/>
  <c r="J181"/>
  <c r="G181"/>
  <c r="I181"/>
  <c r="E179"/>
  <c r="J179"/>
  <c r="F179"/>
  <c r="I179"/>
  <c r="F177"/>
  <c r="J177"/>
  <c r="I177"/>
  <c r="E175"/>
  <c r="J175"/>
  <c r="F175"/>
  <c r="I175"/>
  <c r="E173"/>
  <c r="J173"/>
  <c r="I173"/>
  <c r="E171"/>
  <c r="J171"/>
  <c r="I171"/>
  <c r="E169"/>
  <c r="J169"/>
  <c r="G169"/>
  <c r="I169"/>
  <c r="E167"/>
  <c r="J167"/>
  <c r="F167"/>
  <c r="I167"/>
  <c r="E165"/>
  <c r="J165"/>
  <c r="I165"/>
  <c r="E163"/>
  <c r="J163"/>
  <c r="I163"/>
  <c r="H20"/>
  <c r="J20"/>
  <c r="H18"/>
  <c r="J18"/>
  <c r="H16"/>
  <c r="J16"/>
  <c r="E14"/>
  <c r="J14"/>
  <c r="E12"/>
  <c r="J12"/>
  <c r="E10"/>
  <c r="J10"/>
  <c r="E8"/>
  <c r="J8"/>
  <c r="E6"/>
  <c r="J6"/>
  <c r="H4"/>
  <c r="J4"/>
  <c r="E22"/>
  <c r="J22"/>
  <c r="F29"/>
  <c r="G29"/>
  <c r="E141"/>
  <c r="J141"/>
  <c r="E139"/>
  <c r="J139"/>
  <c r="E137"/>
  <c r="J137"/>
  <c r="E135"/>
  <c r="J135"/>
  <c r="E133"/>
  <c r="J133"/>
  <c r="F133"/>
  <c r="E131"/>
  <c r="J131"/>
  <c r="E129"/>
  <c r="J129"/>
  <c r="H129"/>
  <c r="E127"/>
  <c r="J127"/>
  <c r="F127"/>
  <c r="E125"/>
  <c r="J125"/>
  <c r="E123"/>
  <c r="J123"/>
  <c r="H123"/>
  <c r="G161"/>
  <c r="J161"/>
  <c r="I161"/>
  <c r="G159"/>
  <c r="J159"/>
  <c r="I159"/>
  <c r="G157"/>
  <c r="J157"/>
  <c r="I157"/>
  <c r="F155"/>
  <c r="J155"/>
  <c r="I155"/>
  <c r="F153"/>
  <c r="J153"/>
  <c r="I153"/>
  <c r="F151"/>
  <c r="J151"/>
  <c r="I151"/>
  <c r="F149"/>
  <c r="J149"/>
  <c r="I149"/>
  <c r="F147"/>
  <c r="J147"/>
  <c r="I147"/>
  <c r="F145"/>
  <c r="J145"/>
  <c r="I145"/>
  <c r="F143"/>
  <c r="J143"/>
  <c r="I143"/>
  <c r="F171"/>
  <c r="G165"/>
  <c r="F201"/>
  <c r="J201"/>
  <c r="F199"/>
  <c r="J199"/>
  <c r="G197"/>
  <c r="J197"/>
  <c r="G195"/>
  <c r="J195"/>
  <c r="G193"/>
  <c r="J193"/>
  <c r="G191"/>
  <c r="J191"/>
  <c r="G189"/>
  <c r="J189"/>
  <c r="G187"/>
  <c r="J187"/>
  <c r="G185"/>
  <c r="J185"/>
  <c r="G183"/>
  <c r="J183"/>
  <c r="I183"/>
  <c r="I185"/>
  <c r="I187"/>
  <c r="I189"/>
  <c r="I191"/>
  <c r="I193"/>
  <c r="I195"/>
  <c r="I197"/>
  <c r="I199"/>
  <c r="I201"/>
  <c r="E60"/>
  <c r="J60"/>
  <c r="E58"/>
  <c r="J58"/>
  <c r="E56"/>
  <c r="J56"/>
  <c r="E54"/>
  <c r="J54"/>
  <c r="E52"/>
  <c r="J52"/>
  <c r="H62"/>
  <c r="J62"/>
  <c r="E80"/>
  <c r="J80"/>
  <c r="E78"/>
  <c r="J78"/>
  <c r="E76"/>
  <c r="J76"/>
  <c r="E74"/>
  <c r="J74"/>
  <c r="E72"/>
  <c r="J72"/>
  <c r="E70"/>
  <c r="J70"/>
  <c r="E68"/>
  <c r="J68"/>
  <c r="E66"/>
  <c r="J66"/>
  <c r="E64"/>
  <c r="J64"/>
  <c r="E82"/>
  <c r="J82"/>
  <c r="E100"/>
  <c r="J100"/>
  <c r="E98"/>
  <c r="J98"/>
  <c r="E96"/>
  <c r="J96"/>
  <c r="E94"/>
  <c r="J94"/>
  <c r="E92"/>
  <c r="J92"/>
  <c r="E90"/>
  <c r="J90"/>
  <c r="E88"/>
  <c r="J88"/>
  <c r="E86"/>
  <c r="J86"/>
  <c r="E84"/>
  <c r="J84"/>
  <c r="G102"/>
  <c r="J102"/>
  <c r="E120"/>
  <c r="J120"/>
  <c r="E118"/>
  <c r="J118"/>
  <c r="E116"/>
  <c r="J116"/>
  <c r="E114"/>
  <c r="J114"/>
  <c r="E112"/>
  <c r="J112"/>
  <c r="E110"/>
  <c r="J110"/>
  <c r="E108"/>
  <c r="J108"/>
  <c r="E106"/>
  <c r="J106"/>
  <c r="E104"/>
  <c r="J104"/>
  <c r="H122"/>
  <c r="J122"/>
  <c r="F140"/>
  <c r="J140"/>
  <c r="F138"/>
  <c r="J138"/>
  <c r="F136"/>
  <c r="J136"/>
  <c r="F134"/>
  <c r="J134"/>
  <c r="F132"/>
  <c r="J132"/>
  <c r="F130"/>
  <c r="J130"/>
  <c r="F128"/>
  <c r="J128"/>
  <c r="F126"/>
  <c r="J126"/>
  <c r="F124"/>
  <c r="J124"/>
  <c r="F142"/>
  <c r="J142"/>
  <c r="E160"/>
  <c r="J160"/>
  <c r="E158"/>
  <c r="J158"/>
  <c r="E156"/>
  <c r="J156"/>
  <c r="E154"/>
  <c r="J154"/>
  <c r="E152"/>
  <c r="J152"/>
  <c r="E150"/>
  <c r="J150"/>
  <c r="E148"/>
  <c r="J148"/>
  <c r="E146"/>
  <c r="J146"/>
  <c r="E144"/>
  <c r="J144"/>
  <c r="J162"/>
  <c r="E180"/>
  <c r="J180"/>
  <c r="E178"/>
  <c r="J178"/>
  <c r="E176"/>
  <c r="J176"/>
  <c r="E174"/>
  <c r="J174"/>
  <c r="E172"/>
  <c r="J172"/>
  <c r="E170"/>
  <c r="J170"/>
  <c r="E168"/>
  <c r="J168"/>
  <c r="E166"/>
  <c r="J166"/>
  <c r="E164"/>
  <c r="J164"/>
  <c r="E182"/>
  <c r="J182"/>
  <c r="E200"/>
  <c r="J200"/>
  <c r="G198"/>
  <c r="J198"/>
  <c r="E196"/>
  <c r="J196"/>
  <c r="E194"/>
  <c r="J194"/>
  <c r="E192"/>
  <c r="J192"/>
  <c r="E190"/>
  <c r="J190"/>
  <c r="E188"/>
  <c r="J188"/>
  <c r="E186"/>
  <c r="J186"/>
  <c r="E184"/>
  <c r="J184"/>
  <c r="I142"/>
  <c r="I144"/>
  <c r="I146"/>
  <c r="I148"/>
  <c r="I150"/>
  <c r="I152"/>
  <c r="I154"/>
  <c r="I156"/>
  <c r="I158"/>
  <c r="I160"/>
  <c r="I162"/>
  <c r="I164"/>
  <c r="I166"/>
  <c r="I168"/>
  <c r="I170"/>
  <c r="I172"/>
  <c r="I174"/>
  <c r="I176"/>
  <c r="I178"/>
  <c r="I180"/>
  <c r="I182"/>
  <c r="I184"/>
  <c r="I186"/>
  <c r="I188"/>
  <c r="I190"/>
  <c r="I192"/>
  <c r="I194"/>
  <c r="I196"/>
  <c r="I198"/>
  <c r="I200"/>
  <c r="J5"/>
  <c r="J7"/>
  <c r="J9"/>
  <c r="J11"/>
  <c r="J13"/>
  <c r="J15"/>
  <c r="J17"/>
  <c r="J19"/>
  <c r="J21"/>
  <c r="J3"/>
  <c r="I134"/>
  <c r="I136"/>
  <c r="I138"/>
  <c r="I140"/>
  <c r="G140"/>
  <c r="G132"/>
  <c r="G124"/>
  <c r="I135"/>
  <c r="I137"/>
  <c r="I139"/>
  <c r="I141"/>
  <c r="H120"/>
  <c r="F118"/>
  <c r="H116"/>
  <c r="F114"/>
  <c r="H112"/>
  <c r="F110"/>
  <c r="H108"/>
  <c r="F106"/>
  <c r="H104"/>
  <c r="G41"/>
  <c r="G120"/>
  <c r="G118"/>
  <c r="G116"/>
  <c r="G114"/>
  <c r="G112"/>
  <c r="G110"/>
  <c r="G108"/>
  <c r="G106"/>
  <c r="G104"/>
  <c r="F139"/>
  <c r="F137"/>
  <c r="F131"/>
  <c r="F129"/>
  <c r="H127"/>
  <c r="H125"/>
  <c r="F123"/>
  <c r="F181"/>
  <c r="G179"/>
  <c r="G177"/>
  <c r="G175"/>
  <c r="F173"/>
  <c r="G171"/>
  <c r="F169"/>
  <c r="G167"/>
  <c r="F165"/>
  <c r="G163"/>
  <c r="G162"/>
  <c r="G138"/>
  <c r="G134"/>
  <c r="G130"/>
  <c r="G126"/>
  <c r="F121"/>
  <c r="H119"/>
  <c r="F117"/>
  <c r="H115"/>
  <c r="F113"/>
  <c r="H111"/>
  <c r="F109"/>
  <c r="H107"/>
  <c r="F105"/>
  <c r="H103"/>
  <c r="E183"/>
  <c r="E185"/>
  <c r="E187"/>
  <c r="E189"/>
  <c r="E191"/>
  <c r="E193"/>
  <c r="E195"/>
  <c r="E197"/>
  <c r="E199"/>
  <c r="E201"/>
  <c r="E198"/>
  <c r="E177"/>
  <c r="E162"/>
  <c r="E143"/>
  <c r="E145"/>
  <c r="E147"/>
  <c r="E149"/>
  <c r="E151"/>
  <c r="E153"/>
  <c r="E155"/>
  <c r="E157"/>
  <c r="E159"/>
  <c r="E161"/>
  <c r="E142"/>
  <c r="E122"/>
  <c r="E124"/>
  <c r="E126"/>
  <c r="E128"/>
  <c r="E130"/>
  <c r="E132"/>
  <c r="E134"/>
  <c r="E136"/>
  <c r="E138"/>
  <c r="E140"/>
  <c r="E102"/>
  <c r="E87"/>
  <c r="E93"/>
  <c r="E62"/>
  <c r="E69"/>
  <c r="E42"/>
  <c r="E48"/>
  <c r="E23"/>
  <c r="E25"/>
  <c r="E27"/>
  <c r="E29"/>
  <c r="E31"/>
  <c r="E33"/>
  <c r="E35"/>
  <c r="E37"/>
  <c r="E39"/>
  <c r="E41"/>
  <c r="E24"/>
  <c r="E26"/>
  <c r="E28"/>
  <c r="E30"/>
  <c r="E32"/>
  <c r="E34"/>
  <c r="E36"/>
  <c r="E38"/>
  <c r="E40"/>
  <c r="E21"/>
  <c r="E19"/>
  <c r="E17"/>
  <c r="E20"/>
  <c r="E18"/>
  <c r="E16"/>
  <c r="E4"/>
  <c r="F39"/>
  <c r="F35"/>
  <c r="F31"/>
  <c r="F27"/>
  <c r="F23"/>
  <c r="G39"/>
  <c r="G35"/>
  <c r="G31"/>
  <c r="G27"/>
  <c r="G23"/>
  <c r="G121"/>
  <c r="G119"/>
  <c r="G117"/>
  <c r="G115"/>
  <c r="G113"/>
  <c r="G111"/>
  <c r="G109"/>
  <c r="G107"/>
  <c r="G105"/>
  <c r="F103"/>
  <c r="H132"/>
  <c r="H130"/>
  <c r="H128"/>
  <c r="H126"/>
  <c r="H124"/>
  <c r="G180"/>
  <c r="G178"/>
  <c r="G176"/>
  <c r="G174"/>
  <c r="G172"/>
  <c r="G170"/>
  <c r="G168"/>
  <c r="G166"/>
  <c r="G164"/>
  <c r="G122"/>
  <c r="F3"/>
  <c r="H3"/>
  <c r="G3"/>
  <c r="F22"/>
  <c r="H22"/>
  <c r="H24"/>
  <c r="G42"/>
  <c r="H61"/>
  <c r="F61"/>
  <c r="H60"/>
  <c r="F60"/>
  <c r="H59"/>
  <c r="F59"/>
  <c r="H58"/>
  <c r="F58"/>
  <c r="H57"/>
  <c r="F57"/>
  <c r="H56"/>
  <c r="F56"/>
  <c r="H55"/>
  <c r="F55"/>
  <c r="H54"/>
  <c r="F54"/>
  <c r="H53"/>
  <c r="F53"/>
  <c r="H52"/>
  <c r="F52"/>
  <c r="H51"/>
  <c r="F51"/>
  <c r="H50"/>
  <c r="F50"/>
  <c r="H49"/>
  <c r="F49"/>
  <c r="H47"/>
  <c r="F47"/>
  <c r="H46"/>
  <c r="F46"/>
  <c r="H45"/>
  <c r="F45"/>
  <c r="H44"/>
  <c r="F44"/>
  <c r="H43"/>
  <c r="F43"/>
  <c r="G62"/>
  <c r="H81"/>
  <c r="F81"/>
  <c r="H80"/>
  <c r="F80"/>
  <c r="H79"/>
  <c r="F79"/>
  <c r="H78"/>
  <c r="F78"/>
  <c r="H77"/>
  <c r="F77"/>
  <c r="H76"/>
  <c r="F76"/>
  <c r="H75"/>
  <c r="F75"/>
  <c r="H74"/>
  <c r="F74"/>
  <c r="H73"/>
  <c r="F73"/>
  <c r="H72"/>
  <c r="F72"/>
  <c r="H71"/>
  <c r="F71"/>
  <c r="H70"/>
  <c r="F70"/>
  <c r="H68"/>
  <c r="F68"/>
  <c r="H67"/>
  <c r="F67"/>
  <c r="H66"/>
  <c r="F66"/>
  <c r="H65"/>
  <c r="F65"/>
  <c r="H64"/>
  <c r="F64"/>
  <c r="H63"/>
  <c r="F63"/>
  <c r="G82"/>
  <c r="H101"/>
  <c r="F101"/>
  <c r="H100"/>
  <c r="F100"/>
  <c r="H99"/>
  <c r="F99"/>
  <c r="H98"/>
  <c r="F98"/>
  <c r="H97"/>
  <c r="F97"/>
  <c r="H96"/>
  <c r="F96"/>
  <c r="H95"/>
  <c r="F95"/>
  <c r="H94"/>
  <c r="F94"/>
  <c r="H92"/>
  <c r="F92"/>
  <c r="H91"/>
  <c r="F91"/>
  <c r="H90"/>
  <c r="F90"/>
  <c r="H89"/>
  <c r="F89"/>
  <c r="H88"/>
  <c r="F88"/>
  <c r="H86"/>
  <c r="F86"/>
  <c r="H85"/>
  <c r="F85"/>
  <c r="H84"/>
  <c r="F84"/>
  <c r="H83"/>
  <c r="F83"/>
  <c r="F102"/>
  <c r="H102"/>
  <c r="F122"/>
  <c r="F161"/>
  <c r="G160"/>
  <c r="F159"/>
  <c r="G158"/>
  <c r="F157"/>
  <c r="G156"/>
  <c r="F154"/>
  <c r="G153"/>
  <c r="F152"/>
  <c r="G151"/>
  <c r="F150"/>
  <c r="G149"/>
  <c r="F148"/>
  <c r="G147"/>
  <c r="F146"/>
  <c r="G145"/>
  <c r="F144"/>
  <c r="G143"/>
  <c r="F182"/>
  <c r="G201"/>
  <c r="F200"/>
  <c r="G199"/>
  <c r="F197"/>
  <c r="G196"/>
  <c r="F195"/>
  <c r="G194"/>
  <c r="F193"/>
  <c r="G192"/>
  <c r="F191"/>
  <c r="G190"/>
  <c r="F189"/>
  <c r="G188"/>
  <c r="F187"/>
  <c r="G186"/>
  <c r="F185"/>
  <c r="G184"/>
  <c r="F183"/>
  <c r="G22"/>
  <c r="H40"/>
  <c r="H38"/>
  <c r="H36"/>
  <c r="H34"/>
  <c r="H30"/>
  <c r="H28"/>
  <c r="F42"/>
  <c r="G61"/>
  <c r="G60"/>
  <c r="G59"/>
  <c r="G58"/>
  <c r="G57"/>
  <c r="G56"/>
  <c r="G55"/>
  <c r="G54"/>
  <c r="G53"/>
  <c r="G52"/>
  <c r="G51"/>
  <c r="G50"/>
  <c r="G49"/>
  <c r="G47"/>
  <c r="G46"/>
  <c r="G45"/>
  <c r="G44"/>
  <c r="G43"/>
  <c r="F62"/>
  <c r="G81"/>
  <c r="G80"/>
  <c r="G79"/>
  <c r="G78"/>
  <c r="G77"/>
  <c r="G76"/>
  <c r="G75"/>
  <c r="G74"/>
  <c r="G73"/>
  <c r="G72"/>
  <c r="G71"/>
  <c r="G70"/>
  <c r="G68"/>
  <c r="G67"/>
  <c r="G66"/>
  <c r="G65"/>
  <c r="G64"/>
  <c r="G63"/>
  <c r="F82"/>
  <c r="H82"/>
  <c r="G101"/>
  <c r="G100"/>
  <c r="G99"/>
  <c r="G98"/>
  <c r="G97"/>
  <c r="G96"/>
  <c r="G95"/>
  <c r="G94"/>
  <c r="G92"/>
  <c r="G91"/>
  <c r="G90"/>
  <c r="G89"/>
  <c r="G88"/>
  <c r="G86"/>
  <c r="G85"/>
  <c r="G84"/>
  <c r="G83"/>
  <c r="G142"/>
  <c r="F160"/>
  <c r="F158"/>
  <c r="F156"/>
  <c r="G154"/>
  <c r="G152"/>
  <c r="G150"/>
  <c r="G148"/>
  <c r="G146"/>
  <c r="G144"/>
  <c r="G182"/>
  <c r="G200"/>
  <c r="F196"/>
  <c r="F194"/>
  <c r="F192"/>
  <c r="F190"/>
  <c r="F188"/>
  <c r="F186"/>
  <c r="F184"/>
  <c r="F198"/>
  <c r="G155"/>
  <c r="G103"/>
  <c r="G93"/>
  <c r="H93"/>
  <c r="G69"/>
  <c r="H69"/>
  <c r="G48"/>
  <c r="H48"/>
  <c r="H26"/>
  <c r="G87"/>
  <c r="H87"/>
  <c r="H32"/>
  <c r="F162"/>
  <c r="G141"/>
  <c r="G139"/>
  <c r="G137"/>
  <c r="G135"/>
  <c r="G133"/>
  <c r="G131"/>
  <c r="G129"/>
  <c r="G127"/>
  <c r="G125"/>
  <c r="G123"/>
  <c r="F40"/>
  <c r="F38"/>
  <c r="F36"/>
  <c r="F34"/>
  <c r="F32"/>
  <c r="F30"/>
  <c r="F28"/>
  <c r="F26"/>
  <c r="F24"/>
  <c r="G15"/>
  <c r="G11"/>
  <c r="G7"/>
  <c r="G13"/>
  <c r="G9"/>
  <c r="G5"/>
  <c r="F4"/>
  <c r="G4"/>
  <c r="F14"/>
  <c r="F12"/>
  <c r="F10"/>
  <c r="F8"/>
  <c r="F6"/>
  <c r="H14"/>
  <c r="H12"/>
  <c r="H10"/>
  <c r="H8"/>
  <c r="H6"/>
  <c r="F15"/>
  <c r="F13"/>
  <c r="F11"/>
  <c r="F9"/>
  <c r="F7"/>
  <c r="F5"/>
  <c r="G14"/>
  <c r="G12"/>
  <c r="G10"/>
  <c r="G8"/>
  <c r="G6"/>
  <c r="H15"/>
  <c r="H13"/>
  <c r="H11"/>
  <c r="H9"/>
  <c r="H7"/>
  <c r="H5"/>
  <c r="F21"/>
  <c r="F19"/>
  <c r="F17"/>
  <c r="G20"/>
  <c r="G18"/>
  <c r="G16"/>
  <c r="H21"/>
  <c r="H19"/>
  <c r="H17"/>
  <c r="F20"/>
  <c r="F18"/>
  <c r="F16"/>
  <c r="G2"/>
  <c r="F2"/>
  <c r="H2"/>
  <c r="D2" l="1"/>
  <c r="B2"/>
  <c r="CY19" i="22"/>
  <c r="CY19" i="21"/>
  <c r="CY19" i="20"/>
  <c r="CY19" i="19"/>
  <c r="CY19" i="18"/>
  <c r="CY19" i="17"/>
  <c r="CY19" i="16"/>
  <c r="CY19" i="15"/>
  <c r="CY19" i="12"/>
  <c r="CY38" i="22"/>
  <c r="BZ38"/>
  <c r="CF38" s="1"/>
  <c r="BO38"/>
  <c r="BP38" s="1"/>
  <c r="CY37"/>
  <c r="BZ37"/>
  <c r="BO37"/>
  <c r="BQ37" s="1"/>
  <c r="BT37" s="1"/>
  <c r="CY36"/>
  <c r="BZ36"/>
  <c r="CF36" s="1"/>
  <c r="CL36" s="1"/>
  <c r="BO36"/>
  <c r="BR36" s="1"/>
  <c r="BU36" s="1"/>
  <c r="CY35"/>
  <c r="BZ35"/>
  <c r="CO35" s="1"/>
  <c r="BO35"/>
  <c r="BQ35" s="1"/>
  <c r="BT35" s="1"/>
  <c r="CY34"/>
  <c r="BZ34"/>
  <c r="BO34"/>
  <c r="BP34" s="1"/>
  <c r="BS34" s="1"/>
  <c r="CY33"/>
  <c r="BZ33"/>
  <c r="CE33" s="1"/>
  <c r="CK33" s="1"/>
  <c r="BO33"/>
  <c r="BQ33" s="1"/>
  <c r="BT33" s="1"/>
  <c r="CY32"/>
  <c r="BZ32"/>
  <c r="CO32" s="1"/>
  <c r="BO32"/>
  <c r="BQ32" s="1"/>
  <c r="BT32" s="1"/>
  <c r="CY31"/>
  <c r="BZ31"/>
  <c r="CP31" s="1"/>
  <c r="BO31"/>
  <c r="BQ31" s="1"/>
  <c r="BT31" s="1"/>
  <c r="CY30"/>
  <c r="BZ30"/>
  <c r="CF30" s="1"/>
  <c r="CL30" s="1"/>
  <c r="BO30"/>
  <c r="BP30" s="1"/>
  <c r="BS30" s="1"/>
  <c r="CY29"/>
  <c r="BZ29"/>
  <c r="BO29"/>
  <c r="BQ29" s="1"/>
  <c r="BT29" s="1"/>
  <c r="CY28"/>
  <c r="BZ28"/>
  <c r="CF28" s="1"/>
  <c r="CL28" s="1"/>
  <c r="BO28"/>
  <c r="BP28" s="1"/>
  <c r="BS28" s="1"/>
  <c r="CY27"/>
  <c r="BZ27"/>
  <c r="CO27" s="1"/>
  <c r="BO27"/>
  <c r="BR27" s="1"/>
  <c r="BU27" s="1"/>
  <c r="CY26"/>
  <c r="BZ26"/>
  <c r="BO26"/>
  <c r="BP26" s="1"/>
  <c r="BS26" s="1"/>
  <c r="CY25"/>
  <c r="BZ25"/>
  <c r="CE25" s="1"/>
  <c r="CK25" s="1"/>
  <c r="BO25"/>
  <c r="CY24"/>
  <c r="BZ24"/>
  <c r="CA24" s="1"/>
  <c r="CG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1"/>
  <c r="CY18" i="22" s="1"/>
  <c r="BZ38" i="2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A23" s="1"/>
  <c r="CG23" s="1"/>
  <c r="BO23"/>
  <c r="BQ23" s="1"/>
  <c r="BT23" s="1"/>
  <c r="CY22"/>
  <c r="BZ22"/>
  <c r="CP22" s="1"/>
  <c r="BO22"/>
  <c r="BP22" s="1"/>
  <c r="BS22" s="1"/>
  <c r="CY21"/>
  <c r="BZ21"/>
  <c r="CP21" s="1"/>
  <c r="BO21"/>
  <c r="BQ21" s="1"/>
  <c r="BT21" s="1"/>
  <c r="CY20"/>
  <c r="BZ20"/>
  <c r="CP20" s="1"/>
  <c r="BO20"/>
  <c r="BQ20" s="1"/>
  <c r="BT20" s="1"/>
  <c r="BZ19"/>
  <c r="CP19" s="1"/>
  <c r="BX19"/>
  <c r="BO19"/>
  <c r="BQ19" s="1"/>
  <c r="BT19" s="1"/>
  <c r="CY38" i="20"/>
  <c r="CY18" i="21" s="1"/>
  <c r="BZ38" i="20"/>
  <c r="CA38" s="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P31" s="1"/>
  <c r="BS31" s="1"/>
  <c r="CY30"/>
  <c r="BZ30"/>
  <c r="CP30" s="1"/>
  <c r="BO30"/>
  <c r="BR30" s="1"/>
  <c r="BU30" s="1"/>
  <c r="CY29"/>
  <c r="BZ29"/>
  <c r="CO29" s="1"/>
  <c r="BO29"/>
  <c r="BQ29" s="1"/>
  <c r="BT29" s="1"/>
  <c r="CY28"/>
  <c r="BZ28"/>
  <c r="CA28" s="1"/>
  <c r="CG28" s="1"/>
  <c r="BO28"/>
  <c r="BQ28" s="1"/>
  <c r="BT28" s="1"/>
  <c r="CY27"/>
  <c r="BZ27"/>
  <c r="CF27" s="1"/>
  <c r="CL27" s="1"/>
  <c r="BO27"/>
  <c r="BP27" s="1"/>
  <c r="BS27" s="1"/>
  <c r="CY26"/>
  <c r="BZ26"/>
  <c r="CE26" s="1"/>
  <c r="CK26" s="1"/>
  <c r="BO26"/>
  <c r="BQ26" s="1"/>
  <c r="BT26" s="1"/>
  <c r="CY25"/>
  <c r="BZ25"/>
  <c r="CF25" s="1"/>
  <c r="CL25" s="1"/>
  <c r="BO25"/>
  <c r="BP25" s="1"/>
  <c r="BS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E19" s="1"/>
  <c r="CK19" s="1"/>
  <c r="BX19"/>
  <c r="BO19"/>
  <c r="BQ19" s="1"/>
  <c r="BT19" s="1"/>
  <c r="CY38" i="19"/>
  <c r="CY18" i="20" s="1"/>
  <c r="BZ38" i="19"/>
  <c r="CC38" s="1"/>
  <c r="CC18" i="20" s="1"/>
  <c r="BO38" i="19"/>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B29" s="1"/>
  <c r="CH29" s="1"/>
  <c r="BO29"/>
  <c r="BQ29" s="1"/>
  <c r="BT29" s="1"/>
  <c r="CY28"/>
  <c r="BZ28"/>
  <c r="CP28" s="1"/>
  <c r="BO28"/>
  <c r="BQ28" s="1"/>
  <c r="BT28" s="1"/>
  <c r="CY27"/>
  <c r="BZ27"/>
  <c r="CB27" s="1"/>
  <c r="CH27" s="1"/>
  <c r="BO27"/>
  <c r="BQ27" s="1"/>
  <c r="BT27" s="1"/>
  <c r="CY26"/>
  <c r="BZ26"/>
  <c r="CP26" s="1"/>
  <c r="BO26"/>
  <c r="BQ26" s="1"/>
  <c r="BT26" s="1"/>
  <c r="CY25"/>
  <c r="BZ25"/>
  <c r="CB25" s="1"/>
  <c r="CH25" s="1"/>
  <c r="BO25"/>
  <c r="BQ25" s="1"/>
  <c r="BT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P19" s="1"/>
  <c r="BS19" s="1"/>
  <c r="CY38" i="18"/>
  <c r="CY18" i="19" s="1"/>
  <c r="BZ38" i="18"/>
  <c r="CF38" s="1"/>
  <c r="BO38"/>
  <c r="BR38" s="1"/>
  <c r="CY37"/>
  <c r="BZ37"/>
  <c r="CO37" s="1"/>
  <c r="BO37"/>
  <c r="BQ37" s="1"/>
  <c r="BT37" s="1"/>
  <c r="CY36"/>
  <c r="BZ36"/>
  <c r="CE36" s="1"/>
  <c r="CK36" s="1"/>
  <c r="BO36"/>
  <c r="BP36" s="1"/>
  <c r="BS36" s="1"/>
  <c r="CY35"/>
  <c r="BZ35"/>
  <c r="CP35" s="1"/>
  <c r="BO35"/>
  <c r="BQ35" s="1"/>
  <c r="BT35" s="1"/>
  <c r="CY34"/>
  <c r="BZ34"/>
  <c r="CF34" s="1"/>
  <c r="CL34" s="1"/>
  <c r="BO34"/>
  <c r="BR34" s="1"/>
  <c r="BU34" s="1"/>
  <c r="CY33"/>
  <c r="BZ33"/>
  <c r="CP33" s="1"/>
  <c r="BO33"/>
  <c r="BQ33" s="1"/>
  <c r="BT33" s="1"/>
  <c r="CY32"/>
  <c r="BZ32"/>
  <c r="CF32" s="1"/>
  <c r="CL32" s="1"/>
  <c r="BO32"/>
  <c r="BQ32" s="1"/>
  <c r="BT32" s="1"/>
  <c r="CY31"/>
  <c r="BZ31"/>
  <c r="CO31" s="1"/>
  <c r="BO31"/>
  <c r="BQ31" s="1"/>
  <c r="BT31" s="1"/>
  <c r="CY30"/>
  <c r="BZ30"/>
  <c r="CB30" s="1"/>
  <c r="CH30" s="1"/>
  <c r="BO30"/>
  <c r="BR30" s="1"/>
  <c r="BU30" s="1"/>
  <c r="CY29"/>
  <c r="BZ29"/>
  <c r="CP29" s="1"/>
  <c r="BO29"/>
  <c r="BQ29" s="1"/>
  <c r="BT29" s="1"/>
  <c r="CY28"/>
  <c r="BZ28"/>
  <c r="CF28" s="1"/>
  <c r="CL28" s="1"/>
  <c r="BO28"/>
  <c r="BQ28" s="1"/>
  <c r="BT28" s="1"/>
  <c r="CY27"/>
  <c r="BZ27"/>
  <c r="CO27" s="1"/>
  <c r="BO27"/>
  <c r="BQ27" s="1"/>
  <c r="BT27" s="1"/>
  <c r="CY26"/>
  <c r="BZ26"/>
  <c r="CB26" s="1"/>
  <c r="CH26" s="1"/>
  <c r="BO26"/>
  <c r="CY25"/>
  <c r="BZ25"/>
  <c r="CP25" s="1"/>
  <c r="BO25"/>
  <c r="BQ25" s="1"/>
  <c r="BT25" s="1"/>
  <c r="CY24"/>
  <c r="BZ24"/>
  <c r="CF24" s="1"/>
  <c r="CL24" s="1"/>
  <c r="BO24"/>
  <c r="BQ24" s="1"/>
  <c r="BT24" s="1"/>
  <c r="CY23"/>
  <c r="BZ23"/>
  <c r="CO23" s="1"/>
  <c r="BO23"/>
  <c r="BQ23" s="1"/>
  <c r="BT23" s="1"/>
  <c r="CY22"/>
  <c r="BZ22"/>
  <c r="CP22" s="1"/>
  <c r="BO22"/>
  <c r="BR22" s="1"/>
  <c r="BU22" s="1"/>
  <c r="CY21"/>
  <c r="BZ21"/>
  <c r="CO21" s="1"/>
  <c r="BO21"/>
  <c r="BQ21" s="1"/>
  <c r="BT21" s="1"/>
  <c r="CY20"/>
  <c r="BZ20"/>
  <c r="CP20" s="1"/>
  <c r="BO20"/>
  <c r="BR20" s="1"/>
  <c r="BU20" s="1"/>
  <c r="BZ19"/>
  <c r="CO19" s="1"/>
  <c r="BX19"/>
  <c r="BO19"/>
  <c r="BQ19" s="1"/>
  <c r="BT19" s="1"/>
  <c r="CY38" i="17"/>
  <c r="CY18" i="18" s="1"/>
  <c r="BZ38" i="17"/>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6"/>
  <c r="CY18" i="17" s="1"/>
  <c r="BZ38" i="16"/>
  <c r="BO38"/>
  <c r="BR38" s="1"/>
  <c r="BR18" i="17" s="1"/>
  <c r="CY37" i="16"/>
  <c r="BZ37"/>
  <c r="BO37"/>
  <c r="BQ37" s="1"/>
  <c r="BT37" s="1"/>
  <c r="CY36"/>
  <c r="BZ36"/>
  <c r="CF36" s="1"/>
  <c r="CL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P30" s="1"/>
  <c r="BS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5"/>
  <c r="CY18" i="16" s="1"/>
  <c r="BZ38" i="15"/>
  <c r="BO38"/>
  <c r="BR38" s="1"/>
  <c r="CY37"/>
  <c r="BZ37"/>
  <c r="CF37" s="1"/>
  <c r="CL37" s="1"/>
  <c r="BO37"/>
  <c r="BQ37" s="1"/>
  <c r="BT37" s="1"/>
  <c r="CY36"/>
  <c r="BZ36"/>
  <c r="CO36" s="1"/>
  <c r="BO36"/>
  <c r="BR36" s="1"/>
  <c r="BU36" s="1"/>
  <c r="CY35"/>
  <c r="BZ35"/>
  <c r="BO35"/>
  <c r="BQ35" s="1"/>
  <c r="BT35" s="1"/>
  <c r="CY34"/>
  <c r="BZ34"/>
  <c r="BO34"/>
  <c r="BR34" s="1"/>
  <c r="BU34" s="1"/>
  <c r="CY33"/>
  <c r="BZ33"/>
  <c r="BO33"/>
  <c r="BQ33" s="1"/>
  <c r="BT33" s="1"/>
  <c r="CY32"/>
  <c r="BZ32"/>
  <c r="CC32" s="1"/>
  <c r="CI32" s="1"/>
  <c r="BO32"/>
  <c r="BR32" s="1"/>
  <c r="BU32" s="1"/>
  <c r="CY31"/>
  <c r="BZ31"/>
  <c r="CE31" s="1"/>
  <c r="CK31" s="1"/>
  <c r="BO31"/>
  <c r="BQ31" s="1"/>
  <c r="BT31" s="1"/>
  <c r="CY30"/>
  <c r="BZ30"/>
  <c r="BO30"/>
  <c r="BQ30" s="1"/>
  <c r="BT30" s="1"/>
  <c r="CY29"/>
  <c r="BZ29"/>
  <c r="CB29" s="1"/>
  <c r="CH29" s="1"/>
  <c r="BO29"/>
  <c r="BQ29" s="1"/>
  <c r="BT29" s="1"/>
  <c r="CY28"/>
  <c r="BZ28"/>
  <c r="CB28" s="1"/>
  <c r="CH28" s="1"/>
  <c r="BO28"/>
  <c r="BQ28" s="1"/>
  <c r="BT28" s="1"/>
  <c r="CY27"/>
  <c r="BZ27"/>
  <c r="CB27" s="1"/>
  <c r="CH27" s="1"/>
  <c r="BO27"/>
  <c r="BQ27" s="1"/>
  <c r="BT27" s="1"/>
  <c r="CY26"/>
  <c r="BZ26"/>
  <c r="BO26"/>
  <c r="BQ26" s="1"/>
  <c r="BT26" s="1"/>
  <c r="CY25"/>
  <c r="BZ25"/>
  <c r="CB25" s="1"/>
  <c r="CH25" s="1"/>
  <c r="BO25"/>
  <c r="BQ25" s="1"/>
  <c r="BT25" s="1"/>
  <c r="CY24"/>
  <c r="BZ24"/>
  <c r="CO24" s="1"/>
  <c r="BO24"/>
  <c r="BQ24" s="1"/>
  <c r="BT24" s="1"/>
  <c r="CY23"/>
  <c r="BZ23"/>
  <c r="CD23" s="1"/>
  <c r="CJ23" s="1"/>
  <c r="BO23"/>
  <c r="BP23" s="1"/>
  <c r="BS23" s="1"/>
  <c r="CY22"/>
  <c r="BZ22"/>
  <c r="CE22" s="1"/>
  <c r="CK22" s="1"/>
  <c r="BO22"/>
  <c r="BQ22" s="1"/>
  <c r="BT22" s="1"/>
  <c r="CY21"/>
  <c r="BZ21"/>
  <c r="CP21" s="1"/>
  <c r="BO21"/>
  <c r="BP21" s="1"/>
  <c r="BS21" s="1"/>
  <c r="CY20"/>
  <c r="BZ20"/>
  <c r="CE20" s="1"/>
  <c r="CK20" s="1"/>
  <c r="BO20"/>
  <c r="BQ20" s="1"/>
  <c r="BT20" s="1"/>
  <c r="BZ19"/>
  <c r="BX19"/>
  <c r="BO19"/>
  <c r="BP19" s="1"/>
  <c r="BS19" s="1"/>
  <c r="CY38" i="12"/>
  <c r="CY18" i="15" s="1"/>
  <c r="BZ38" i="12"/>
  <c r="BZ18" i="15" s="1"/>
  <c r="BO38" i="12"/>
  <c r="BR38" s="1"/>
  <c r="CY37"/>
  <c r="BZ37"/>
  <c r="CC37" s="1"/>
  <c r="CI37" s="1"/>
  <c r="BO37"/>
  <c r="BQ37" s="1"/>
  <c r="BT37" s="1"/>
  <c r="CY36"/>
  <c r="BZ36"/>
  <c r="CC36" s="1"/>
  <c r="CI36" s="1"/>
  <c r="BO36"/>
  <c r="BR36" s="1"/>
  <c r="BU36" s="1"/>
  <c r="CY35"/>
  <c r="BZ35"/>
  <c r="CD35" s="1"/>
  <c r="CJ35" s="1"/>
  <c r="BO35"/>
  <c r="BQ35" s="1"/>
  <c r="BT35" s="1"/>
  <c r="CY34"/>
  <c r="BZ34"/>
  <c r="BO34"/>
  <c r="BR34" s="1"/>
  <c r="BU34" s="1"/>
  <c r="CY33"/>
  <c r="BZ33"/>
  <c r="CC33" s="1"/>
  <c r="CI33" s="1"/>
  <c r="BO33"/>
  <c r="BQ33" s="1"/>
  <c r="BT33" s="1"/>
  <c r="CY32"/>
  <c r="BZ32"/>
  <c r="CC32" s="1"/>
  <c r="CI32" s="1"/>
  <c r="BO32"/>
  <c r="BR32" s="1"/>
  <c r="BU32" s="1"/>
  <c r="CY31"/>
  <c r="BZ31"/>
  <c r="CA31" s="1"/>
  <c r="CG31" s="1"/>
  <c r="BO31"/>
  <c r="BQ31" s="1"/>
  <c r="BT31" s="1"/>
  <c r="CY30"/>
  <c r="BZ30"/>
  <c r="CE30" s="1"/>
  <c r="CK30" s="1"/>
  <c r="BO30"/>
  <c r="BR30" s="1"/>
  <c r="BU30" s="1"/>
  <c r="CY29"/>
  <c r="BZ29"/>
  <c r="CF29" s="1"/>
  <c r="CL29" s="1"/>
  <c r="BO29"/>
  <c r="BQ29" s="1"/>
  <c r="BT29" s="1"/>
  <c r="CY28"/>
  <c r="BZ28"/>
  <c r="CA28" s="1"/>
  <c r="CG28" s="1"/>
  <c r="BO28"/>
  <c r="BQ28" s="1"/>
  <c r="BT28" s="1"/>
  <c r="CY27"/>
  <c r="BZ27"/>
  <c r="CF27" s="1"/>
  <c r="CL27" s="1"/>
  <c r="BO27"/>
  <c r="BQ27" s="1"/>
  <c r="BT27" s="1"/>
  <c r="CY26"/>
  <c r="BZ26"/>
  <c r="BO26"/>
  <c r="BQ26" s="1"/>
  <c r="BT26" s="1"/>
  <c r="CY25"/>
  <c r="BZ25"/>
  <c r="CF25" s="1"/>
  <c r="CL25" s="1"/>
  <c r="BO25"/>
  <c r="BQ25" s="1"/>
  <c r="BT25" s="1"/>
  <c r="CY24"/>
  <c r="BZ24"/>
  <c r="CD24" s="1"/>
  <c r="CJ24" s="1"/>
  <c r="BO24"/>
  <c r="BQ24" s="1"/>
  <c r="BT24" s="1"/>
  <c r="CY23"/>
  <c r="BZ23"/>
  <c r="CE23" s="1"/>
  <c r="CK23" s="1"/>
  <c r="BO23"/>
  <c r="BQ23" s="1"/>
  <c r="BT23" s="1"/>
  <c r="CY22"/>
  <c r="BZ22"/>
  <c r="CC22" s="1"/>
  <c r="CI22" s="1"/>
  <c r="BO22"/>
  <c r="BP22" s="1"/>
  <c r="BS22" s="1"/>
  <c r="CY21"/>
  <c r="BZ21"/>
  <c r="CE21" s="1"/>
  <c r="CK21" s="1"/>
  <c r="BO21"/>
  <c r="BQ21" s="1"/>
  <c r="BT21" s="1"/>
  <c r="CY20"/>
  <c r="BZ20"/>
  <c r="CB20" s="1"/>
  <c r="CH20" s="1"/>
  <c r="BO20"/>
  <c r="BP20" s="1"/>
  <c r="BS20" s="1"/>
  <c r="BZ19"/>
  <c r="CA19" s="1"/>
  <c r="CG19" s="1"/>
  <c r="BX19"/>
  <c r="BO19"/>
  <c r="BQ19" s="1"/>
  <c r="BT19" s="1"/>
  <c r="CY38" i="1"/>
  <c r="CY18" i="12" s="1"/>
  <c r="BZ38" i="1"/>
  <c r="CC38" s="1"/>
  <c r="CI38" s="1"/>
  <c r="CI18" i="12" s="1"/>
  <c r="BO38" i="1"/>
  <c r="BR38" s="1"/>
  <c r="BU38" s="1"/>
  <c r="BU18" i="12" s="1"/>
  <c r="CY37" i="1"/>
  <c r="BZ37"/>
  <c r="CF37" s="1"/>
  <c r="CL37" s="1"/>
  <c r="BO37"/>
  <c r="BQ37" s="1"/>
  <c r="BT37" s="1"/>
  <c r="CY36"/>
  <c r="BZ36"/>
  <c r="CB36" s="1"/>
  <c r="CH36" s="1"/>
  <c r="BO36"/>
  <c r="BR36" s="1"/>
  <c r="BU36" s="1"/>
  <c r="CY35"/>
  <c r="BZ35"/>
  <c r="CB35" s="1"/>
  <c r="CH35" s="1"/>
  <c r="BO35"/>
  <c r="BQ35" s="1"/>
  <c r="BT35" s="1"/>
  <c r="CY34"/>
  <c r="BZ34"/>
  <c r="CE34" s="1"/>
  <c r="CK34" s="1"/>
  <c r="BO34"/>
  <c r="BR34" s="1"/>
  <c r="BU34" s="1"/>
  <c r="CY33"/>
  <c r="BZ33"/>
  <c r="CB33" s="1"/>
  <c r="CH33" s="1"/>
  <c r="BO33"/>
  <c r="BR33" s="1"/>
  <c r="BU33" s="1"/>
  <c r="CY32"/>
  <c r="BZ32"/>
  <c r="CC32" s="1"/>
  <c r="CI32" s="1"/>
  <c r="BO32"/>
  <c r="BR32" s="1"/>
  <c r="BU32" s="1"/>
  <c r="CY31"/>
  <c r="BZ31"/>
  <c r="CB31" s="1"/>
  <c r="CH31" s="1"/>
  <c r="BO31"/>
  <c r="BR31" s="1"/>
  <c r="BU31" s="1"/>
  <c r="CY30"/>
  <c r="BZ30"/>
  <c r="CC30" s="1"/>
  <c r="CI30" s="1"/>
  <c r="BO30"/>
  <c r="BR30" s="1"/>
  <c r="BU30" s="1"/>
  <c r="CY29"/>
  <c r="BZ29"/>
  <c r="CF29" s="1"/>
  <c r="CL29" s="1"/>
  <c r="BO29"/>
  <c r="BQ29" s="1"/>
  <c r="BT29" s="1"/>
  <c r="CY28"/>
  <c r="BZ28"/>
  <c r="CC28" s="1"/>
  <c r="CI28" s="1"/>
  <c r="BO28"/>
  <c r="BQ28" s="1"/>
  <c r="BT28" s="1"/>
  <c r="CY27"/>
  <c r="BZ27"/>
  <c r="CB27" s="1"/>
  <c r="CH27" s="1"/>
  <c r="BO27"/>
  <c r="BR27" s="1"/>
  <c r="BU27" s="1"/>
  <c r="CY26"/>
  <c r="BZ26"/>
  <c r="CD26" s="1"/>
  <c r="CJ26" s="1"/>
  <c r="BO26"/>
  <c r="BQ26" s="1"/>
  <c r="BT26" s="1"/>
  <c r="CY25"/>
  <c r="BZ25"/>
  <c r="CF25" s="1"/>
  <c r="CL25" s="1"/>
  <c r="BO25"/>
  <c r="BP25" s="1"/>
  <c r="BS25" s="1"/>
  <c r="CY24"/>
  <c r="BZ24"/>
  <c r="CB24" s="1"/>
  <c r="CH24" s="1"/>
  <c r="BO24"/>
  <c r="BQ24" s="1"/>
  <c r="BT24" s="1"/>
  <c r="CY23"/>
  <c r="BZ23"/>
  <c r="CB23" s="1"/>
  <c r="CH23" s="1"/>
  <c r="BO23"/>
  <c r="BQ23" s="1"/>
  <c r="BT23" s="1"/>
  <c r="CY22"/>
  <c r="BZ22"/>
  <c r="BO22"/>
  <c r="BR22" s="1"/>
  <c r="BU22" s="1"/>
  <c r="CY21"/>
  <c r="BZ21"/>
  <c r="CD21" s="1"/>
  <c r="CJ21" s="1"/>
  <c r="BO21"/>
  <c r="BR21" s="1"/>
  <c r="BU21" s="1"/>
  <c r="CY20"/>
  <c r="BZ20"/>
  <c r="CD20" s="1"/>
  <c r="CJ20" s="1"/>
  <c r="BO20"/>
  <c r="BP20" s="1"/>
  <c r="BS20" s="1"/>
  <c r="CY19"/>
  <c r="BZ19"/>
  <c r="CB19" s="1"/>
  <c r="CH19" s="1"/>
  <c r="BX19"/>
  <c r="BO19"/>
  <c r="BQ19" s="1"/>
  <c r="BT19" s="1"/>
  <c r="AI6"/>
  <c r="E6" i="22"/>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E6" i="21"/>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2" s="1"/>
  <c r="E6" i="20"/>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1" s="1"/>
  <c r="AG18" s="1"/>
  <c r="AG19" s="1"/>
  <c r="E6" i="19"/>
  <c r="B8"/>
  <c r="G8"/>
  <c r="I8"/>
  <c r="M8"/>
  <c r="B9"/>
  <c r="N9"/>
  <c r="E10"/>
  <c r="M17"/>
  <c r="K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0" s="1"/>
  <c r="AG18" s="1"/>
  <c r="AG19" s="1"/>
  <c r="E6" i="18"/>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9" s="1"/>
  <c r="E6" i="17"/>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8" s="1"/>
  <c r="E6" i="16"/>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7" s="1"/>
  <c r="AG18" s="1"/>
  <c r="AG19" s="1"/>
  <c r="E6" i="15"/>
  <c r="B8"/>
  <c r="G8"/>
  <c r="I8"/>
  <c r="M8"/>
  <c r="B9"/>
  <c r="N9"/>
  <c r="E10"/>
  <c r="M17"/>
  <c r="I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E6" i="12"/>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5" s="1"/>
  <c r="AG18" s="1"/>
  <c r="AG19" s="1"/>
  <c r="P5" i="1"/>
  <c r="AH5" s="1"/>
  <c r="P7"/>
  <c r="AH7" s="1"/>
  <c r="AH9"/>
  <c r="P10"/>
  <c r="AH10" s="1"/>
  <c r="P11"/>
  <c r="AH11" s="1"/>
  <c r="P12"/>
  <c r="AH12" s="1"/>
  <c r="P13"/>
  <c r="AH13" s="1"/>
  <c r="P14"/>
  <c r="AH14" s="1"/>
  <c r="P15"/>
  <c r="AH15" s="1"/>
  <c r="E17"/>
  <c r="Q19" s="1"/>
  <c r="Q20"/>
  <c r="G17"/>
  <c r="I17"/>
  <c r="K17"/>
  <c r="AG19"/>
  <c r="AG20"/>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Q37"/>
  <c r="AF37"/>
  <c r="AG37" s="1"/>
  <c r="AF38"/>
  <c r="AF18" i="12" s="1"/>
  <c r="K17" i="22"/>
  <c r="Q24" i="1"/>
  <c r="Q25" i="15"/>
  <c r="Q20" i="16"/>
  <c r="Q23" i="19"/>
  <c r="Q19"/>
  <c r="Q25" i="22"/>
  <c r="Q23" i="16"/>
  <c r="Q24" i="19"/>
  <c r="Q24" i="22"/>
  <c r="Q36" i="16"/>
  <c r="Q34"/>
  <c r="Q32"/>
  <c r="Q30"/>
  <c r="Q28"/>
  <c r="Q26"/>
  <c r="Q36" i="19"/>
  <c r="Q34"/>
  <c r="Q32"/>
  <c r="Q30"/>
  <c r="Q28"/>
  <c r="Q26"/>
  <c r="Q35" i="22"/>
  <c r="Q33"/>
  <c r="Q31"/>
  <c r="Q29"/>
  <c r="Q27"/>
  <c r="Q35" i="16"/>
  <c r="Q33"/>
  <c r="Q31"/>
  <c r="Q29"/>
  <c r="Q27"/>
  <c r="Q35" i="19"/>
  <c r="Q33"/>
  <c r="Q31"/>
  <c r="Q29"/>
  <c r="Q27"/>
  <c r="Q36" i="22"/>
  <c r="Q34"/>
  <c r="Q32"/>
  <c r="Q30"/>
  <c r="Q28"/>
  <c r="Q26"/>
  <c r="Q22" i="19"/>
  <c r="Q21" i="16"/>
  <c r="Q21" i="19"/>
  <c r="Q22" i="16"/>
  <c r="Q28" i="1"/>
  <c r="Q28" i="17"/>
  <c r="Q36" i="1"/>
  <c r="Q22" i="22"/>
  <c r="Q19"/>
  <c r="Q23"/>
  <c r="Q25" i="1"/>
  <c r="Q29"/>
  <c r="E17" i="12"/>
  <c r="Q21" s="1"/>
  <c r="Q35" i="1"/>
  <c r="Q34"/>
  <c r="Q33"/>
  <c r="Q32"/>
  <c r="Q31"/>
  <c r="Q30"/>
  <c r="Q27"/>
  <c r="Q26"/>
  <c r="Q23"/>
  <c r="Q22"/>
  <c r="Q33" i="17"/>
  <c r="Q36"/>
  <c r="Q32" i="12"/>
  <c r="Q23"/>
  <c r="CE38" i="20"/>
  <c r="CB38" i="18"/>
  <c r="CH38" s="1"/>
  <c r="CH18" i="19" s="1"/>
  <c r="CA19" i="22"/>
  <c r="CG19" s="1"/>
  <c r="CE19"/>
  <c r="CK19" s="1"/>
  <c r="CC21"/>
  <c r="CI21" s="1"/>
  <c r="CO21"/>
  <c r="CC23"/>
  <c r="CI23"/>
  <c r="CO23"/>
  <c r="BR24"/>
  <c r="BU24" s="1"/>
  <c r="CC25"/>
  <c r="CI25" s="1"/>
  <c r="CO25"/>
  <c r="BR26"/>
  <c r="BU26" s="1"/>
  <c r="CC31"/>
  <c r="CI31" s="1"/>
  <c r="CO31"/>
  <c r="BR32"/>
  <c r="BU32" s="1"/>
  <c r="BR34"/>
  <c r="BU34" s="1"/>
  <c r="CC19"/>
  <c r="CI19" s="1"/>
  <c r="CO19"/>
  <c r="CA19" i="21"/>
  <c r="CG19" s="1"/>
  <c r="CE19"/>
  <c r="CK19" s="1"/>
  <c r="BR20"/>
  <c r="BU20" s="1"/>
  <c r="CC21"/>
  <c r="CI21" s="1"/>
  <c r="CO21"/>
  <c r="CQ21" s="1"/>
  <c r="BR22"/>
  <c r="BU22" s="1"/>
  <c r="BP25"/>
  <c r="BS25" s="1"/>
  <c r="CA26"/>
  <c r="CG26" s="1"/>
  <c r="CE26"/>
  <c r="CK26" s="1"/>
  <c r="CE28"/>
  <c r="CK28" s="1"/>
  <c r="BP29"/>
  <c r="BS29" s="1"/>
  <c r="CA30"/>
  <c r="CG30" s="1"/>
  <c r="CE30"/>
  <c r="CK30" s="1"/>
  <c r="BP33"/>
  <c r="BS33" s="1"/>
  <c r="CA34"/>
  <c r="CG34" s="1"/>
  <c r="CE34"/>
  <c r="CK34" s="1"/>
  <c r="CE36"/>
  <c r="CK36" s="1"/>
  <c r="BP37"/>
  <c r="BS37" s="1"/>
  <c r="CA38"/>
  <c r="CE38"/>
  <c r="CE18" i="22" s="1"/>
  <c r="BZ18"/>
  <c r="CC19" i="21"/>
  <c r="CI19" s="1"/>
  <c r="CO19"/>
  <c r="BR25"/>
  <c r="BU25" s="1"/>
  <c r="CC26"/>
  <c r="CI26" s="1"/>
  <c r="CO26"/>
  <c r="BR29"/>
  <c r="BU29" s="1"/>
  <c r="CC30"/>
  <c r="CI30" s="1"/>
  <c r="CO30"/>
  <c r="BR33"/>
  <c r="BU33" s="1"/>
  <c r="CC34"/>
  <c r="CI34"/>
  <c r="CO34"/>
  <c r="CQ34" s="1"/>
  <c r="BR37"/>
  <c r="BU37" s="1"/>
  <c r="CC38"/>
  <c r="CI38" s="1"/>
  <c r="BO18" i="22"/>
  <c r="BR20" i="20"/>
  <c r="BU20" s="1"/>
  <c r="CC21"/>
  <c r="CI21" s="1"/>
  <c r="CO21"/>
  <c r="CC23"/>
  <c r="CI23" s="1"/>
  <c r="CO23"/>
  <c r="CR23" s="1"/>
  <c r="BZ18" i="21"/>
  <c r="CA21" i="20"/>
  <c r="CG21" s="1"/>
  <c r="CE21"/>
  <c r="CK21" s="1"/>
  <c r="CA23"/>
  <c r="CG23" s="1"/>
  <c r="CE23"/>
  <c r="CK23" s="1"/>
  <c r="BR25"/>
  <c r="BU25" s="1"/>
  <c r="CC26"/>
  <c r="CI26" s="1"/>
  <c r="CO26"/>
  <c r="BR27"/>
  <c r="BU27" s="1"/>
  <c r="BR29"/>
  <c r="BU29" s="1"/>
  <c r="CC30"/>
  <c r="CI30" s="1"/>
  <c r="CO30"/>
  <c r="CO32"/>
  <c r="CR32" s="1"/>
  <c r="BR33"/>
  <c r="BU33" s="1"/>
  <c r="CC34"/>
  <c r="CI34" s="1"/>
  <c r="CO34"/>
  <c r="CC36"/>
  <c r="CI36" s="1"/>
  <c r="BR37"/>
  <c r="BU37" s="1"/>
  <c r="CC38"/>
  <c r="CI38" s="1"/>
  <c r="CI18" i="21" s="1"/>
  <c r="CF27" i="19"/>
  <c r="CL27" s="1"/>
  <c r="BR29"/>
  <c r="BU29" s="1"/>
  <c r="CC34"/>
  <c r="CI34" s="1"/>
  <c r="CC22"/>
  <c r="CI22" s="1"/>
  <c r="BP25"/>
  <c r="BS25" s="1"/>
  <c r="CE28"/>
  <c r="CK28" s="1"/>
  <c r="BP29"/>
  <c r="BS29" s="1"/>
  <c r="BO18" i="20"/>
  <c r="BR24" i="18"/>
  <c r="BU24" s="1"/>
  <c r="BR26"/>
  <c r="BU26" s="1"/>
  <c r="CC29"/>
  <c r="CI29" s="1"/>
  <c r="CC31"/>
  <c r="CI31" s="1"/>
  <c r="CC37"/>
  <c r="CI37" s="1"/>
  <c r="CA19" i="17"/>
  <c r="CG19" s="1"/>
  <c r="BR20"/>
  <c r="BU20" s="1"/>
  <c r="BR22"/>
  <c r="BU22" s="1"/>
  <c r="BP25"/>
  <c r="BS25" s="1"/>
  <c r="CA26"/>
  <c r="CG26" s="1"/>
  <c r="CE26"/>
  <c r="CK26" s="1"/>
  <c r="CA28"/>
  <c r="CG28" s="1"/>
  <c r="BP29"/>
  <c r="BS29" s="1"/>
  <c r="CA30"/>
  <c r="CG30" s="1"/>
  <c r="CE30"/>
  <c r="CK30" s="1"/>
  <c r="BP33"/>
  <c r="BS33" s="1"/>
  <c r="CA34"/>
  <c r="CG34" s="1"/>
  <c r="CE34"/>
  <c r="CK34" s="1"/>
  <c r="BP37"/>
  <c r="BS37" s="1"/>
  <c r="CA38"/>
  <c r="CA18" i="18" s="1"/>
  <c r="CE38" i="17"/>
  <c r="CK38" s="1"/>
  <c r="CK18" i="18" s="1"/>
  <c r="BZ18"/>
  <c r="CC19" i="17"/>
  <c r="CI19" s="1"/>
  <c r="CO19"/>
  <c r="CC26"/>
  <c r="CI26" s="1"/>
  <c r="CO26"/>
  <c r="CQ26" s="1"/>
  <c r="CC30"/>
  <c r="CI30" s="1"/>
  <c r="CO30"/>
  <c r="BR33"/>
  <c r="BU33" s="1"/>
  <c r="CC34"/>
  <c r="CI34" s="1"/>
  <c r="CO34"/>
  <c r="CC36"/>
  <c r="CI36" s="1"/>
  <c r="BR37"/>
  <c r="BU37" s="1"/>
  <c r="CC38"/>
  <c r="BO18" i="18"/>
  <c r="CA19" i="16"/>
  <c r="CG19" s="1"/>
  <c r="CE19"/>
  <c r="CK19" s="1"/>
  <c r="CC21"/>
  <c r="CI21" s="1"/>
  <c r="CO21"/>
  <c r="CR21" s="1"/>
  <c r="CE24"/>
  <c r="CK24" s="1"/>
  <c r="BP25"/>
  <c r="BS25" s="1"/>
  <c r="CA26"/>
  <c r="CG26" s="1"/>
  <c r="CE26"/>
  <c r="CK26" s="1"/>
  <c r="BP29"/>
  <c r="BS29" s="1"/>
  <c r="CA30"/>
  <c r="CG30" s="1"/>
  <c r="CE30"/>
  <c r="CK30" s="1"/>
  <c r="CA32"/>
  <c r="CG32" s="1"/>
  <c r="BP33"/>
  <c r="BS33" s="1"/>
  <c r="CA34"/>
  <c r="CG34" s="1"/>
  <c r="CE34"/>
  <c r="CK34" s="1"/>
  <c r="BP37"/>
  <c r="BS37" s="1"/>
  <c r="CA38"/>
  <c r="CA18" i="17" s="1"/>
  <c r="CE38" i="16"/>
  <c r="CK38" s="1"/>
  <c r="CC19"/>
  <c r="CI19" s="1"/>
  <c r="CO19"/>
  <c r="BR25"/>
  <c r="BU25" s="1"/>
  <c r="CC26"/>
  <c r="CI26" s="1"/>
  <c r="CO26"/>
  <c r="CC30"/>
  <c r="CI30" s="1"/>
  <c r="CO30"/>
  <c r="CR30" s="1"/>
  <c r="BR33"/>
  <c r="BU33" s="1"/>
  <c r="CC34"/>
  <c r="CI34" s="1"/>
  <c r="CO34"/>
  <c r="BR37"/>
  <c r="BU37" s="1"/>
  <c r="CC38"/>
  <c r="CI38" s="1"/>
  <c r="CI18" i="17" s="1"/>
  <c r="BZ18"/>
  <c r="BR25" i="15"/>
  <c r="BU25" s="1"/>
  <c r="CF25"/>
  <c r="CL25" s="1"/>
  <c r="CC26"/>
  <c r="CI26" s="1"/>
  <c r="CF27"/>
  <c r="CL27" s="1"/>
  <c r="BR29"/>
  <c r="BU29" s="1"/>
  <c r="CF29"/>
  <c r="CL29" s="1"/>
  <c r="CC30"/>
  <c r="CI30" s="1"/>
  <c r="BR33"/>
  <c r="BU33" s="1"/>
  <c r="CC34"/>
  <c r="CI34" s="1"/>
  <c r="CC36"/>
  <c r="CI36" s="1"/>
  <c r="BR37"/>
  <c r="BU37" s="1"/>
  <c r="CC38"/>
  <c r="BO18" i="16"/>
  <c r="CC20" i="15"/>
  <c r="CI20" s="1"/>
  <c r="BR21"/>
  <c r="BU21" s="1"/>
  <c r="CC22"/>
  <c r="CI22" s="1"/>
  <c r="BR23"/>
  <c r="BU23" s="1"/>
  <c r="BP25"/>
  <c r="BS25" s="1"/>
  <c r="CA26"/>
  <c r="CG26" s="1"/>
  <c r="CE26"/>
  <c r="CK26" s="1"/>
  <c r="BP29"/>
  <c r="BS29" s="1"/>
  <c r="CA30"/>
  <c r="CG30" s="1"/>
  <c r="CE30"/>
  <c r="CK30" s="1"/>
  <c r="BP33"/>
  <c r="BS33" s="1"/>
  <c r="CA34"/>
  <c r="CG34" s="1"/>
  <c r="CE34"/>
  <c r="CK34" s="1"/>
  <c r="BP37"/>
  <c r="BS37" s="1"/>
  <c r="CA38"/>
  <c r="CA18" i="16" s="1"/>
  <c r="CE38" i="15"/>
  <c r="CK38" s="1"/>
  <c r="CK18" i="16" s="1"/>
  <c r="BZ18"/>
  <c r="BR25" i="12"/>
  <c r="BU25" s="1"/>
  <c r="CC26"/>
  <c r="CI26" s="1"/>
  <c r="BR29"/>
  <c r="BU29" s="1"/>
  <c r="CC34"/>
  <c r="CI34" s="1"/>
  <c r="BR37"/>
  <c r="BU37" s="1"/>
  <c r="CA26"/>
  <c r="CG26" s="1"/>
  <c r="CE26"/>
  <c r="CK26" s="1"/>
  <c r="BP27"/>
  <c r="BS27" s="1"/>
  <c r="BP29"/>
  <c r="BS29" s="1"/>
  <c r="CA34"/>
  <c r="CG34" s="1"/>
  <c r="CE34"/>
  <c r="CK34" s="1"/>
  <c r="BP37"/>
  <c r="BS37" s="1"/>
  <c r="CB19" i="22"/>
  <c r="CH19" s="1"/>
  <c r="CD19"/>
  <c r="CJ19" s="1"/>
  <c r="CF19"/>
  <c r="CL19" s="1"/>
  <c r="BP21"/>
  <c r="BS21" s="1"/>
  <c r="BR21"/>
  <c r="BU21" s="1"/>
  <c r="CB21"/>
  <c r="CH21" s="1"/>
  <c r="CD21"/>
  <c r="CJ21" s="1"/>
  <c r="CF21"/>
  <c r="CL21" s="1"/>
  <c r="CA22"/>
  <c r="CG22" s="1"/>
  <c r="CC22"/>
  <c r="CI22" s="1"/>
  <c r="CE22"/>
  <c r="CK22" s="1"/>
  <c r="CO22"/>
  <c r="CB23"/>
  <c r="CH23" s="1"/>
  <c r="CD23"/>
  <c r="CJ23" s="1"/>
  <c r="CF23"/>
  <c r="CL23" s="1"/>
  <c r="CB24"/>
  <c r="CH24" s="1"/>
  <c r="CB26"/>
  <c r="CH26" s="1"/>
  <c r="CB30"/>
  <c r="CH30" s="1"/>
  <c r="CB32"/>
  <c r="CH32" s="1"/>
  <c r="CB34"/>
  <c r="CH34" s="1"/>
  <c r="CB38"/>
  <c r="CE26"/>
  <c r="CK26" s="1"/>
  <c r="CC26"/>
  <c r="CI26" s="1"/>
  <c r="CA26"/>
  <c r="CG26" s="1"/>
  <c r="BR29"/>
  <c r="BU29" s="1"/>
  <c r="BP29"/>
  <c r="BS29" s="1"/>
  <c r="CO30"/>
  <c r="CE30"/>
  <c r="CK30" s="1"/>
  <c r="CC30"/>
  <c r="CI30" s="1"/>
  <c r="CA30"/>
  <c r="CG30" s="1"/>
  <c r="BR33"/>
  <c r="BU33" s="1"/>
  <c r="BP33"/>
  <c r="BS33" s="1"/>
  <c r="CO34"/>
  <c r="BP35"/>
  <c r="BS35" s="1"/>
  <c r="BR37"/>
  <c r="BU37" s="1"/>
  <c r="BP37"/>
  <c r="BS37" s="1"/>
  <c r="CE38"/>
  <c r="CC38"/>
  <c r="CA38"/>
  <c r="CB22"/>
  <c r="CH22" s="1"/>
  <c r="CD22"/>
  <c r="CJ22" s="1"/>
  <c r="CF22"/>
  <c r="CL22" s="1"/>
  <c r="CP26"/>
  <c r="CD30"/>
  <c r="CJ30" s="1"/>
  <c r="CP30"/>
  <c r="CD34"/>
  <c r="CJ34" s="1"/>
  <c r="CD38"/>
  <c r="CB27"/>
  <c r="CH27" s="1"/>
  <c r="CB29"/>
  <c r="CH29" s="1"/>
  <c r="CD29"/>
  <c r="CJ29" s="1"/>
  <c r="CB31"/>
  <c r="CH31" s="1"/>
  <c r="CD31"/>
  <c r="CJ31" s="1"/>
  <c r="CF31"/>
  <c r="CL31" s="1"/>
  <c r="CB33"/>
  <c r="CH33" s="1"/>
  <c r="CB35"/>
  <c r="CH35" s="1"/>
  <c r="CB37"/>
  <c r="CH37" s="1"/>
  <c r="CD37"/>
  <c r="CJ37" s="1"/>
  <c r="CB19" i="21"/>
  <c r="CH19" s="1"/>
  <c r="CD19"/>
  <c r="CJ19" s="1"/>
  <c r="CF19"/>
  <c r="CL19" s="1"/>
  <c r="CA20"/>
  <c r="CG20" s="1"/>
  <c r="CO20"/>
  <c r="CQ20" s="1"/>
  <c r="BP21"/>
  <c r="BS21" s="1"/>
  <c r="BR21"/>
  <c r="BU21" s="1"/>
  <c r="CA22"/>
  <c r="CG22" s="1"/>
  <c r="CC22"/>
  <c r="CI22" s="1"/>
  <c r="CE22"/>
  <c r="CK22" s="1"/>
  <c r="CO22"/>
  <c r="CR22" s="1"/>
  <c r="CD23"/>
  <c r="CJ23" s="1"/>
  <c r="CB25"/>
  <c r="CH25" s="1"/>
  <c r="CB27"/>
  <c r="CH27" s="1"/>
  <c r="CO25"/>
  <c r="CE25"/>
  <c r="CK25" s="1"/>
  <c r="CC25"/>
  <c r="CI25" s="1"/>
  <c r="CA25"/>
  <c r="CG25" s="1"/>
  <c r="BR26"/>
  <c r="BU26" s="1"/>
  <c r="CO27"/>
  <c r="CR27" s="1"/>
  <c r="CE27"/>
  <c r="CK27" s="1"/>
  <c r="CC27"/>
  <c r="CI27" s="1"/>
  <c r="CA27"/>
  <c r="CG27" s="1"/>
  <c r="BR28"/>
  <c r="BU28" s="1"/>
  <c r="BP28"/>
  <c r="BS28" s="1"/>
  <c r="CE29"/>
  <c r="CK29" s="1"/>
  <c r="BR30"/>
  <c r="BU30" s="1"/>
  <c r="BP30"/>
  <c r="BS30" s="1"/>
  <c r="BQ30"/>
  <c r="BT30" s="1"/>
  <c r="CF20"/>
  <c r="CL20" s="1"/>
  <c r="CB22"/>
  <c r="CH22" s="1"/>
  <c r="CD22"/>
  <c r="CJ22" s="1"/>
  <c r="CF22"/>
  <c r="CL22" s="1"/>
  <c r="CD25"/>
  <c r="CJ25" s="1"/>
  <c r="CP25"/>
  <c r="CD27"/>
  <c r="CJ27" s="1"/>
  <c r="CP27"/>
  <c r="CD29"/>
  <c r="CJ29" s="1"/>
  <c r="CF31"/>
  <c r="CL31" s="1"/>
  <c r="CB33"/>
  <c r="CH33" s="1"/>
  <c r="CD33"/>
  <c r="CJ33" s="1"/>
  <c r="CF33"/>
  <c r="CL33" s="1"/>
  <c r="CP33"/>
  <c r="CB35"/>
  <c r="CH35" s="1"/>
  <c r="CD35"/>
  <c r="CJ35" s="1"/>
  <c r="CF35"/>
  <c r="CL35" s="1"/>
  <c r="CP35"/>
  <c r="CR35" s="1"/>
  <c r="BQ36"/>
  <c r="BT36" s="1"/>
  <c r="CP37"/>
  <c r="CR37" s="1"/>
  <c r="BQ38"/>
  <c r="BT38" s="1"/>
  <c r="BT18" i="22" s="1"/>
  <c r="CB26" i="21"/>
  <c r="CH26" s="1"/>
  <c r="CD26"/>
  <c r="CJ26" s="1"/>
  <c r="CF26"/>
  <c r="CL26" s="1"/>
  <c r="CB28"/>
  <c r="CH28" s="1"/>
  <c r="CB30"/>
  <c r="CH30" s="1"/>
  <c r="CD30"/>
  <c r="CJ30" s="1"/>
  <c r="CN30" s="1"/>
  <c r="CF30"/>
  <c r="CL30" s="1"/>
  <c r="CA33"/>
  <c r="CG33" s="1"/>
  <c r="CC33"/>
  <c r="CI33" s="1"/>
  <c r="CE33"/>
  <c r="CK33" s="1"/>
  <c r="BP34"/>
  <c r="BS34" s="1"/>
  <c r="CB34"/>
  <c r="CH34" s="1"/>
  <c r="CD34"/>
  <c r="CJ34" s="1"/>
  <c r="CF34"/>
  <c r="CL34" s="1"/>
  <c r="CA35"/>
  <c r="CG35" s="1"/>
  <c r="CC35"/>
  <c r="CI35" s="1"/>
  <c r="CE35"/>
  <c r="CK35" s="1"/>
  <c r="BP36"/>
  <c r="BS36" s="1"/>
  <c r="CB36"/>
  <c r="CH36" s="1"/>
  <c r="CD36"/>
  <c r="CJ36" s="1"/>
  <c r="BP38"/>
  <c r="BS38" s="1"/>
  <c r="CB38"/>
  <c r="CH38" s="1"/>
  <c r="CD38"/>
  <c r="CJ38" s="1"/>
  <c r="CF38"/>
  <c r="CF18" i="22" s="1"/>
  <c r="BP19" i="20"/>
  <c r="BS19" s="1"/>
  <c r="CB19"/>
  <c r="CH19" s="1"/>
  <c r="CD19"/>
  <c r="CJ19" s="1"/>
  <c r="CF19"/>
  <c r="CL19" s="1"/>
  <c r="BP21"/>
  <c r="BS21" s="1"/>
  <c r="BR21"/>
  <c r="BU21" s="1"/>
  <c r="CB21"/>
  <c r="CH21" s="1"/>
  <c r="CD21"/>
  <c r="CJ21" s="1"/>
  <c r="CF21"/>
  <c r="CL21" s="1"/>
  <c r="CA22"/>
  <c r="CG22" s="1"/>
  <c r="CC22"/>
  <c r="CI22" s="1"/>
  <c r="CE22"/>
  <c r="CK22" s="1"/>
  <c r="CO22"/>
  <c r="CB23"/>
  <c r="CH23" s="1"/>
  <c r="CD23"/>
  <c r="CJ23" s="1"/>
  <c r="CF23"/>
  <c r="CL23" s="1"/>
  <c r="CB25"/>
  <c r="CH25" s="1"/>
  <c r="BR24"/>
  <c r="BU24" s="1"/>
  <c r="BP24"/>
  <c r="BS24" s="1"/>
  <c r="BR26"/>
  <c r="BU26" s="1"/>
  <c r="BP26"/>
  <c r="BS26" s="1"/>
  <c r="BR28"/>
  <c r="BU28" s="1"/>
  <c r="CB22"/>
  <c r="CH22" s="1"/>
  <c r="CD22"/>
  <c r="CJ22" s="1"/>
  <c r="CF22"/>
  <c r="CL22" s="1"/>
  <c r="CD27"/>
  <c r="CJ27" s="1"/>
  <c r="CB29"/>
  <c r="CH29" s="1"/>
  <c r="CD29"/>
  <c r="CJ29" s="1"/>
  <c r="CF29"/>
  <c r="CL29" s="1"/>
  <c r="CP29"/>
  <c r="CB31"/>
  <c r="CH31" s="1"/>
  <c r="CD31"/>
  <c r="CJ31" s="1"/>
  <c r="CF31"/>
  <c r="CL31" s="1"/>
  <c r="CP31"/>
  <c r="BQ32"/>
  <c r="BT32" s="1"/>
  <c r="CF33"/>
  <c r="CL33" s="1"/>
  <c r="BQ34"/>
  <c r="BT34" s="1"/>
  <c r="CB37"/>
  <c r="CH37" s="1"/>
  <c r="CD37"/>
  <c r="CJ37" s="1"/>
  <c r="CF37"/>
  <c r="CL37" s="1"/>
  <c r="CP37"/>
  <c r="CQ37" s="1"/>
  <c r="CB26"/>
  <c r="CH26" s="1"/>
  <c r="CD26"/>
  <c r="CJ26" s="1"/>
  <c r="CF26"/>
  <c r="CL26" s="1"/>
  <c r="CA29"/>
  <c r="CG29" s="1"/>
  <c r="CC29"/>
  <c r="CI29" s="1"/>
  <c r="CE29"/>
  <c r="CK29" s="1"/>
  <c r="CB30"/>
  <c r="CH30" s="1"/>
  <c r="CD30"/>
  <c r="CJ30" s="1"/>
  <c r="CF30"/>
  <c r="CL30" s="1"/>
  <c r="CA31"/>
  <c r="CG31" s="1"/>
  <c r="CM31" s="1"/>
  <c r="CC31"/>
  <c r="CI31" s="1"/>
  <c r="CE31"/>
  <c r="CK31" s="1"/>
  <c r="BP32"/>
  <c r="BS32" s="1"/>
  <c r="CD32"/>
  <c r="CJ32" s="1"/>
  <c r="CF32"/>
  <c r="CL32" s="1"/>
  <c r="BP34"/>
  <c r="BS34" s="1"/>
  <c r="CB34"/>
  <c r="CH34" s="1"/>
  <c r="CD34"/>
  <c r="CJ34" s="1"/>
  <c r="CF34"/>
  <c r="CL34" s="1"/>
  <c r="CA37"/>
  <c r="CG37" s="1"/>
  <c r="CC37"/>
  <c r="CI37" s="1"/>
  <c r="CE37"/>
  <c r="CK37" s="1"/>
  <c r="CB38"/>
  <c r="CD38"/>
  <c r="CJ38" s="1"/>
  <c r="CF38"/>
  <c r="CF18" i="21" s="1"/>
  <c r="CE25" i="19"/>
  <c r="CK25" s="1"/>
  <c r="CC25"/>
  <c r="CI25" s="1"/>
  <c r="CA25"/>
  <c r="CG25" s="1"/>
  <c r="CO27"/>
  <c r="CE27"/>
  <c r="CK27" s="1"/>
  <c r="CC27"/>
  <c r="CI27" s="1"/>
  <c r="CA27"/>
  <c r="CG27" s="1"/>
  <c r="BR28"/>
  <c r="BU28" s="1"/>
  <c r="BP28"/>
  <c r="BS28" s="1"/>
  <c r="CO29"/>
  <c r="CE29"/>
  <c r="CK29" s="1"/>
  <c r="BR30"/>
  <c r="BU30" s="1"/>
  <c r="CA19"/>
  <c r="CG19" s="1"/>
  <c r="CC19"/>
  <c r="CI19" s="1"/>
  <c r="CE19"/>
  <c r="CK19" s="1"/>
  <c r="CO19"/>
  <c r="CQ19" s="1"/>
  <c r="BP20"/>
  <c r="BS20" s="1"/>
  <c r="BR20"/>
  <c r="BU20" s="1"/>
  <c r="CA21"/>
  <c r="CG21" s="1"/>
  <c r="CO21"/>
  <c r="BP22"/>
  <c r="BS22" s="1"/>
  <c r="BR22"/>
  <c r="BU22" s="1"/>
  <c r="CD22"/>
  <c r="CJ22" s="1"/>
  <c r="CD25"/>
  <c r="CJ25" s="1"/>
  <c r="CP25"/>
  <c r="CD27"/>
  <c r="CJ27" s="1"/>
  <c r="CP27"/>
  <c r="CQ27" s="1"/>
  <c r="CP29"/>
  <c r="CB19"/>
  <c r="CH19" s="1"/>
  <c r="CD19"/>
  <c r="CJ19" s="1"/>
  <c r="CF19"/>
  <c r="CL19" s="1"/>
  <c r="CB21"/>
  <c r="CH21" s="1"/>
  <c r="CD23"/>
  <c r="CJ23" s="1"/>
  <c r="CB33"/>
  <c r="CH33" s="1"/>
  <c r="CD33"/>
  <c r="CJ33" s="1"/>
  <c r="CF33"/>
  <c r="CL33" s="1"/>
  <c r="CP33"/>
  <c r="CB35"/>
  <c r="CH35" s="1"/>
  <c r="CD35"/>
  <c r="CJ35" s="1"/>
  <c r="CF35"/>
  <c r="CL35" s="1"/>
  <c r="CP35"/>
  <c r="CQ35" s="1"/>
  <c r="BQ36"/>
  <c r="BT36" s="1"/>
  <c r="CB37"/>
  <c r="CH37" s="1"/>
  <c r="BQ38"/>
  <c r="BT38" s="1"/>
  <c r="CB26"/>
  <c r="CH26" s="1"/>
  <c r="CF26"/>
  <c r="CL26" s="1"/>
  <c r="CB30"/>
  <c r="CH30" s="1"/>
  <c r="CF30"/>
  <c r="CL30" s="1"/>
  <c r="CA33"/>
  <c r="CG33" s="1"/>
  <c r="CC33"/>
  <c r="CI33" s="1"/>
  <c r="CE33"/>
  <c r="CK33" s="1"/>
  <c r="BP34"/>
  <c r="BS34" s="1"/>
  <c r="CB34"/>
  <c r="CH34" s="1"/>
  <c r="CF34"/>
  <c r="CL34" s="1"/>
  <c r="CA35"/>
  <c r="CG35" s="1"/>
  <c r="CC35"/>
  <c r="CI35" s="1"/>
  <c r="CE35"/>
  <c r="CK35" s="1"/>
  <c r="BP36"/>
  <c r="BS36" s="1"/>
  <c r="CA37"/>
  <c r="CG37" s="1"/>
  <c r="CC37"/>
  <c r="CI37" s="1"/>
  <c r="BP38"/>
  <c r="CB38"/>
  <c r="CB18" i="20" s="1"/>
  <c r="CF38" i="19"/>
  <c r="CL38" s="1"/>
  <c r="CL18" i="20" s="1"/>
  <c r="CF19" i="18"/>
  <c r="CL19" s="1"/>
  <c r="CB21"/>
  <c r="CH21" s="1"/>
  <c r="CD21"/>
  <c r="CJ21" s="1"/>
  <c r="CF21"/>
  <c r="CL21" s="1"/>
  <c r="CP21"/>
  <c r="CB23"/>
  <c r="CH23" s="1"/>
  <c r="CD23"/>
  <c r="CJ23" s="1"/>
  <c r="CF23"/>
  <c r="CL23" s="1"/>
  <c r="CP23"/>
  <c r="CC26"/>
  <c r="CI26" s="1"/>
  <c r="BR29"/>
  <c r="BU29" s="1"/>
  <c r="CE30"/>
  <c r="CK30" s="1"/>
  <c r="CA30"/>
  <c r="CG30" s="1"/>
  <c r="CE32"/>
  <c r="CK32" s="1"/>
  <c r="CC34"/>
  <c r="CI34" s="1"/>
  <c r="CA19"/>
  <c r="CG19" s="1"/>
  <c r="CE19"/>
  <c r="CK19" s="1"/>
  <c r="CA21"/>
  <c r="CG21" s="1"/>
  <c r="CC21"/>
  <c r="CI21" s="1"/>
  <c r="CE21"/>
  <c r="CK21" s="1"/>
  <c r="CD22"/>
  <c r="CJ22" s="1"/>
  <c r="CA23"/>
  <c r="CG23" s="1"/>
  <c r="CC23"/>
  <c r="CI23" s="1"/>
  <c r="CE23"/>
  <c r="CK23" s="1"/>
  <c r="CP24"/>
  <c r="CP32"/>
  <c r="CD25"/>
  <c r="CJ25" s="1"/>
  <c r="CB29"/>
  <c r="CH29" s="1"/>
  <c r="CF29"/>
  <c r="CL29" s="1"/>
  <c r="CD31"/>
  <c r="CJ31" s="1"/>
  <c r="CB33"/>
  <c r="CH33" s="1"/>
  <c r="CB35"/>
  <c r="CH35" s="1"/>
  <c r="CB37"/>
  <c r="CH37" s="1"/>
  <c r="CF37"/>
  <c r="CL37" s="1"/>
  <c r="CD19" i="17"/>
  <c r="CJ19" s="1"/>
  <c r="BP21"/>
  <c r="BS21" s="1"/>
  <c r="BR21"/>
  <c r="BU21" s="1"/>
  <c r="CF21"/>
  <c r="CL21" s="1"/>
  <c r="CA22"/>
  <c r="CG22" s="1"/>
  <c r="CC22"/>
  <c r="CI22" s="1"/>
  <c r="CE22"/>
  <c r="CK22" s="1"/>
  <c r="CO22"/>
  <c r="CB25"/>
  <c r="CH25" s="1"/>
  <c r="CB27"/>
  <c r="CH27" s="1"/>
  <c r="CB29"/>
  <c r="CH29" s="1"/>
  <c r="CO25"/>
  <c r="CR25" s="1"/>
  <c r="BR28"/>
  <c r="BU28" s="1"/>
  <c r="BP28"/>
  <c r="BS28" s="1"/>
  <c r="CC29"/>
  <c r="CI29" s="1"/>
  <c r="BR30"/>
  <c r="BU30" s="1"/>
  <c r="BP30"/>
  <c r="BS30" s="1"/>
  <c r="CB22"/>
  <c r="CH22" s="1"/>
  <c r="CD22"/>
  <c r="CJ22" s="1"/>
  <c r="CF22"/>
  <c r="CL22" s="1"/>
  <c r="CD25"/>
  <c r="CJ25" s="1"/>
  <c r="CD27"/>
  <c r="CJ27" s="1"/>
  <c r="CP27"/>
  <c r="BQ32"/>
  <c r="BT32" s="1"/>
  <c r="CB35"/>
  <c r="CH35" s="1"/>
  <c r="CF35"/>
  <c r="CL35" s="1"/>
  <c r="BQ36"/>
  <c r="BT36" s="1"/>
  <c r="CB26"/>
  <c r="CH26" s="1"/>
  <c r="CD26"/>
  <c r="CJ26" s="1"/>
  <c r="CF26"/>
  <c r="CL26" s="1"/>
  <c r="CB30"/>
  <c r="CH30" s="1"/>
  <c r="CD30"/>
  <c r="CJ30" s="1"/>
  <c r="CF30"/>
  <c r="CL30" s="1"/>
  <c r="CA33"/>
  <c r="CG33" s="1"/>
  <c r="CE33"/>
  <c r="CK33" s="1"/>
  <c r="CB34"/>
  <c r="CH34" s="1"/>
  <c r="CD34"/>
  <c r="CJ34" s="1"/>
  <c r="CF34"/>
  <c r="CL34" s="1"/>
  <c r="CA35"/>
  <c r="CG35" s="1"/>
  <c r="CM35" s="1"/>
  <c r="CC35"/>
  <c r="CI35" s="1"/>
  <c r="CE35"/>
  <c r="CK35" s="1"/>
  <c r="BP36"/>
  <c r="BS36" s="1"/>
  <c r="CE37"/>
  <c r="CK37" s="1"/>
  <c r="BP38"/>
  <c r="BP18" i="18" s="1"/>
  <c r="CB38" i="17"/>
  <c r="CD38"/>
  <c r="CD18" i="18" s="1"/>
  <c r="CF38" i="17"/>
  <c r="CL38" s="1"/>
  <c r="CL18" i="18" s="1"/>
  <c r="CB19" i="16"/>
  <c r="CH19" s="1"/>
  <c r="CD19"/>
  <c r="CJ19" s="1"/>
  <c r="CF19"/>
  <c r="CL19" s="1"/>
  <c r="BP21"/>
  <c r="BS21" s="1"/>
  <c r="BR21"/>
  <c r="BU21" s="1"/>
  <c r="CB21"/>
  <c r="CH21" s="1"/>
  <c r="CD21"/>
  <c r="CJ21" s="1"/>
  <c r="CF21"/>
  <c r="CL21" s="1"/>
  <c r="CA22"/>
  <c r="CG22" s="1"/>
  <c r="CC22"/>
  <c r="CI22" s="1"/>
  <c r="CE22"/>
  <c r="CK22" s="1"/>
  <c r="CO22"/>
  <c r="CR22" s="1"/>
  <c r="CB29"/>
  <c r="CH29" s="1"/>
  <c r="CE25"/>
  <c r="CK25" s="1"/>
  <c r="CA25"/>
  <c r="CG25" s="1"/>
  <c r="BR26"/>
  <c r="BU26" s="1"/>
  <c r="BP26"/>
  <c r="BS26" s="1"/>
  <c r="CO29"/>
  <c r="CE29"/>
  <c r="CK29" s="1"/>
  <c r="CC29"/>
  <c r="CI29" s="1"/>
  <c r="CA29"/>
  <c r="CG29" s="1"/>
  <c r="BR30"/>
  <c r="BU30" s="1"/>
  <c r="CB22"/>
  <c r="CH22" s="1"/>
  <c r="CD22"/>
  <c r="CJ22" s="1"/>
  <c r="CF22"/>
  <c r="CL22" s="1"/>
  <c r="CP27"/>
  <c r="CD29"/>
  <c r="CJ29" s="1"/>
  <c r="CP29"/>
  <c r="CB31"/>
  <c r="CH31" s="1"/>
  <c r="CD31"/>
  <c r="CJ31" s="1"/>
  <c r="CF31"/>
  <c r="CL31" s="1"/>
  <c r="CP31"/>
  <c r="CR31" s="1"/>
  <c r="BQ32"/>
  <c r="BT32" s="1"/>
  <c r="CB33"/>
  <c r="CH33" s="1"/>
  <c r="CD33"/>
  <c r="CJ33" s="1"/>
  <c r="BQ34"/>
  <c r="BT34" s="1"/>
  <c r="CB35"/>
  <c r="CH35" s="1"/>
  <c r="CB37"/>
  <c r="CH37" s="1"/>
  <c r="CD37"/>
  <c r="CJ37" s="1"/>
  <c r="CF37"/>
  <c r="CL37" s="1"/>
  <c r="BQ38"/>
  <c r="BT38" s="1"/>
  <c r="BT18" i="17" s="1"/>
  <c r="CB26" i="16"/>
  <c r="CH26" s="1"/>
  <c r="CD26"/>
  <c r="CJ26" s="1"/>
  <c r="CF26"/>
  <c r="CL26" s="1"/>
  <c r="CB30"/>
  <c r="CH30" s="1"/>
  <c r="CD30"/>
  <c r="CJ30" s="1"/>
  <c r="CF30"/>
  <c r="CL30" s="1"/>
  <c r="CA31"/>
  <c r="CG31" s="1"/>
  <c r="CC31"/>
  <c r="CI31" s="1"/>
  <c r="CE31"/>
  <c r="CK31" s="1"/>
  <c r="BP32"/>
  <c r="BS32" s="1"/>
  <c r="CE33"/>
  <c r="CK33" s="1"/>
  <c r="BP34"/>
  <c r="BS34" s="1"/>
  <c r="CB34"/>
  <c r="CH34" s="1"/>
  <c r="CD34"/>
  <c r="CJ34" s="1"/>
  <c r="CF34"/>
  <c r="CL34" s="1"/>
  <c r="CA37"/>
  <c r="CG37" s="1"/>
  <c r="CC37"/>
  <c r="CI37" s="1"/>
  <c r="CE37"/>
  <c r="CK37" s="1"/>
  <c r="CB38"/>
  <c r="CB18" i="17" s="1"/>
  <c r="CD38" i="16"/>
  <c r="CJ38" s="1"/>
  <c r="CJ18" i="17" s="1"/>
  <c r="CF38" i="16"/>
  <c r="CL38" s="1"/>
  <c r="CE25" i="15"/>
  <c r="CK25" s="1"/>
  <c r="CC25"/>
  <c r="CI25" s="1"/>
  <c r="CA25"/>
  <c r="CG25" s="1"/>
  <c r="CE27"/>
  <c r="CK27" s="1"/>
  <c r="CC27"/>
  <c r="CI27" s="1"/>
  <c r="CA27"/>
  <c r="CG27" s="1"/>
  <c r="CO27"/>
  <c r="BR28"/>
  <c r="BU28" s="1"/>
  <c r="BP28"/>
  <c r="BS28" s="1"/>
  <c r="CE29"/>
  <c r="CK29" s="1"/>
  <c r="BR30"/>
  <c r="BU30" s="1"/>
  <c r="BP30"/>
  <c r="BS30" s="1"/>
  <c r="CA19"/>
  <c r="CG19" s="1"/>
  <c r="CC19"/>
  <c r="CI19" s="1"/>
  <c r="CE19"/>
  <c r="CK19" s="1"/>
  <c r="BP20"/>
  <c r="BS20" s="1"/>
  <c r="BR20"/>
  <c r="BU20" s="1"/>
  <c r="CF20"/>
  <c r="CL20" s="1"/>
  <c r="CA21"/>
  <c r="CG21" s="1"/>
  <c r="BP22"/>
  <c r="BS22" s="1"/>
  <c r="BR22"/>
  <c r="BU22" s="1"/>
  <c r="CB22"/>
  <c r="CH22" s="1"/>
  <c r="CD22"/>
  <c r="CJ22" s="1"/>
  <c r="CF22"/>
  <c r="CL22" s="1"/>
  <c r="CE23"/>
  <c r="CK23" s="1"/>
  <c r="CD25"/>
  <c r="CJ25" s="1"/>
  <c r="CP25"/>
  <c r="CD27"/>
  <c r="CJ27" s="1"/>
  <c r="CB19"/>
  <c r="CH19" s="1"/>
  <c r="CD19"/>
  <c r="CJ19" s="1"/>
  <c r="CF19"/>
  <c r="CL19" s="1"/>
  <c r="CD21"/>
  <c r="CJ21" s="1"/>
  <c r="CF23"/>
  <c r="CL23" s="1"/>
  <c r="BQ32"/>
  <c r="BT32" s="1"/>
  <c r="CB33"/>
  <c r="CH33" s="1"/>
  <c r="CD33"/>
  <c r="CJ33" s="1"/>
  <c r="CF33"/>
  <c r="CL33" s="1"/>
  <c r="CB35"/>
  <c r="CH35" s="1"/>
  <c r="CD35"/>
  <c r="CJ35" s="1"/>
  <c r="CF35"/>
  <c r="CL35" s="1"/>
  <c r="BQ36"/>
  <c r="BT36" s="1"/>
  <c r="BQ38"/>
  <c r="CB26"/>
  <c r="CH26" s="1"/>
  <c r="CD26"/>
  <c r="CJ26" s="1"/>
  <c r="CF26"/>
  <c r="CL26" s="1"/>
  <c r="CD28"/>
  <c r="CJ28" s="1"/>
  <c r="CF28"/>
  <c r="CL28" s="1"/>
  <c r="CB30"/>
  <c r="CH30" s="1"/>
  <c r="CD30"/>
  <c r="CJ30" s="1"/>
  <c r="CF30"/>
  <c r="CL30" s="1"/>
  <c r="CA33"/>
  <c r="CG33" s="1"/>
  <c r="CC33"/>
  <c r="CI33" s="1"/>
  <c r="CE33"/>
  <c r="CK33" s="1"/>
  <c r="CB34"/>
  <c r="CH34" s="1"/>
  <c r="CD34"/>
  <c r="CJ34" s="1"/>
  <c r="CP34"/>
  <c r="CF34"/>
  <c r="CL34" s="1"/>
  <c r="CA35"/>
  <c r="CG35" s="1"/>
  <c r="CO35"/>
  <c r="CC35"/>
  <c r="CI35" s="1"/>
  <c r="CE35"/>
  <c r="CK35" s="1"/>
  <c r="BP36"/>
  <c r="BS36" s="1"/>
  <c r="CF36"/>
  <c r="CL36" s="1"/>
  <c r="CA37"/>
  <c r="CG37" s="1"/>
  <c r="BP38"/>
  <c r="CB38"/>
  <c r="CH38" s="1"/>
  <c r="CH18" i="16" s="1"/>
  <c r="CD38" i="15"/>
  <c r="CF38"/>
  <c r="CL38" s="1"/>
  <c r="CL18" i="16" s="1"/>
  <c r="BP21" i="12"/>
  <c r="BS21" s="1"/>
  <c r="BR21"/>
  <c r="BU21" s="1"/>
  <c r="CB21"/>
  <c r="CH21" s="1"/>
  <c r="CF21"/>
  <c r="CL21" s="1"/>
  <c r="CB23"/>
  <c r="CH23" s="1"/>
  <c r="CD23"/>
  <c r="CJ23" s="1"/>
  <c r="CF22"/>
  <c r="CL22" s="1"/>
  <c r="CD27"/>
  <c r="CJ27" s="1"/>
  <c r="CB31"/>
  <c r="CH31" s="1"/>
  <c r="CD31"/>
  <c r="CJ31" s="1"/>
  <c r="CF31"/>
  <c r="CL31" s="1"/>
  <c r="BQ32"/>
  <c r="BT32" s="1"/>
  <c r="BQ34"/>
  <c r="BT34" s="1"/>
  <c r="CB37"/>
  <c r="CH37" s="1"/>
  <c r="CD37"/>
  <c r="CJ37" s="1"/>
  <c r="CB26"/>
  <c r="CH26" s="1"/>
  <c r="CM26" s="1"/>
  <c r="CO26" s="1"/>
  <c r="CD26"/>
  <c r="CJ26" s="1"/>
  <c r="CF26"/>
  <c r="CL26" s="1"/>
  <c r="BP34"/>
  <c r="BS34" s="1"/>
  <c r="CB34"/>
  <c r="CH34" s="1"/>
  <c r="CD34"/>
  <c r="CJ34" s="1"/>
  <c r="CF34"/>
  <c r="CL34" s="1"/>
  <c r="CD30" i="1"/>
  <c r="CJ30" s="1"/>
  <c r="CK38" i="22"/>
  <c r="CH38"/>
  <c r="BP18"/>
  <c r="BQ18"/>
  <c r="CG38" i="21"/>
  <c r="CA18" i="22"/>
  <c r="CH38" i="20"/>
  <c r="CB18" i="21"/>
  <c r="BS38" i="19"/>
  <c r="BS18" i="20" s="1"/>
  <c r="BP18"/>
  <c r="CH38" i="19"/>
  <c r="CH18" i="20" s="1"/>
  <c r="BS38" i="17"/>
  <c r="CI38"/>
  <c r="CI18" i="18" s="1"/>
  <c r="CC18"/>
  <c r="CG38" i="17"/>
  <c r="CG18" i="18" s="1"/>
  <c r="CE18" i="17"/>
  <c r="CI38" i="15"/>
  <c r="CI18" i="16" s="1"/>
  <c r="CC18"/>
  <c r="CR25" i="21"/>
  <c r="CP38"/>
  <c r="CP18" i="22" s="1"/>
  <c r="CP38" i="20"/>
  <c r="CP18" i="21" s="1"/>
  <c r="BS18" i="22"/>
  <c r="CP38"/>
  <c r="CO38"/>
  <c r="CO38" i="21"/>
  <c r="CO18" i="22" s="1"/>
  <c r="CO38" i="20"/>
  <c r="CO18" i="21" s="1"/>
  <c r="CP38" i="17"/>
  <c r="CP18" i="18" s="1"/>
  <c r="CO38" i="17"/>
  <c r="CR38" s="1"/>
  <c r="CR18" i="18" s="1"/>
  <c r="BP24"/>
  <c r="BS24" s="1"/>
  <c r="CE25"/>
  <c r="CK25" s="1"/>
  <c r="CO25"/>
  <c r="CE29"/>
  <c r="CK29" s="1"/>
  <c r="BP32"/>
  <c r="BS32" s="1"/>
  <c r="CE30" i="20"/>
  <c r="CK30" s="1"/>
  <c r="CE34"/>
  <c r="CK34" s="1"/>
  <c r="CE23" i="22"/>
  <c r="CK23" s="1"/>
  <c r="CO20" i="15"/>
  <c r="CA22"/>
  <c r="CG22" s="1"/>
  <c r="CA21" i="16"/>
  <c r="CG21" s="1"/>
  <c r="CA23"/>
  <c r="CG23" s="1"/>
  <c r="CA27" i="18"/>
  <c r="CG27" s="1"/>
  <c r="CE27"/>
  <c r="CK27" s="1"/>
  <c r="BP29" i="20"/>
  <c r="BS29" s="1"/>
  <c r="CA30"/>
  <c r="CG30" s="1"/>
  <c r="BP33"/>
  <c r="BS33" s="1"/>
  <c r="CA34"/>
  <c r="CG34" s="1"/>
  <c r="BP37"/>
  <c r="BS37" s="1"/>
  <c r="BP20" i="21"/>
  <c r="BS20" s="1"/>
  <c r="CE21" i="22"/>
  <c r="CK21" s="1"/>
  <c r="CA23"/>
  <c r="CG23" s="1"/>
  <c r="CA31"/>
  <c r="CG31" s="1"/>
  <c r="CE31"/>
  <c r="CK31" s="1"/>
  <c r="BP32"/>
  <c r="BS32" s="1"/>
  <c r="CA37" i="18"/>
  <c r="CG37" s="1"/>
  <c r="CA19" i="20"/>
  <c r="CG19" s="1"/>
  <c r="CA26"/>
  <c r="CG26" s="1"/>
  <c r="CA25" i="22"/>
  <c r="CG25" s="1"/>
  <c r="Q38" i="12"/>
  <c r="Q37"/>
  <c r="Q38" i="17"/>
  <c r="Q38" i="22"/>
  <c r="Q24" i="12"/>
  <c r="Q22"/>
  <c r="Q25"/>
  <c r="Q34"/>
  <c r="Q30"/>
  <c r="Q26"/>
  <c r="Q33"/>
  <c r="Q29"/>
  <c r="Q20" i="19"/>
  <c r="Q38" i="16"/>
  <c r="Q38" i="19"/>
  <c r="Q36" i="21"/>
  <c r="Q35"/>
  <c r="Q32"/>
  <c r="Q31"/>
  <c r="Q28"/>
  <c r="Q27"/>
  <c r="CA21" i="22"/>
  <c r="CG21" s="1"/>
  <c r="BP24"/>
  <c r="BS24" s="1"/>
  <c r="BV24" s="1"/>
  <c r="BW24" s="1"/>
  <c r="CC18"/>
  <c r="BQ22" i="21"/>
  <c r="BT22" s="1"/>
  <c r="CP26" i="20"/>
  <c r="BQ27"/>
  <c r="BT27" s="1"/>
  <c r="CP19"/>
  <c r="AG38"/>
  <c r="BP21" i="19"/>
  <c r="BS21" s="1"/>
  <c r="BQ18" i="20"/>
  <c r="CP31" i="18"/>
  <c r="CQ31" s="1"/>
  <c r="BQ20" i="17"/>
  <c r="BT20" s="1"/>
  <c r="BQ22"/>
  <c r="BT22" s="1"/>
  <c r="BQ20" i="16"/>
  <c r="BT20" s="1"/>
  <c r="CP21"/>
  <c r="CP23"/>
  <c r="BQ21" i="15"/>
  <c r="BT21" s="1"/>
  <c r="BQ23"/>
  <c r="BT23" s="1"/>
  <c r="AG38" i="12"/>
  <c r="BQ38" i="22"/>
  <c r="BT38" s="1"/>
  <c r="Q22" i="17"/>
  <c r="CP26" i="15"/>
  <c r="Q37" i="17"/>
  <c r="Q20"/>
  <c r="Q27"/>
  <c r="Q31"/>
  <c r="Q35"/>
  <c r="Q26"/>
  <c r="Q30"/>
  <c r="Q34"/>
  <c r="Q19"/>
  <c r="Q21"/>
  <c r="Q25"/>
  <c r="Q32"/>
  <c r="Q24"/>
  <c r="Q29"/>
  <c r="Q23"/>
  <c r="Q20" i="22"/>
  <c r="Q38" i="1"/>
  <c r="CP37" i="18"/>
  <c r="CH18" i="22"/>
  <c r="CO33" i="15"/>
  <c r="Q29" i="21"/>
  <c r="Q33"/>
  <c r="Q37"/>
  <c r="Q21"/>
  <c r="Q22"/>
  <c r="Q19"/>
  <c r="Q26"/>
  <c r="Q30"/>
  <c r="Q34"/>
  <c r="Q38"/>
  <c r="Q23"/>
  <c r="Q25"/>
  <c r="Q20"/>
  <c r="Q24"/>
  <c r="BQ34" i="22"/>
  <c r="BT34" s="1"/>
  <c r="CP37"/>
  <c r="Q19" i="16"/>
  <c r="Q25"/>
  <c r="AG38" i="22"/>
  <c r="BQ25" i="20"/>
  <c r="BT25" s="1"/>
  <c r="BQ26" i="22"/>
  <c r="BT26" s="1"/>
  <c r="CC33" i="17"/>
  <c r="CI33" s="1"/>
  <c r="CP35"/>
  <c r="CD35"/>
  <c r="CJ35" s="1"/>
  <c r="CP33"/>
  <c r="CF33"/>
  <c r="CL33" s="1"/>
  <c r="CD33"/>
  <c r="CJ33" s="1"/>
  <c r="CB33"/>
  <c r="CH33" s="1"/>
  <c r="CP25"/>
  <c r="CA25"/>
  <c r="CG25" s="1"/>
  <c r="CC25"/>
  <c r="CI25" s="1"/>
  <c r="CE25"/>
  <c r="CK25" s="1"/>
  <c r="CF19"/>
  <c r="CL19" s="1"/>
  <c r="CB19"/>
  <c r="CH19" s="1"/>
  <c r="BR29"/>
  <c r="BU29" s="1"/>
  <c r="BR25"/>
  <c r="BU25" s="1"/>
  <c r="CE24"/>
  <c r="CK24" s="1"/>
  <c r="CC21"/>
  <c r="CI21" s="1"/>
  <c r="CE19"/>
  <c r="CK19" s="1"/>
  <c r="CF18"/>
  <c r="CQ22" i="21"/>
  <c r="CP31" i="15"/>
  <c r="CO30"/>
  <c r="CP27"/>
  <c r="CO37"/>
  <c r="CP36"/>
  <c r="CP35"/>
  <c r="CO34"/>
  <c r="CO19"/>
  <c r="CO26"/>
  <c r="CO38"/>
  <c r="CO18" i="16" s="1"/>
  <c r="CP30" i="15"/>
  <c r="CP33"/>
  <c r="CQ33" s="1"/>
  <c r="CO25"/>
  <c r="CR25" s="1"/>
  <c r="CO22"/>
  <c r="CE18" i="16"/>
  <c r="CP22" i="15"/>
  <c r="CR22" s="1"/>
  <c r="CP19"/>
  <c r="Q21" i="1"/>
  <c r="CO21" i="15"/>
  <c r="CP38"/>
  <c r="CR33"/>
  <c r="BP26" i="18"/>
  <c r="BS26" s="1"/>
  <c r="BQ26"/>
  <c r="BT26" s="1"/>
  <c r="BP34"/>
  <c r="BS34" s="1"/>
  <c r="CO38" i="16"/>
  <c r="CL18" i="17"/>
  <c r="CO37" i="16"/>
  <c r="CF18"/>
  <c r="CP38"/>
  <c r="CP18" i="17" s="1"/>
  <c r="CP37" i="16"/>
  <c r="AG18" i="22"/>
  <c r="AG19" s="1"/>
  <c r="CQ35" i="21"/>
  <c r="BU38" i="19"/>
  <c r="BU18" i="20" s="1"/>
  <c r="BR18"/>
  <c r="CQ38" i="17"/>
  <c r="CQ18" i="18" s="1"/>
  <c r="BS18"/>
  <c r="CJ38" i="17"/>
  <c r="CJ18" i="18" s="1"/>
  <c r="CH38" i="17"/>
  <c r="CB18" i="18"/>
  <c r="BQ38" i="17"/>
  <c r="BQ18" i="18" s="1"/>
  <c r="CA27" i="17"/>
  <c r="CG27" s="1"/>
  <c r="CC27"/>
  <c r="CI27" s="1"/>
  <c r="CE27"/>
  <c r="CK27" s="1"/>
  <c r="CO27"/>
  <c r="CR29" i="16"/>
  <c r="CQ29"/>
  <c r="BR28"/>
  <c r="BU28" s="1"/>
  <c r="BP24"/>
  <c r="BS24" s="1"/>
  <c r="BR24"/>
  <c r="BU24" s="1"/>
  <c r="CB27"/>
  <c r="CH27" s="1"/>
  <c r="CF23"/>
  <c r="CL23" s="1"/>
  <c r="CD23"/>
  <c r="CJ23" s="1"/>
  <c r="CB23"/>
  <c r="CH23" s="1"/>
  <c r="BR29"/>
  <c r="BU29" s="1"/>
  <c r="CC24"/>
  <c r="CI24" s="1"/>
  <c r="CO23"/>
  <c r="CC23"/>
  <c r="CI23" s="1"/>
  <c r="CA23" i="12"/>
  <c r="CG23" s="1"/>
  <c r="CA21"/>
  <c r="CG21" s="1"/>
  <c r="BP32"/>
  <c r="BS32" s="1"/>
  <c r="CE31"/>
  <c r="CK31" s="1"/>
  <c r="CC31"/>
  <c r="CI31" s="1"/>
  <c r="CA29"/>
  <c r="CG29" s="1"/>
  <c r="CC29"/>
  <c r="CI29" s="1"/>
  <c r="CE29"/>
  <c r="CK29" s="1"/>
  <c r="BP26"/>
  <c r="BS26" s="1"/>
  <c r="BR26"/>
  <c r="BU26" s="1"/>
  <c r="CF23"/>
  <c r="CL23" s="1"/>
  <c r="CC23"/>
  <c r="CI23" s="1"/>
  <c r="CE30" i="1"/>
  <c r="CK30" s="1"/>
  <c r="BT38" i="17"/>
  <c r="BT18" i="18" s="1"/>
  <c r="Q19" i="12"/>
  <c r="Q36"/>
  <c r="Q28"/>
  <c r="Q31"/>
  <c r="Q21" i="22"/>
  <c r="Q25" i="19"/>
  <c r="Q24" i="16"/>
  <c r="Q20" i="18"/>
  <c r="CK38" i="20"/>
  <c r="CK18" i="21" s="1"/>
  <c r="CE18"/>
  <c r="CG18" i="22"/>
  <c r="BQ25"/>
  <c r="BT25" s="1"/>
  <c r="BR25"/>
  <c r="BU25" s="1"/>
  <c r="BP25"/>
  <c r="BS25" s="1"/>
  <c r="BQ27"/>
  <c r="BT27" s="1"/>
  <c r="BQ28"/>
  <c r="BT28" s="1"/>
  <c r="CF34"/>
  <c r="CL34" s="1"/>
  <c r="CE34"/>
  <c r="CK34" s="1"/>
  <c r="CC34"/>
  <c r="CI34" s="1"/>
  <c r="CA34"/>
  <c r="CG34" s="1"/>
  <c r="CP34"/>
  <c r="CE37"/>
  <c r="CK37" s="1"/>
  <c r="CC37"/>
  <c r="CI37" s="1"/>
  <c r="CO37"/>
  <c r="CF37"/>
  <c r="CL37" s="1"/>
  <c r="CA37"/>
  <c r="CG37" s="1"/>
  <c r="CR22"/>
  <c r="CQ22"/>
  <c r="CF26"/>
  <c r="CL26" s="1"/>
  <c r="CO26"/>
  <c r="CQ26" s="1"/>
  <c r="CD26"/>
  <c r="CJ26" s="1"/>
  <c r="CE29"/>
  <c r="CK29" s="1"/>
  <c r="CC29"/>
  <c r="CI29" s="1"/>
  <c r="CO29"/>
  <c r="CF29"/>
  <c r="CL29" s="1"/>
  <c r="CA29"/>
  <c r="CG29" s="1"/>
  <c r="CP29"/>
  <c r="BQ36"/>
  <c r="BT36" s="1"/>
  <c r="CF38" i="1"/>
  <c r="CL38" s="1"/>
  <c r="CL18" i="12" s="1"/>
  <c r="CQ34" i="20"/>
  <c r="CR34"/>
  <c r="CO19"/>
  <c r="CC19"/>
  <c r="CI19" s="1"/>
  <c r="CR35" i="19"/>
  <c r="CI38"/>
  <c r="CI18" i="20" s="1"/>
  <c r="CO25" i="19"/>
  <c r="BP37"/>
  <c r="BS37" s="1"/>
  <c r="CE34"/>
  <c r="CK34" s="1"/>
  <c r="BP33"/>
  <c r="BS33" s="1"/>
  <c r="CE30"/>
  <c r="CK30" s="1"/>
  <c r="CE26"/>
  <c r="CK26" s="1"/>
  <c r="BR37"/>
  <c r="BU37" s="1"/>
  <c r="CO30"/>
  <c r="CC26"/>
  <c r="CI26" s="1"/>
  <c r="CF25"/>
  <c r="CL25" s="1"/>
  <c r="BR18" i="18"/>
  <c r="BU38" i="17"/>
  <c r="BU18" i="18" s="1"/>
  <c r="CQ34" i="16"/>
  <c r="CM34"/>
  <c r="CQ31"/>
  <c r="CC33" i="1" l="1"/>
  <c r="CI33" s="1"/>
  <c r="T31"/>
  <c r="T23"/>
  <c r="BQ31" i="20"/>
  <c r="BT31" s="1"/>
  <c r="BV31" s="1"/>
  <c r="BW31" s="1"/>
  <c r="BX32" s="1"/>
  <c r="CG38" i="16"/>
  <c r="CG18" i="17" s="1"/>
  <c r="BV38"/>
  <c r="BV18" i="18" s="1"/>
  <c r="CB18" i="22"/>
  <c r="CI38"/>
  <c r="BV36" i="15"/>
  <c r="BW36" s="1"/>
  <c r="CQ25" i="19"/>
  <c r="CQ37" i="21"/>
  <c r="BP36" i="22"/>
  <c r="BS36" s="1"/>
  <c r="BV36" s="1"/>
  <c r="BW36" s="1"/>
  <c r="CP27"/>
  <c r="CQ27" s="1"/>
  <c r="BP27"/>
  <c r="BS27" s="1"/>
  <c r="BV27" s="1"/>
  <c r="BW27" s="1"/>
  <c r="CQ37" i="16"/>
  <c r="CQ30" i="15"/>
  <c r="CO18" i="18"/>
  <c r="CR38" i="21"/>
  <c r="CR18" i="22" s="1"/>
  <c r="AG38" i="19"/>
  <c r="CP21" i="17"/>
  <c r="CE28" i="20"/>
  <c r="CK28" s="1"/>
  <c r="CG38" i="22"/>
  <c r="CB36" i="15"/>
  <c r="CH36" s="1"/>
  <c r="CF31"/>
  <c r="CL31" s="1"/>
  <c r="CE21"/>
  <c r="CK21" s="1"/>
  <c r="BP38" i="16"/>
  <c r="BP18" i="17" s="1"/>
  <c r="CD24" i="16"/>
  <c r="CJ24" s="1"/>
  <c r="CO25"/>
  <c r="BR24" i="17"/>
  <c r="BU24" s="1"/>
  <c r="CB25" i="18"/>
  <c r="CH25" s="1"/>
  <c r="CD28" i="19"/>
  <c r="CJ28" s="1"/>
  <c r="CD31"/>
  <c r="CJ31" s="1"/>
  <c r="CC21"/>
  <c r="CI21" s="1"/>
  <c r="CM21" s="1"/>
  <c r="CF24" i="20"/>
  <c r="CL24" s="1"/>
  <c r="CD33"/>
  <c r="CJ33" s="1"/>
  <c r="CN33" s="1"/>
  <c r="CA27"/>
  <c r="CG27" s="1"/>
  <c r="CD28" i="21"/>
  <c r="CJ28" s="1"/>
  <c r="CP31"/>
  <c r="CO29"/>
  <c r="CC20"/>
  <c r="CI20" s="1"/>
  <c r="CD33" i="22"/>
  <c r="CJ33" s="1"/>
  <c r="CN33" s="1"/>
  <c r="CO32" i="16"/>
  <c r="CR32" s="1"/>
  <c r="CE32"/>
  <c r="CK32" s="1"/>
  <c r="BR36" i="18"/>
  <c r="BU36" s="1"/>
  <c r="BV29" i="19"/>
  <c r="BW29" s="1"/>
  <c r="BP22" i="20"/>
  <c r="BS22" s="1"/>
  <c r="CO24" i="21"/>
  <c r="CQ24" s="1"/>
  <c r="CA28"/>
  <c r="CG28" s="1"/>
  <c r="CM28" s="1"/>
  <c r="CC33" i="22"/>
  <c r="CI33" s="1"/>
  <c r="CM33" s="1"/>
  <c r="CR27" i="17"/>
  <c r="CR34" i="22"/>
  <c r="CE31" i="17"/>
  <c r="CK31" s="1"/>
  <c r="CG38" i="15"/>
  <c r="CG18" i="16" s="1"/>
  <c r="CN34"/>
  <c r="BR38" i="22"/>
  <c r="CF24"/>
  <c r="CL24" s="1"/>
  <c r="CF32"/>
  <c r="CL32" s="1"/>
  <c r="CP20" i="15"/>
  <c r="CP23"/>
  <c r="CR23" s="1"/>
  <c r="CQ25" i="17"/>
  <c r="CD28"/>
  <c r="CJ28" s="1"/>
  <c r="CQ21" i="16"/>
  <c r="BP20" i="22"/>
  <c r="BS20" s="1"/>
  <c r="CN31"/>
  <c r="CE32" i="20"/>
  <c r="CK32" s="1"/>
  <c r="BQ18" i="17"/>
  <c r="BP32" i="15"/>
  <c r="BS32" s="1"/>
  <c r="BV32" s="1"/>
  <c r="BW32" s="1"/>
  <c r="CE35" i="16"/>
  <c r="CK35" s="1"/>
  <c r="CD32"/>
  <c r="CJ32" s="1"/>
  <c r="BQ36"/>
  <c r="BT36" s="1"/>
  <c r="CN31"/>
  <c r="CM19"/>
  <c r="CD36" i="17"/>
  <c r="CJ36" s="1"/>
  <c r="CP37"/>
  <c r="CA32" i="18"/>
  <c r="CG32" s="1"/>
  <c r="CA31" i="19"/>
  <c r="CG31" s="1"/>
  <c r="CM31" s="1"/>
  <c r="CD37"/>
  <c r="CJ37" s="1"/>
  <c r="BR24"/>
  <c r="BU24" s="1"/>
  <c r="BQ36" i="20"/>
  <c r="BT36" s="1"/>
  <c r="CA37" i="21"/>
  <c r="CG37" s="1"/>
  <c r="BV30"/>
  <c r="BW30" s="1"/>
  <c r="CP24" i="22"/>
  <c r="CQ30"/>
  <c r="BR23"/>
  <c r="BU23" s="1"/>
  <c r="BR27" i="15"/>
  <c r="BU27" s="1"/>
  <c r="BP27" i="16"/>
  <c r="BS27" s="1"/>
  <c r="CC25" i="18"/>
  <c r="CI25" s="1"/>
  <c r="CC36" i="21"/>
  <c r="CI36" s="1"/>
  <c r="CQ22" i="16"/>
  <c r="CS22" s="1"/>
  <c r="CP31" i="17"/>
  <c r="CQ31" s="1"/>
  <c r="CB27" i="18"/>
  <c r="CH27" s="1"/>
  <c r="CO24" i="22"/>
  <c r="CQ24" s="1"/>
  <c r="CC32"/>
  <c r="CI32" s="1"/>
  <c r="CA23" i="17"/>
  <c r="CG23" s="1"/>
  <c r="CM23" s="1"/>
  <c r="CO24" i="12"/>
  <c r="CP28" i="15"/>
  <c r="CP37"/>
  <c r="CC28" i="17"/>
  <c r="CI28" s="1"/>
  <c r="CA29"/>
  <c r="CG29" s="1"/>
  <c r="CC18"/>
  <c r="CD18" i="22"/>
  <c r="BP24" i="15"/>
  <c r="BS24" s="1"/>
  <c r="BV24" s="1"/>
  <c r="BW24" s="1"/>
  <c r="BP36" i="16"/>
  <c r="BS36" s="1"/>
  <c r="CF32"/>
  <c r="CL32" s="1"/>
  <c r="CF36" i="17"/>
  <c r="CL36" s="1"/>
  <c r="CF23"/>
  <c r="CL23" s="1"/>
  <c r="CE20"/>
  <c r="CK20" s="1"/>
  <c r="BQ20" i="18"/>
  <c r="BT20" s="1"/>
  <c r="CP37" i="19"/>
  <c r="CQ37" s="1"/>
  <c r="BP24"/>
  <c r="BS24" s="1"/>
  <c r="BV24" s="1"/>
  <c r="BW24" s="1"/>
  <c r="CB36" i="20"/>
  <c r="CH36" s="1"/>
  <c r="CE25"/>
  <c r="CK25" s="1"/>
  <c r="CC37" i="21"/>
  <c r="CI37" s="1"/>
  <c r="CE31"/>
  <c r="CK31" s="1"/>
  <c r="CN27"/>
  <c r="CB29"/>
  <c r="CH29" s="1"/>
  <c r="CF21"/>
  <c r="CL21" s="1"/>
  <c r="CN21" s="1"/>
  <c r="CA32" i="12"/>
  <c r="CG32" s="1"/>
  <c r="BR27"/>
  <c r="BU27" s="1"/>
  <c r="BP35" i="15"/>
  <c r="BS35" s="1"/>
  <c r="CC36" i="16"/>
  <c r="CI36" s="1"/>
  <c r="BP35"/>
  <c r="BS35" s="1"/>
  <c r="BR20"/>
  <c r="BU20" s="1"/>
  <c r="CO20" i="19"/>
  <c r="CC23" i="21"/>
  <c r="CI23" s="1"/>
  <c r="BR30" i="22"/>
  <c r="BU30" s="1"/>
  <c r="CC32" i="19"/>
  <c r="CI32" s="1"/>
  <c r="CR37" i="20"/>
  <c r="BQ30" i="22"/>
  <c r="BT30" s="1"/>
  <c r="BV30" s="1"/>
  <c r="BW30" s="1"/>
  <c r="BY30" s="1"/>
  <c r="CP35" i="16"/>
  <c r="CQ35" s="1"/>
  <c r="BP26" i="17"/>
  <c r="BS26" s="1"/>
  <c r="BR19"/>
  <c r="BU19" s="1"/>
  <c r="BO18" i="19"/>
  <c r="CA36"/>
  <c r="CG36" s="1"/>
  <c r="BR19" i="18"/>
  <c r="BU19" s="1"/>
  <c r="CQ37" i="22"/>
  <c r="CA32"/>
  <c r="CG32" s="1"/>
  <c r="CM32" s="1"/>
  <c r="CD18" i="17"/>
  <c r="CA20" i="16"/>
  <c r="CG20" s="1"/>
  <c r="CD20"/>
  <c r="CJ20" s="1"/>
  <c r="CO31" i="15"/>
  <c r="CQ31" s="1"/>
  <c r="CE29" i="17"/>
  <c r="CK29" s="1"/>
  <c r="CE35" i="22"/>
  <c r="CK35" s="1"/>
  <c r="CA21" i="17"/>
  <c r="CG21" s="1"/>
  <c r="CM21" s="1"/>
  <c r="CE24" i="20"/>
  <c r="CK24" s="1"/>
  <c r="BQ34" i="15"/>
  <c r="BT34" s="1"/>
  <c r="CB21"/>
  <c r="CH21" s="1"/>
  <c r="CC33" i="16"/>
  <c r="CI33" s="1"/>
  <c r="CD25"/>
  <c r="CJ25" s="1"/>
  <c r="CN25" s="1"/>
  <c r="CC37" i="17"/>
  <c r="CI37" s="1"/>
  <c r="CO29"/>
  <c r="CO24" i="18"/>
  <c r="CR24" s="1"/>
  <c r="CC23" i="19"/>
  <c r="CI23" s="1"/>
  <c r="CD25" i="20"/>
  <c r="CJ25" s="1"/>
  <c r="CC25"/>
  <c r="CI25" s="1"/>
  <c r="BP32" i="21"/>
  <c r="BS32" s="1"/>
  <c r="CQ27"/>
  <c r="CD20"/>
  <c r="CJ20" s="1"/>
  <c r="CE24" i="22"/>
  <c r="CK24" s="1"/>
  <c r="CE32" i="12"/>
  <c r="CK32" s="1"/>
  <c r="CA36" i="15"/>
  <c r="CG36" s="1"/>
  <c r="BR27" i="16"/>
  <c r="BU27" s="1"/>
  <c r="BV27" s="1"/>
  <c r="BW27" s="1"/>
  <c r="CE32" i="17"/>
  <c r="CK32" s="1"/>
  <c r="CC27" i="18"/>
  <c r="CI27" s="1"/>
  <c r="BP20" i="20"/>
  <c r="BS20" s="1"/>
  <c r="BP31" i="21"/>
  <c r="BS31" s="1"/>
  <c r="CD27" i="22"/>
  <c r="CJ27" s="1"/>
  <c r="CE27"/>
  <c r="CK27" s="1"/>
  <c r="CE32"/>
  <c r="CK32" s="1"/>
  <c r="CM21"/>
  <c r="BP22"/>
  <c r="BS22" s="1"/>
  <c r="CF33"/>
  <c r="CL33" s="1"/>
  <c r="CF27"/>
  <c r="CL27" s="1"/>
  <c r="CD36"/>
  <c r="CJ36" s="1"/>
  <c r="BR35"/>
  <c r="BU35" s="1"/>
  <c r="BV35" s="1"/>
  <c r="BW35" s="1"/>
  <c r="CO28"/>
  <c r="CQ28" s="1"/>
  <c r="CB36"/>
  <c r="CH36" s="1"/>
  <c r="CA20"/>
  <c r="CG20" s="1"/>
  <c r="BR20"/>
  <c r="BU20" s="1"/>
  <c r="BV20" s="1"/>
  <c r="BW20" s="1"/>
  <c r="CC20"/>
  <c r="CI20" s="1"/>
  <c r="CR37"/>
  <c r="CR38"/>
  <c r="CD35"/>
  <c r="CJ35" s="1"/>
  <c r="CN35" s="1"/>
  <c r="CD24"/>
  <c r="CJ24" s="1"/>
  <c r="CN24" s="1"/>
  <c r="CJ38"/>
  <c r="CA35"/>
  <c r="CG35" s="1"/>
  <c r="CM35" s="1"/>
  <c r="CD32"/>
  <c r="CJ32" s="1"/>
  <c r="BR28"/>
  <c r="BU28" s="1"/>
  <c r="BV28" s="1"/>
  <c r="BW28" s="1"/>
  <c r="CA33"/>
  <c r="CG33" s="1"/>
  <c r="CF35"/>
  <c r="CL35" s="1"/>
  <c r="CB25"/>
  <c r="CH25" s="1"/>
  <c r="CM25" s="1"/>
  <c r="CD28"/>
  <c r="CJ28" s="1"/>
  <c r="CB20"/>
  <c r="CH20" s="1"/>
  <c r="CE36"/>
  <c r="CK36" s="1"/>
  <c r="CN36" s="1"/>
  <c r="BP31"/>
  <c r="BS31" s="1"/>
  <c r="CA28"/>
  <c r="CG28" s="1"/>
  <c r="CC24"/>
  <c r="CI24" s="1"/>
  <c r="CO20"/>
  <c r="BP19"/>
  <c r="BS19" s="1"/>
  <c r="BV19" s="1"/>
  <c r="BW19" s="1"/>
  <c r="CO33"/>
  <c r="CQ33" s="1"/>
  <c r="BR22"/>
  <c r="BU22" s="1"/>
  <c r="CP36"/>
  <c r="CE28"/>
  <c r="CK28" s="1"/>
  <c r="CQ38"/>
  <c r="CP35"/>
  <c r="CR35" s="1"/>
  <c r="CA27"/>
  <c r="CG27" s="1"/>
  <c r="CO36"/>
  <c r="BR31"/>
  <c r="BU31" s="1"/>
  <c r="CE20"/>
  <c r="CK20" s="1"/>
  <c r="CC35"/>
  <c r="CI35" s="1"/>
  <c r="CP32"/>
  <c r="CD25"/>
  <c r="CJ25" s="1"/>
  <c r="CP28"/>
  <c r="CD20"/>
  <c r="CJ20" s="1"/>
  <c r="CC36"/>
  <c r="CI36" s="1"/>
  <c r="CB28"/>
  <c r="CH28" s="1"/>
  <c r="BR19"/>
  <c r="BU19" s="1"/>
  <c r="CC27"/>
  <c r="CI27" s="1"/>
  <c r="CC28"/>
  <c r="CI28" s="1"/>
  <c r="CR26"/>
  <c r="CP33"/>
  <c r="CP25"/>
  <c r="CQ25" s="1"/>
  <c r="CF25"/>
  <c r="CL25" s="1"/>
  <c r="CN25" s="1"/>
  <c r="CF20"/>
  <c r="CL20" s="1"/>
  <c r="CA36"/>
  <c r="CG36" s="1"/>
  <c r="BP23"/>
  <c r="BS23" s="1"/>
  <c r="CJ18"/>
  <c r="CK38" i="21"/>
  <c r="CK18" i="22" s="1"/>
  <c r="CF23" i="21"/>
  <c r="CL23" s="1"/>
  <c r="CA32"/>
  <c r="CG32" s="1"/>
  <c r="CR20"/>
  <c r="CF36"/>
  <c r="CL36" s="1"/>
  <c r="CN36" s="1"/>
  <c r="CB32"/>
  <c r="CH32" s="1"/>
  <c r="CF28"/>
  <c r="CL28" s="1"/>
  <c r="CN28" s="1"/>
  <c r="CB24"/>
  <c r="CH24" s="1"/>
  <c r="BQ32"/>
  <c r="BT32" s="1"/>
  <c r="BV32" s="1"/>
  <c r="BW32" s="1"/>
  <c r="CB20"/>
  <c r="CH20" s="1"/>
  <c r="CM20" s="1"/>
  <c r="BV28"/>
  <c r="BW28" s="1"/>
  <c r="CE20"/>
  <c r="CK20" s="1"/>
  <c r="CR34"/>
  <c r="BR31"/>
  <c r="BU31" s="1"/>
  <c r="CE32"/>
  <c r="CK32" s="1"/>
  <c r="BP27"/>
  <c r="BS27" s="1"/>
  <c r="BV27" s="1"/>
  <c r="BW27" s="1"/>
  <c r="CD24"/>
  <c r="CJ24" s="1"/>
  <c r="CN24" s="1"/>
  <c r="BP19"/>
  <c r="BS19" s="1"/>
  <c r="BR35"/>
  <c r="BU35" s="1"/>
  <c r="CC32"/>
  <c r="CI32" s="1"/>
  <c r="CL38"/>
  <c r="CL18" i="22" s="1"/>
  <c r="BR19" i="21"/>
  <c r="BU19" s="1"/>
  <c r="CQ38"/>
  <c r="CQ18" i="22" s="1"/>
  <c r="CE21" i="21"/>
  <c r="CK21" s="1"/>
  <c r="CE37"/>
  <c r="CK37" s="1"/>
  <c r="CN37" s="1"/>
  <c r="CB37"/>
  <c r="CH37" s="1"/>
  <c r="CM37" s="1"/>
  <c r="CP29"/>
  <c r="CQ29" s="1"/>
  <c r="CC29"/>
  <c r="CI29" s="1"/>
  <c r="BR24"/>
  <c r="BU24" s="1"/>
  <c r="BP23"/>
  <c r="BS23" s="1"/>
  <c r="CO36"/>
  <c r="CC28"/>
  <c r="CI28" s="1"/>
  <c r="CA24"/>
  <c r="CG24" s="1"/>
  <c r="CM24" s="1"/>
  <c r="CD32"/>
  <c r="CJ32" s="1"/>
  <c r="CF32"/>
  <c r="CL32" s="1"/>
  <c r="CF24"/>
  <c r="CL24" s="1"/>
  <c r="CO32"/>
  <c r="BR27"/>
  <c r="BU27" s="1"/>
  <c r="CO23"/>
  <c r="CQ23" s="1"/>
  <c r="CP23"/>
  <c r="CA21"/>
  <c r="CG21" s="1"/>
  <c r="CM33"/>
  <c r="CA31"/>
  <c r="CG31" s="1"/>
  <c r="CD37"/>
  <c r="CJ37" s="1"/>
  <c r="CB31"/>
  <c r="CH31" s="1"/>
  <c r="CA29"/>
  <c r="CG29" s="1"/>
  <c r="BP24"/>
  <c r="BS24" s="1"/>
  <c r="BR23"/>
  <c r="BU23" s="1"/>
  <c r="CB21"/>
  <c r="CH21" s="1"/>
  <c r="BV37"/>
  <c r="BW37" s="1"/>
  <c r="CO28"/>
  <c r="BP35"/>
  <c r="BS35" s="1"/>
  <c r="BV35" s="1"/>
  <c r="BW35" s="1"/>
  <c r="CE24"/>
  <c r="CK24" s="1"/>
  <c r="CR21"/>
  <c r="BP26"/>
  <c r="BS26" s="1"/>
  <c r="BV26" s="1"/>
  <c r="BW26" s="1"/>
  <c r="CE23"/>
  <c r="CK23" s="1"/>
  <c r="CN23" s="1"/>
  <c r="CC31"/>
  <c r="CI31" s="1"/>
  <c r="CF37"/>
  <c r="CL37" s="1"/>
  <c r="BQ34"/>
  <c r="BT34" s="1"/>
  <c r="BV34" s="1"/>
  <c r="BW34" s="1"/>
  <c r="CD31"/>
  <c r="CJ31" s="1"/>
  <c r="CN31" s="1"/>
  <c r="CB23"/>
  <c r="CH23" s="1"/>
  <c r="CM23" s="1"/>
  <c r="CD21"/>
  <c r="CJ21" s="1"/>
  <c r="CC24"/>
  <c r="CI24" s="1"/>
  <c r="CA36"/>
  <c r="CG36" s="1"/>
  <c r="CM36" s="1"/>
  <c r="CQ35" i="20"/>
  <c r="CS35" s="1"/>
  <c r="CD18" i="21"/>
  <c r="CD36" i="20"/>
  <c r="CJ36" s="1"/>
  <c r="BQ30"/>
  <c r="BT30" s="1"/>
  <c r="CA20"/>
  <c r="CG20" s="1"/>
  <c r="CO36"/>
  <c r="BR31"/>
  <c r="BU31" s="1"/>
  <c r="CR38"/>
  <c r="CR18" i="21" s="1"/>
  <c r="CM30" i="20"/>
  <c r="CF36"/>
  <c r="CL36" s="1"/>
  <c r="CB32"/>
  <c r="CH32" s="1"/>
  <c r="BP30"/>
  <c r="BS30" s="1"/>
  <c r="BV30" s="1"/>
  <c r="BW30" s="1"/>
  <c r="CP33"/>
  <c r="CP25"/>
  <c r="BP28"/>
  <c r="BS28" s="1"/>
  <c r="CA25"/>
  <c r="CG25" s="1"/>
  <c r="CM25" s="1"/>
  <c r="CC20"/>
  <c r="CI20" s="1"/>
  <c r="CC32"/>
  <c r="CI32" s="1"/>
  <c r="CD20"/>
  <c r="CJ20" s="1"/>
  <c r="BR22"/>
  <c r="BU22" s="1"/>
  <c r="CA32"/>
  <c r="CG32" s="1"/>
  <c r="CC18" i="21"/>
  <c r="CC35" i="20"/>
  <c r="CI35" s="1"/>
  <c r="CA33"/>
  <c r="CG33" s="1"/>
  <c r="CD28"/>
  <c r="CJ28" s="1"/>
  <c r="BQ38"/>
  <c r="CD35"/>
  <c r="CJ35" s="1"/>
  <c r="CN35" s="1"/>
  <c r="CF20"/>
  <c r="CL20" s="1"/>
  <c r="CO27"/>
  <c r="BR19"/>
  <c r="BU19" s="1"/>
  <c r="CO28"/>
  <c r="CP27"/>
  <c r="CC28"/>
  <c r="CI28" s="1"/>
  <c r="CQ32"/>
  <c r="BP35"/>
  <c r="BS35" s="1"/>
  <c r="CE36"/>
  <c r="CK36" s="1"/>
  <c r="CL38"/>
  <c r="CL18" i="21" s="1"/>
  <c r="BP38" i="20"/>
  <c r="CE35"/>
  <c r="CK35" s="1"/>
  <c r="CC33"/>
  <c r="CI33" s="1"/>
  <c r="CM33" s="1"/>
  <c r="CF28"/>
  <c r="CL28" s="1"/>
  <c r="CB24"/>
  <c r="CH24" s="1"/>
  <c r="CF35"/>
  <c r="CL35" s="1"/>
  <c r="CE27"/>
  <c r="CK27" s="1"/>
  <c r="BP23"/>
  <c r="BS23" s="1"/>
  <c r="CC24"/>
  <c r="CI24" s="1"/>
  <c r="CB20"/>
  <c r="CH20" s="1"/>
  <c r="CE20"/>
  <c r="CK20" s="1"/>
  <c r="CN20" s="1"/>
  <c r="CA35"/>
  <c r="CG35" s="1"/>
  <c r="CM35" s="1"/>
  <c r="CB28"/>
  <c r="CH28" s="1"/>
  <c r="CB35"/>
  <c r="CH35" s="1"/>
  <c r="CB27"/>
  <c r="CH27" s="1"/>
  <c r="CO20"/>
  <c r="BO18" i="21"/>
  <c r="CP28" i="20"/>
  <c r="CQ28" s="1"/>
  <c r="CA36"/>
  <c r="CG36" s="1"/>
  <c r="CM36" s="1"/>
  <c r="CA24"/>
  <c r="CG24" s="1"/>
  <c r="BP36"/>
  <c r="BS36" s="1"/>
  <c r="CE33"/>
  <c r="CK33" s="1"/>
  <c r="CD24"/>
  <c r="CJ24" s="1"/>
  <c r="CP35"/>
  <c r="CR35" s="1"/>
  <c r="CB33"/>
  <c r="CH33" s="1"/>
  <c r="CC27"/>
  <c r="CI27" s="1"/>
  <c r="CO25"/>
  <c r="BR23"/>
  <c r="BU23" s="1"/>
  <c r="BV23" s="1"/>
  <c r="BW23" s="1"/>
  <c r="BR35"/>
  <c r="BU35" s="1"/>
  <c r="CO24"/>
  <c r="CQ24" s="1"/>
  <c r="CF23" i="19"/>
  <c r="CL23" s="1"/>
  <c r="CE23"/>
  <c r="CK23" s="1"/>
  <c r="BR35"/>
  <c r="BU35" s="1"/>
  <c r="CF29"/>
  <c r="CL29" s="1"/>
  <c r="CD36"/>
  <c r="CJ36" s="1"/>
  <c r="CF37"/>
  <c r="CL37" s="1"/>
  <c r="BQ34"/>
  <c r="BT34" s="1"/>
  <c r="CB31"/>
  <c r="CH31" s="1"/>
  <c r="CO23"/>
  <c r="CE21"/>
  <c r="CK21" s="1"/>
  <c r="CO36"/>
  <c r="CR36" s="1"/>
  <c r="CC31"/>
  <c r="CI31" s="1"/>
  <c r="CR19"/>
  <c r="BP27"/>
  <c r="BS27" s="1"/>
  <c r="BV27" s="1"/>
  <c r="BW27" s="1"/>
  <c r="BX27" s="1"/>
  <c r="BP26"/>
  <c r="BS26" s="1"/>
  <c r="BV26" s="1"/>
  <c r="BW26" s="1"/>
  <c r="BQ19"/>
  <c r="BT19" s="1"/>
  <c r="CE37"/>
  <c r="CK37" s="1"/>
  <c r="CE31"/>
  <c r="CK31" s="1"/>
  <c r="CD24"/>
  <c r="CJ24" s="1"/>
  <c r="CP31"/>
  <c r="CR31" s="1"/>
  <c r="CD21"/>
  <c r="CJ21" s="1"/>
  <c r="CC29"/>
  <c r="CI29" s="1"/>
  <c r="CC24"/>
  <c r="CI24" s="1"/>
  <c r="CR25"/>
  <c r="CA20"/>
  <c r="CG20" s="1"/>
  <c r="BP32"/>
  <c r="BS32" s="1"/>
  <c r="CF21"/>
  <c r="CL21" s="1"/>
  <c r="CB20"/>
  <c r="CH20" s="1"/>
  <c r="CA29"/>
  <c r="CG29" s="1"/>
  <c r="CM29" s="1"/>
  <c r="BR23"/>
  <c r="BU23" s="1"/>
  <c r="CA32"/>
  <c r="CG32" s="1"/>
  <c r="BR19"/>
  <c r="BU19" s="1"/>
  <c r="CF31"/>
  <c r="CL31" s="1"/>
  <c r="BP23"/>
  <c r="BS23" s="1"/>
  <c r="CD32"/>
  <c r="CJ32" s="1"/>
  <c r="CB23"/>
  <c r="CH23" s="1"/>
  <c r="CD29"/>
  <c r="CJ29" s="1"/>
  <c r="CA23"/>
  <c r="CG23" s="1"/>
  <c r="CM23" s="1"/>
  <c r="CF20"/>
  <c r="CL20" s="1"/>
  <c r="CE24"/>
  <c r="CK24" s="1"/>
  <c r="CN24" s="1"/>
  <c r="BP28" i="18"/>
  <c r="BS28" s="1"/>
  <c r="BV28" s="1"/>
  <c r="BW28" s="1"/>
  <c r="CF25"/>
  <c r="CL25" s="1"/>
  <c r="CN25" s="1"/>
  <c r="BP31"/>
  <c r="BS31" s="1"/>
  <c r="CB28"/>
  <c r="CH28" s="1"/>
  <c r="BQ36"/>
  <c r="BT36" s="1"/>
  <c r="BV36" s="1"/>
  <c r="BW36" s="1"/>
  <c r="CD35"/>
  <c r="CJ35" s="1"/>
  <c r="CD27"/>
  <c r="CJ27" s="1"/>
  <c r="CN27" s="1"/>
  <c r="BR25"/>
  <c r="BU25" s="1"/>
  <c r="CC22"/>
  <c r="CI22" s="1"/>
  <c r="CF33"/>
  <c r="CL33" s="1"/>
  <c r="CO38"/>
  <c r="CO18" i="19" s="1"/>
  <c r="BR28" i="18"/>
  <c r="BU28" s="1"/>
  <c r="BQ38"/>
  <c r="BQ18" i="19" s="1"/>
  <c r="CA35" i="18"/>
  <c r="CG35" s="1"/>
  <c r="CF35"/>
  <c r="CL35" s="1"/>
  <c r="CF27"/>
  <c r="CL27" s="1"/>
  <c r="CP28"/>
  <c r="BP33"/>
  <c r="BS33" s="1"/>
  <c r="BZ18" i="19"/>
  <c r="BP20" i="18"/>
  <c r="BS20" s="1"/>
  <c r="CB20"/>
  <c r="CH20" s="1"/>
  <c r="CO35"/>
  <c r="CR35" s="1"/>
  <c r="CO33"/>
  <c r="CR33" s="1"/>
  <c r="CP30"/>
  <c r="CO28"/>
  <c r="CQ28" s="1"/>
  <c r="BQ22"/>
  <c r="BT22" s="1"/>
  <c r="CC33"/>
  <c r="CI33" s="1"/>
  <c r="CA22"/>
  <c r="CG22" s="1"/>
  <c r="BP30"/>
  <c r="BS30" s="1"/>
  <c r="CP27"/>
  <c r="CR27" s="1"/>
  <c r="CE35"/>
  <c r="CK35" s="1"/>
  <c r="CA25"/>
  <c r="CG25" s="1"/>
  <c r="CM25" s="1"/>
  <c r="BP22"/>
  <c r="BS22" s="1"/>
  <c r="BV22" s="1"/>
  <c r="BW22" s="1"/>
  <c r="CO36"/>
  <c r="CB19"/>
  <c r="CH19" s="1"/>
  <c r="CC35"/>
  <c r="CI35" s="1"/>
  <c r="CR29" i="17"/>
  <c r="CR32"/>
  <c r="CA31"/>
  <c r="CG31" s="1"/>
  <c r="CR26"/>
  <c r="CC31"/>
  <c r="CI31" s="1"/>
  <c r="CB24"/>
  <c r="CH24" s="1"/>
  <c r="BQ34"/>
  <c r="BT34" s="1"/>
  <c r="BR27"/>
  <c r="BU27" s="1"/>
  <c r="CP23"/>
  <c r="CN19"/>
  <c r="CF28"/>
  <c r="CL28" s="1"/>
  <c r="CA37"/>
  <c r="CG37" s="1"/>
  <c r="CM37" s="1"/>
  <c r="BP32"/>
  <c r="BS32" s="1"/>
  <c r="BV32" s="1"/>
  <c r="BW32" s="1"/>
  <c r="CM26"/>
  <c r="CA20"/>
  <c r="CG20" s="1"/>
  <c r="CO28"/>
  <c r="CO23"/>
  <c r="CQ23" s="1"/>
  <c r="CQ29"/>
  <c r="CD24"/>
  <c r="CJ24" s="1"/>
  <c r="CN24" s="1"/>
  <c r="CR21"/>
  <c r="CD32"/>
  <c r="CJ32" s="1"/>
  <c r="CN38"/>
  <c r="CN18" i="18" s="1"/>
  <c r="CC23" i="17"/>
  <c r="CI23" s="1"/>
  <c r="BP31"/>
  <c r="BS31" s="1"/>
  <c r="BP23"/>
  <c r="BS23" s="1"/>
  <c r="BV23" s="1"/>
  <c r="BW23" s="1"/>
  <c r="CD29"/>
  <c r="CJ29" s="1"/>
  <c r="CN29" s="1"/>
  <c r="CF32"/>
  <c r="CL32" s="1"/>
  <c r="CB28"/>
  <c r="CH28" s="1"/>
  <c r="CM28" s="1"/>
  <c r="CB37"/>
  <c r="CH37" s="1"/>
  <c r="CP29"/>
  <c r="BP24"/>
  <c r="BS24" s="1"/>
  <c r="BR23"/>
  <c r="BU23" s="1"/>
  <c r="CO36"/>
  <c r="CR36" s="1"/>
  <c r="BR31"/>
  <c r="BU31" s="1"/>
  <c r="BV31" s="1"/>
  <c r="BW31" s="1"/>
  <c r="CC24"/>
  <c r="CI24" s="1"/>
  <c r="CM24" s="1"/>
  <c r="CA36"/>
  <c r="CG36" s="1"/>
  <c r="CM36" s="1"/>
  <c r="CO21"/>
  <c r="BR35"/>
  <c r="BU35" s="1"/>
  <c r="BP35"/>
  <c r="BS35" s="1"/>
  <c r="CF20"/>
  <c r="CL20" s="1"/>
  <c r="CE28"/>
  <c r="CK28" s="1"/>
  <c r="CN28" s="1"/>
  <c r="CO20"/>
  <c r="CN35"/>
  <c r="BP34"/>
  <c r="BS34" s="1"/>
  <c r="BV34" s="1"/>
  <c r="BW34" s="1"/>
  <c r="BX34" s="1"/>
  <c r="CD37"/>
  <c r="CJ37" s="1"/>
  <c r="CN37" s="1"/>
  <c r="CB31"/>
  <c r="CH31" s="1"/>
  <c r="CB23"/>
  <c r="CH23" s="1"/>
  <c r="CB21"/>
  <c r="CH21" s="1"/>
  <c r="CC32"/>
  <c r="CI32" s="1"/>
  <c r="CM32" s="1"/>
  <c r="CO24"/>
  <c r="CR24" s="1"/>
  <c r="CE36"/>
  <c r="CK36" s="1"/>
  <c r="CN36" s="1"/>
  <c r="CF18" i="18"/>
  <c r="CB32" i="17"/>
  <c r="CH32" s="1"/>
  <c r="CF24"/>
  <c r="CL24" s="1"/>
  <c r="CD31"/>
  <c r="CJ31" s="1"/>
  <c r="CQ27"/>
  <c r="CB20"/>
  <c r="CH20" s="1"/>
  <c r="CM20" s="1"/>
  <c r="BP27"/>
  <c r="BS27" s="1"/>
  <c r="BV27" s="1"/>
  <c r="BW27" s="1"/>
  <c r="BY28" s="1"/>
  <c r="CC20"/>
  <c r="CI20" s="1"/>
  <c r="CD20"/>
  <c r="CJ20" s="1"/>
  <c r="CN20" s="1"/>
  <c r="CE18" i="18"/>
  <c r="CB36" i="17"/>
  <c r="CH36" s="1"/>
  <c r="CF37"/>
  <c r="CL37" s="1"/>
  <c r="CF31"/>
  <c r="CL31" s="1"/>
  <c r="CN31" s="1"/>
  <c r="BR26"/>
  <c r="BU26" s="1"/>
  <c r="BV26" s="1"/>
  <c r="BW26" s="1"/>
  <c r="BX27" s="1"/>
  <c r="CD23"/>
  <c r="CJ23" s="1"/>
  <c r="CN23" s="1"/>
  <c r="CD21"/>
  <c r="CJ21" s="1"/>
  <c r="CN21" s="1"/>
  <c r="BP19"/>
  <c r="BS19" s="1"/>
  <c r="CO32"/>
  <c r="CA32"/>
  <c r="CG32" s="1"/>
  <c r="CA24"/>
  <c r="CG24" s="1"/>
  <c r="CB20" i="16"/>
  <c r="CH20" s="1"/>
  <c r="CA35"/>
  <c r="CG35" s="1"/>
  <c r="CM35" s="1"/>
  <c r="CD35"/>
  <c r="CJ35" s="1"/>
  <c r="CN35" s="1"/>
  <c r="BR31"/>
  <c r="BU31" s="1"/>
  <c r="CA36"/>
  <c r="CG36" s="1"/>
  <c r="CQ30"/>
  <c r="CO24"/>
  <c r="CR24" s="1"/>
  <c r="BP28"/>
  <c r="BS28" s="1"/>
  <c r="CP36"/>
  <c r="BQ22"/>
  <c r="BT22" s="1"/>
  <c r="BV22" s="1"/>
  <c r="BW22" s="1"/>
  <c r="CC35"/>
  <c r="CI35" s="1"/>
  <c r="CA33"/>
  <c r="CG33" s="1"/>
  <c r="CM33" s="1"/>
  <c r="CF24"/>
  <c r="CL24" s="1"/>
  <c r="CF35"/>
  <c r="CL35" s="1"/>
  <c r="CP25"/>
  <c r="CC25"/>
  <c r="CI25" s="1"/>
  <c r="CC32"/>
  <c r="CI32" s="1"/>
  <c r="CE36"/>
  <c r="CK36" s="1"/>
  <c r="CN36" s="1"/>
  <c r="BP31"/>
  <c r="BS31" s="1"/>
  <c r="BV31" s="1"/>
  <c r="BW31" s="1"/>
  <c r="BX32" s="1"/>
  <c r="BP23"/>
  <c r="BS23" s="1"/>
  <c r="BU38"/>
  <c r="BU18" i="17" s="1"/>
  <c r="CH38" i="16"/>
  <c r="CH18" i="17" s="1"/>
  <c r="CO20" i="16"/>
  <c r="CQ20" s="1"/>
  <c r="CC27"/>
  <c r="CI27" s="1"/>
  <c r="CB24"/>
  <c r="CH24" s="1"/>
  <c r="CB36"/>
  <c r="CH36" s="1"/>
  <c r="CM36" s="1"/>
  <c r="CF33"/>
  <c r="CL33" s="1"/>
  <c r="CN33" s="1"/>
  <c r="BQ30"/>
  <c r="BT30" s="1"/>
  <c r="BV30" s="1"/>
  <c r="BW30" s="1"/>
  <c r="BR23"/>
  <c r="BU23" s="1"/>
  <c r="CC28"/>
  <c r="CI28" s="1"/>
  <c r="CA28"/>
  <c r="CG28" s="1"/>
  <c r="CA27"/>
  <c r="CG27" s="1"/>
  <c r="CB28"/>
  <c r="CH28" s="1"/>
  <c r="CO36"/>
  <c r="CR36" s="1"/>
  <c r="AG38"/>
  <c r="CE20"/>
  <c r="CK20" s="1"/>
  <c r="CE27"/>
  <c r="CK27" s="1"/>
  <c r="CD27"/>
  <c r="CJ27" s="1"/>
  <c r="CD36"/>
  <c r="CJ36" s="1"/>
  <c r="CD28"/>
  <c r="CJ28" s="1"/>
  <c r="CP33"/>
  <c r="CR33" s="1"/>
  <c r="CO27"/>
  <c r="CB25"/>
  <c r="CH25" s="1"/>
  <c r="CM25" s="1"/>
  <c r="BP19"/>
  <c r="BS19" s="1"/>
  <c r="CO28"/>
  <c r="CQ28" s="1"/>
  <c r="BO18" i="17"/>
  <c r="CE28" i="16"/>
  <c r="CK28" s="1"/>
  <c r="BR22"/>
  <c r="BU22" s="1"/>
  <c r="CR34"/>
  <c r="CQ23"/>
  <c r="CN29"/>
  <c r="CC20"/>
  <c r="CI20" s="1"/>
  <c r="CM20" s="1"/>
  <c r="CF20"/>
  <c r="CL20" s="1"/>
  <c r="CB32"/>
  <c r="CH32" s="1"/>
  <c r="CF28"/>
  <c r="CL28" s="1"/>
  <c r="BR19"/>
  <c r="BU19" s="1"/>
  <c r="BR35"/>
  <c r="BU35" s="1"/>
  <c r="BV35" s="1"/>
  <c r="BW35" s="1"/>
  <c r="CA24"/>
  <c r="CG24" s="1"/>
  <c r="CM24" s="1"/>
  <c r="CB32" i="15"/>
  <c r="CH32" s="1"/>
  <c r="CB24"/>
  <c r="CH24" s="1"/>
  <c r="CB31"/>
  <c r="CH31" s="1"/>
  <c r="CA23"/>
  <c r="CG23" s="1"/>
  <c r="CO32"/>
  <c r="BQ19"/>
  <c r="BT19" s="1"/>
  <c r="AF18" i="16"/>
  <c r="AG18" s="1"/>
  <c r="AG19" s="1"/>
  <c r="CA20" i="15"/>
  <c r="CG20" s="1"/>
  <c r="CM20" s="1"/>
  <c r="CD36"/>
  <c r="CJ36" s="1"/>
  <c r="CD32"/>
  <c r="CJ32" s="1"/>
  <c r="CD24"/>
  <c r="CJ24" s="1"/>
  <c r="CD31"/>
  <c r="CJ31" s="1"/>
  <c r="CN31" s="1"/>
  <c r="CC23"/>
  <c r="CI23" s="1"/>
  <c r="CC21"/>
  <c r="CI21" s="1"/>
  <c r="CM21" s="1"/>
  <c r="CE36"/>
  <c r="CK36" s="1"/>
  <c r="BP31"/>
  <c r="BS31" s="1"/>
  <c r="BR35"/>
  <c r="BU35" s="1"/>
  <c r="BV35" s="1"/>
  <c r="BW35" s="1"/>
  <c r="CC28"/>
  <c r="CI28" s="1"/>
  <c r="CF24"/>
  <c r="CL24" s="1"/>
  <c r="BR26"/>
  <c r="BU26" s="1"/>
  <c r="CA24"/>
  <c r="CG24" s="1"/>
  <c r="CP24"/>
  <c r="CR24" s="1"/>
  <c r="CO28"/>
  <c r="CR28" s="1"/>
  <c r="CC37"/>
  <c r="CI37" s="1"/>
  <c r="CM37" s="1"/>
  <c r="CA31"/>
  <c r="CG31" s="1"/>
  <c r="CM31" s="1"/>
  <c r="CB37"/>
  <c r="CH37" s="1"/>
  <c r="CF21"/>
  <c r="CL21" s="1"/>
  <c r="CC29"/>
  <c r="CI29" s="1"/>
  <c r="BP26"/>
  <c r="BS26" s="1"/>
  <c r="CA28"/>
  <c r="CG28" s="1"/>
  <c r="CM28" s="1"/>
  <c r="CE24"/>
  <c r="CK24" s="1"/>
  <c r="CP32"/>
  <c r="CR32" s="1"/>
  <c r="CM26"/>
  <c r="CN25"/>
  <c r="CE32"/>
  <c r="CK32" s="1"/>
  <c r="CC24"/>
  <c r="CI24" s="1"/>
  <c r="CB18" i="16"/>
  <c r="CP29" i="15"/>
  <c r="CE37"/>
  <c r="CK37" s="1"/>
  <c r="CN37" s="1"/>
  <c r="CC31"/>
  <c r="CI31" s="1"/>
  <c r="CD37"/>
  <c r="CJ37" s="1"/>
  <c r="CB23"/>
  <c r="CH23" s="1"/>
  <c r="CB20"/>
  <c r="CH20" s="1"/>
  <c r="CA29"/>
  <c r="CG29" s="1"/>
  <c r="CE28"/>
  <c r="CK28" s="1"/>
  <c r="CN28" s="1"/>
  <c r="BR31"/>
  <c r="BU31" s="1"/>
  <c r="CF32"/>
  <c r="CL32" s="1"/>
  <c r="CA32"/>
  <c r="CG32" s="1"/>
  <c r="CM32" s="1"/>
  <c r="BP27"/>
  <c r="BS27" s="1"/>
  <c r="CO29"/>
  <c r="CO23"/>
  <c r="BP34"/>
  <c r="BS34" s="1"/>
  <c r="CD29"/>
  <c r="CJ29" s="1"/>
  <c r="CN29" s="1"/>
  <c r="CD20"/>
  <c r="CJ20" s="1"/>
  <c r="BR19"/>
  <c r="BU19" s="1"/>
  <c r="CB27" i="12"/>
  <c r="CH27" s="1"/>
  <c r="CC28"/>
  <c r="CI28" s="1"/>
  <c r="CB28"/>
  <c r="CH28" s="1"/>
  <c r="CD20"/>
  <c r="CJ20" s="1"/>
  <c r="CA20"/>
  <c r="CG20" s="1"/>
  <c r="CA36"/>
  <c r="CG36" s="1"/>
  <c r="CO28"/>
  <c r="CD36"/>
  <c r="CJ36" s="1"/>
  <c r="CF28"/>
  <c r="CL28" s="1"/>
  <c r="CC20"/>
  <c r="CI20" s="1"/>
  <c r="CE36"/>
  <c r="CK36" s="1"/>
  <c r="CE28"/>
  <c r="CK28" s="1"/>
  <c r="BP23"/>
  <c r="BS23" s="1"/>
  <c r="CB36"/>
  <c r="CH36" s="1"/>
  <c r="CD28"/>
  <c r="CJ28" s="1"/>
  <c r="CN28" s="1"/>
  <c r="CP28" s="1"/>
  <c r="BR23"/>
  <c r="BU23" s="1"/>
  <c r="BV23" s="1"/>
  <c r="BW23" s="1"/>
  <c r="BR31"/>
  <c r="BU31" s="1"/>
  <c r="CF36"/>
  <c r="CL36" s="1"/>
  <c r="CD32"/>
  <c r="CJ32" s="1"/>
  <c r="CE20"/>
  <c r="CK20" s="1"/>
  <c r="BR35"/>
  <c r="BU35" s="1"/>
  <c r="CF20"/>
  <c r="CL20" s="1"/>
  <c r="CF32"/>
  <c r="CL32" s="1"/>
  <c r="BP31"/>
  <c r="BS31" s="1"/>
  <c r="Y31" i="17"/>
  <c r="Y23"/>
  <c r="Y27"/>
  <c r="Y29"/>
  <c r="Y32"/>
  <c r="Y24"/>
  <c r="Y19"/>
  <c r="Y21"/>
  <c r="Y30"/>
  <c r="Y33"/>
  <c r="Y25"/>
  <c r="Y34"/>
  <c r="Y26"/>
  <c r="Y35"/>
  <c r="Y36"/>
  <c r="Y28"/>
  <c r="Y20"/>
  <c r="Y37"/>
  <c r="Y38"/>
  <c r="Y22"/>
  <c r="Y35" i="22"/>
  <c r="Y27"/>
  <c r="Y19"/>
  <c r="Y25"/>
  <c r="Y36"/>
  <c r="Y28"/>
  <c r="Y20"/>
  <c r="Y37"/>
  <c r="Y29"/>
  <c r="Y21"/>
  <c r="Y38"/>
  <c r="Y30"/>
  <c r="Y22"/>
  <c r="Y31"/>
  <c r="Y23"/>
  <c r="Y32"/>
  <c r="Y24"/>
  <c r="Y33"/>
  <c r="Y34"/>
  <c r="Y26"/>
  <c r="Y35" i="20"/>
  <c r="Y27"/>
  <c r="Y19"/>
  <c r="Y36"/>
  <c r="Y28"/>
  <c r="Y20"/>
  <c r="Y24"/>
  <c r="Y37"/>
  <c r="Y29"/>
  <c r="Y21"/>
  <c r="Y26"/>
  <c r="Y38"/>
  <c r="Y30"/>
  <c r="Y22"/>
  <c r="Y31"/>
  <c r="Y23"/>
  <c r="Y32"/>
  <c r="Y33"/>
  <c r="Y25"/>
  <c r="Y34"/>
  <c r="Y35" i="16"/>
  <c r="Y27"/>
  <c r="Y19"/>
  <c r="Y32"/>
  <c r="Y36"/>
  <c r="Y28"/>
  <c r="Y20"/>
  <c r="Y26"/>
  <c r="Y37"/>
  <c r="Y29"/>
  <c r="Y21"/>
  <c r="Y25"/>
  <c r="Y34"/>
  <c r="Y38"/>
  <c r="Y30"/>
  <c r="Y22"/>
  <c r="Y31"/>
  <c r="Y23"/>
  <c r="Y24"/>
  <c r="Y33"/>
  <c r="Y35" i="12"/>
  <c r="Y27"/>
  <c r="Y19"/>
  <c r="Y32"/>
  <c r="Y36"/>
  <c r="Y28"/>
  <c r="Y20"/>
  <c r="Y24"/>
  <c r="Y34"/>
  <c r="Y37"/>
  <c r="Y29"/>
  <c r="Y21"/>
  <c r="Y33"/>
  <c r="Y26"/>
  <c r="Y38"/>
  <c r="Y30"/>
  <c r="Y22"/>
  <c r="Y31"/>
  <c r="Y23"/>
  <c r="Y25"/>
  <c r="Y31" i="15"/>
  <c r="Y23"/>
  <c r="Y29"/>
  <c r="Y30"/>
  <c r="Y32"/>
  <c r="Y24"/>
  <c r="Y36"/>
  <c r="Y21"/>
  <c r="Y33"/>
  <c r="Y25"/>
  <c r="Y20"/>
  <c r="Y34"/>
  <c r="Y26"/>
  <c r="Y35"/>
  <c r="Y27"/>
  <c r="Y19"/>
  <c r="Y28"/>
  <c r="Y37"/>
  <c r="Y38"/>
  <c r="Y22"/>
  <c r="AB27" i="21"/>
  <c r="Y31"/>
  <c r="Y23"/>
  <c r="Y28"/>
  <c r="Y32"/>
  <c r="Y24"/>
  <c r="Y37"/>
  <c r="Y38"/>
  <c r="Y33"/>
  <c r="Y25"/>
  <c r="Y34"/>
  <c r="Y26"/>
  <c r="Y35"/>
  <c r="Y27"/>
  <c r="Y19"/>
  <c r="Y36"/>
  <c r="Y20"/>
  <c r="Y29"/>
  <c r="Y21"/>
  <c r="Y30"/>
  <c r="Y22"/>
  <c r="Y31" i="19"/>
  <c r="Y23"/>
  <c r="Y30"/>
  <c r="Y32"/>
  <c r="Y24"/>
  <c r="Y33"/>
  <c r="Y25"/>
  <c r="Y20"/>
  <c r="Y34"/>
  <c r="Y26"/>
  <c r="Y35"/>
  <c r="Y27"/>
  <c r="Y19"/>
  <c r="Y36"/>
  <c r="Y28"/>
  <c r="Y37"/>
  <c r="Y29"/>
  <c r="Y21"/>
  <c r="Y38"/>
  <c r="Y22"/>
  <c r="Y35" i="18"/>
  <c r="Y27"/>
  <c r="Y19"/>
  <c r="Y36"/>
  <c r="Y28"/>
  <c r="Y20"/>
  <c r="Y37"/>
  <c r="Y29"/>
  <c r="Y21"/>
  <c r="Y23"/>
  <c r="Y25"/>
  <c r="Y38"/>
  <c r="Y30"/>
  <c r="Y22"/>
  <c r="Y31"/>
  <c r="Y32"/>
  <c r="Y24"/>
  <c r="Y33"/>
  <c r="Y34"/>
  <c r="Y26"/>
  <c r="BR20" i="1"/>
  <c r="BU20" s="1"/>
  <c r="CA33"/>
  <c r="CG33" s="1"/>
  <c r="CM33" s="1"/>
  <c r="CO33" s="1"/>
  <c r="BP28"/>
  <c r="BS28" s="1"/>
  <c r="K17" i="20"/>
  <c r="T33" i="1"/>
  <c r="T25"/>
  <c r="T27"/>
  <c r="T35"/>
  <c r="T29"/>
  <c r="T21"/>
  <c r="T19"/>
  <c r="CE27"/>
  <c r="CK27" s="1"/>
  <c r="CE35"/>
  <c r="CK35" s="1"/>
  <c r="BP30"/>
  <c r="BS30" s="1"/>
  <c r="CA27"/>
  <c r="CG27" s="1"/>
  <c r="BO18" i="12"/>
  <c r="BQ30" i="1"/>
  <c r="BT30" s="1"/>
  <c r="CA35"/>
  <c r="CG35" s="1"/>
  <c r="CF35"/>
  <c r="CL35" s="1"/>
  <c r="CE19"/>
  <c r="CK19" s="1"/>
  <c r="BQ36" i="12"/>
  <c r="BT36" s="1"/>
  <c r="BP38"/>
  <c r="BP18" i="15" s="1"/>
  <c r="CE35" i="12"/>
  <c r="CK35" s="1"/>
  <c r="CB32"/>
  <c r="CH32" s="1"/>
  <c r="CM32" s="1"/>
  <c r="CO32" s="1"/>
  <c r="CF24"/>
  <c r="CL24" s="1"/>
  <c r="CN24" s="1"/>
  <c r="CP24" s="1"/>
  <c r="BR33"/>
  <c r="BU33" s="1"/>
  <c r="CC24"/>
  <c r="CI24" s="1"/>
  <c r="CB38"/>
  <c r="CH38" s="1"/>
  <c r="CH18" i="15" s="1"/>
  <c r="BQ38" i="12"/>
  <c r="BQ18" i="15" s="1"/>
  <c r="BP35" i="12"/>
  <c r="BS35" s="1"/>
  <c r="CA24"/>
  <c r="CG24" s="1"/>
  <c r="CM28"/>
  <c r="BR22"/>
  <c r="BU22" s="1"/>
  <c r="CB24"/>
  <c r="CH24" s="1"/>
  <c r="CA30"/>
  <c r="CG30" s="1"/>
  <c r="CE24"/>
  <c r="CK24" s="1"/>
  <c r="BQ30"/>
  <c r="BT30" s="1"/>
  <c r="CD30"/>
  <c r="CJ30" s="1"/>
  <c r="BP25"/>
  <c r="BS25" s="1"/>
  <c r="BV25" s="1"/>
  <c r="BW25" s="1"/>
  <c r="CE33"/>
  <c r="CK33" s="1"/>
  <c r="CF30"/>
  <c r="CL30" s="1"/>
  <c r="CB29"/>
  <c r="CH29" s="1"/>
  <c r="CE27"/>
  <c r="CK27" s="1"/>
  <c r="CN27" s="1"/>
  <c r="CP27" s="1"/>
  <c r="CE37"/>
  <c r="CK37" s="1"/>
  <c r="CC35"/>
  <c r="CI35" s="1"/>
  <c r="CA33"/>
  <c r="CG33" s="1"/>
  <c r="CB30"/>
  <c r="CH30" s="1"/>
  <c r="CF35"/>
  <c r="CL35" s="1"/>
  <c r="CD22"/>
  <c r="CJ22" s="1"/>
  <c r="CN22" s="1"/>
  <c r="CP22" s="1"/>
  <c r="CE22"/>
  <c r="CK22" s="1"/>
  <c r="CB25"/>
  <c r="CH25" s="1"/>
  <c r="CD38"/>
  <c r="CM36"/>
  <c r="CO36" s="1"/>
  <c r="CD33"/>
  <c r="CJ33" s="1"/>
  <c r="CC25"/>
  <c r="CI25" s="1"/>
  <c r="BP28"/>
  <c r="BS28" s="1"/>
  <c r="BV28" s="1"/>
  <c r="BW28" s="1"/>
  <c r="CF38"/>
  <c r="CF18" i="15" s="1"/>
  <c r="CF37" i="12"/>
  <c r="CL37" s="1"/>
  <c r="CF33"/>
  <c r="CL33" s="1"/>
  <c r="CD29"/>
  <c r="CJ29" s="1"/>
  <c r="CD21"/>
  <c r="CJ21" s="1"/>
  <c r="CN21" s="1"/>
  <c r="CP21" s="1"/>
  <c r="BP36"/>
  <c r="BS36" s="1"/>
  <c r="CD25"/>
  <c r="CJ25" s="1"/>
  <c r="CA25"/>
  <c r="CG25" s="1"/>
  <c r="BR28"/>
  <c r="BU28" s="1"/>
  <c r="CC21"/>
  <c r="CI21" s="1"/>
  <c r="CM21" s="1"/>
  <c r="CO21" s="1"/>
  <c r="BP24"/>
  <c r="BS24" s="1"/>
  <c r="CA27"/>
  <c r="CG27" s="1"/>
  <c r="BT38"/>
  <c r="BT18" i="15" s="1"/>
  <c r="BQ20" i="12"/>
  <c r="BT20" s="1"/>
  <c r="CA37"/>
  <c r="CG37" s="1"/>
  <c r="CM37" s="1"/>
  <c r="CO37" s="1"/>
  <c r="CB35"/>
  <c r="CH35" s="1"/>
  <c r="CB22"/>
  <c r="CH22" s="1"/>
  <c r="CA22"/>
  <c r="CG22" s="1"/>
  <c r="CE38"/>
  <c r="BP33"/>
  <c r="BS33" s="1"/>
  <c r="CC38"/>
  <c r="CC30"/>
  <c r="CI30" s="1"/>
  <c r="CB33"/>
  <c r="CH33" s="1"/>
  <c r="CE25"/>
  <c r="CK25" s="1"/>
  <c r="CB18" i="15"/>
  <c r="CA38" i="12"/>
  <c r="BO18" i="15"/>
  <c r="BR24" i="12"/>
  <c r="BU24" s="1"/>
  <c r="CC27"/>
  <c r="CI27" s="1"/>
  <c r="BQ22"/>
  <c r="BT22" s="1"/>
  <c r="CA35"/>
  <c r="CG35" s="1"/>
  <c r="BP30"/>
  <c r="BS30" s="1"/>
  <c r="BR20"/>
  <c r="BU20" s="1"/>
  <c r="CB19"/>
  <c r="CH19" s="1"/>
  <c r="CF19"/>
  <c r="CL19" s="1"/>
  <c r="BR19"/>
  <c r="BU19" s="1"/>
  <c r="BP19"/>
  <c r="BS19" s="1"/>
  <c r="CE19"/>
  <c r="CK19" s="1"/>
  <c r="CC19"/>
  <c r="CI19" s="1"/>
  <c r="CD19"/>
  <c r="CJ19" s="1"/>
  <c r="AG18"/>
  <c r="AG19" s="1"/>
  <c r="CD31" i="1"/>
  <c r="CJ31" s="1"/>
  <c r="AB38" i="21"/>
  <c r="Z35"/>
  <c r="Z31"/>
  <c r="Z27"/>
  <c r="Z23"/>
  <c r="Z19"/>
  <c r="AD31"/>
  <c r="AD23"/>
  <c r="Z32"/>
  <c r="Z20"/>
  <c r="AD25"/>
  <c r="AD19"/>
  <c r="AA33"/>
  <c r="AD28"/>
  <c r="Z38"/>
  <c r="Z22"/>
  <c r="AD37"/>
  <c r="AA35"/>
  <c r="AA31"/>
  <c r="AA27"/>
  <c r="AA23"/>
  <c r="AA19"/>
  <c r="AD32"/>
  <c r="AD24"/>
  <c r="Z36"/>
  <c r="Z24"/>
  <c r="AD33"/>
  <c r="AA25"/>
  <c r="AD20"/>
  <c r="Z30"/>
  <c r="AD21"/>
  <c r="AA36"/>
  <c r="AA32"/>
  <c r="AA28"/>
  <c r="AA24"/>
  <c r="AA20"/>
  <c r="AD34"/>
  <c r="AD26"/>
  <c r="Z37"/>
  <c r="Z33"/>
  <c r="Z29"/>
  <c r="Z25"/>
  <c r="Z21"/>
  <c r="AD27"/>
  <c r="AA29"/>
  <c r="AD36"/>
  <c r="Z34"/>
  <c r="AA38"/>
  <c r="AA34"/>
  <c r="AA30"/>
  <c r="AA26"/>
  <c r="AA22"/>
  <c r="AD38"/>
  <c r="AD30"/>
  <c r="AD22"/>
  <c r="Z28"/>
  <c r="AD35"/>
  <c r="AA37"/>
  <c r="AA21"/>
  <c r="Z26"/>
  <c r="AD29"/>
  <c r="AC19" i="12"/>
  <c r="Z35"/>
  <c r="Z31"/>
  <c r="Z27"/>
  <c r="Z23"/>
  <c r="Z19"/>
  <c r="AD35"/>
  <c r="AD27"/>
  <c r="AD19"/>
  <c r="Z28"/>
  <c r="AD21"/>
  <c r="Z29"/>
  <c r="AA29"/>
  <c r="Z30"/>
  <c r="AA35"/>
  <c r="AA31"/>
  <c r="AA27"/>
  <c r="AA23"/>
  <c r="AA19"/>
  <c r="AD36"/>
  <c r="AD28"/>
  <c r="AD20"/>
  <c r="Z32"/>
  <c r="Z20"/>
  <c r="AD29"/>
  <c r="Z25"/>
  <c r="AD31"/>
  <c r="AA37"/>
  <c r="AA21"/>
  <c r="AD32"/>
  <c r="Z38"/>
  <c r="Z22"/>
  <c r="AD33"/>
  <c r="AA36"/>
  <c r="AA32"/>
  <c r="AA28"/>
  <c r="AA24"/>
  <c r="AA20"/>
  <c r="AD38"/>
  <c r="AD30"/>
  <c r="AD22"/>
  <c r="Z37"/>
  <c r="Z21"/>
  <c r="AA25"/>
  <c r="Z34"/>
  <c r="AD25"/>
  <c r="AA38"/>
  <c r="AA34"/>
  <c r="AA30"/>
  <c r="AA26"/>
  <c r="AA22"/>
  <c r="AD34"/>
  <c r="AD26"/>
  <c r="Z36"/>
  <c r="Z24"/>
  <c r="AD37"/>
  <c r="Z33"/>
  <c r="AD23"/>
  <c r="AA33"/>
  <c r="AD24"/>
  <c r="Z26"/>
  <c r="AC31" i="16"/>
  <c r="Z35"/>
  <c r="Z31"/>
  <c r="Z27"/>
  <c r="Z23"/>
  <c r="Z19"/>
  <c r="AD35"/>
  <c r="AD27"/>
  <c r="AD19"/>
  <c r="Z36"/>
  <c r="Z24"/>
  <c r="AD29"/>
  <c r="AD31"/>
  <c r="AA37"/>
  <c r="AA21"/>
  <c r="AD32"/>
  <c r="Z26"/>
  <c r="AA35"/>
  <c r="AA31"/>
  <c r="AA27"/>
  <c r="AA23"/>
  <c r="AA19"/>
  <c r="AD36"/>
  <c r="AD28"/>
  <c r="AD20"/>
  <c r="Z28"/>
  <c r="AD37"/>
  <c r="AD23"/>
  <c r="AA29"/>
  <c r="AD24"/>
  <c r="Z34"/>
  <c r="AD25"/>
  <c r="AA36"/>
  <c r="AA32"/>
  <c r="AA28"/>
  <c r="AA24"/>
  <c r="AA20"/>
  <c r="AD38"/>
  <c r="AD30"/>
  <c r="AD22"/>
  <c r="Z37"/>
  <c r="Z33"/>
  <c r="Z29"/>
  <c r="Z25"/>
  <c r="Z21"/>
  <c r="AA33"/>
  <c r="Z38"/>
  <c r="Z22"/>
  <c r="AA38"/>
  <c r="AA34"/>
  <c r="AA30"/>
  <c r="AA26"/>
  <c r="AA22"/>
  <c r="AD34"/>
  <c r="AD26"/>
  <c r="Z32"/>
  <c r="Z20"/>
  <c r="AD21"/>
  <c r="AA25"/>
  <c r="Z30"/>
  <c r="AD33"/>
  <c r="AC38" i="19"/>
  <c r="Z35"/>
  <c r="Z31"/>
  <c r="Z27"/>
  <c r="Z23"/>
  <c r="Z19"/>
  <c r="AD31"/>
  <c r="AD23"/>
  <c r="Z36"/>
  <c r="Z24"/>
  <c r="AD27"/>
  <c r="AA25"/>
  <c r="AD36"/>
  <c r="Z30"/>
  <c r="AA35"/>
  <c r="AA31"/>
  <c r="AA27"/>
  <c r="AA23"/>
  <c r="AA19"/>
  <c r="AD32"/>
  <c r="AD24"/>
  <c r="Z28"/>
  <c r="AD25"/>
  <c r="AD19"/>
  <c r="AA33"/>
  <c r="AD28"/>
  <c r="Z38"/>
  <c r="Z22"/>
  <c r="AD29"/>
  <c r="AA36"/>
  <c r="AA32"/>
  <c r="AA28"/>
  <c r="AA24"/>
  <c r="AA20"/>
  <c r="AD34"/>
  <c r="AD26"/>
  <c r="Z37"/>
  <c r="Z33"/>
  <c r="Z29"/>
  <c r="Z25"/>
  <c r="Z21"/>
  <c r="AD35"/>
  <c r="AA37"/>
  <c r="AA21"/>
  <c r="Z26"/>
  <c r="AD21"/>
  <c r="AA38"/>
  <c r="AA34"/>
  <c r="AA30"/>
  <c r="AA26"/>
  <c r="AA22"/>
  <c r="AD38"/>
  <c r="AD30"/>
  <c r="AD22"/>
  <c r="Z32"/>
  <c r="Z20"/>
  <c r="AD33"/>
  <c r="AA29"/>
  <c r="AD20"/>
  <c r="Z34"/>
  <c r="AD37"/>
  <c r="AB31" i="15"/>
  <c r="Z35"/>
  <c r="Z31"/>
  <c r="Z27"/>
  <c r="Z23"/>
  <c r="Z19"/>
  <c r="AD31"/>
  <c r="AD23"/>
  <c r="Z32"/>
  <c r="Z20"/>
  <c r="AD25"/>
  <c r="AD27"/>
  <c r="AA25"/>
  <c r="AD20"/>
  <c r="Z26"/>
  <c r="AD29"/>
  <c r="AA35"/>
  <c r="AA31"/>
  <c r="AA27"/>
  <c r="AA23"/>
  <c r="AA19"/>
  <c r="AD32"/>
  <c r="AD24"/>
  <c r="Z36"/>
  <c r="Z24"/>
  <c r="AD33"/>
  <c r="AA33"/>
  <c r="Z38"/>
  <c r="AA36"/>
  <c r="AA32"/>
  <c r="AA28"/>
  <c r="AA24"/>
  <c r="AA20"/>
  <c r="AD34"/>
  <c r="AD26"/>
  <c r="Z37"/>
  <c r="Z33"/>
  <c r="Z29"/>
  <c r="Z25"/>
  <c r="Z21"/>
  <c r="AD19"/>
  <c r="AA37"/>
  <c r="AA21"/>
  <c r="AD28"/>
  <c r="Z30"/>
  <c r="AD37"/>
  <c r="AA38"/>
  <c r="AA34"/>
  <c r="AA30"/>
  <c r="AA26"/>
  <c r="AA22"/>
  <c r="AD38"/>
  <c r="AD30"/>
  <c r="AD22"/>
  <c r="Z28"/>
  <c r="AD35"/>
  <c r="AA29"/>
  <c r="AD36"/>
  <c r="Z34"/>
  <c r="Z22"/>
  <c r="AD21"/>
  <c r="AC19" i="22"/>
  <c r="Z35"/>
  <c r="Z31"/>
  <c r="Z27"/>
  <c r="Z23"/>
  <c r="Z19"/>
  <c r="AD35"/>
  <c r="AD27"/>
  <c r="AD19"/>
  <c r="Z36"/>
  <c r="Z24"/>
  <c r="AD29"/>
  <c r="AD31"/>
  <c r="AA29"/>
  <c r="Z34"/>
  <c r="AA35"/>
  <c r="AA31"/>
  <c r="AA27"/>
  <c r="AA23"/>
  <c r="AA19"/>
  <c r="AD36"/>
  <c r="AD28"/>
  <c r="AD20"/>
  <c r="Z28"/>
  <c r="AD37"/>
  <c r="AD23"/>
  <c r="AA37"/>
  <c r="AA21"/>
  <c r="AD32"/>
  <c r="Z26"/>
  <c r="AD33"/>
  <c r="AA36"/>
  <c r="AA32"/>
  <c r="AA28"/>
  <c r="AA24"/>
  <c r="AA20"/>
  <c r="AD38"/>
  <c r="AD30"/>
  <c r="AD22"/>
  <c r="Z37"/>
  <c r="Z33"/>
  <c r="Z29"/>
  <c r="Z25"/>
  <c r="Z21"/>
  <c r="AA25"/>
  <c r="Z30"/>
  <c r="AD25"/>
  <c r="AA38"/>
  <c r="AA34"/>
  <c r="AA30"/>
  <c r="AA26"/>
  <c r="AA22"/>
  <c r="AD34"/>
  <c r="AD26"/>
  <c r="Z32"/>
  <c r="Z20"/>
  <c r="AD21"/>
  <c r="AA33"/>
  <c r="AD24"/>
  <c r="Z38"/>
  <c r="Z22"/>
  <c r="AB35" i="17"/>
  <c r="Z35"/>
  <c r="Z31"/>
  <c r="Z27"/>
  <c r="Z23"/>
  <c r="Z19"/>
  <c r="AD31"/>
  <c r="AD23"/>
  <c r="Z28"/>
  <c r="AD33"/>
  <c r="AA33"/>
  <c r="Z38"/>
  <c r="Z22"/>
  <c r="AD21"/>
  <c r="AA35"/>
  <c r="AA31"/>
  <c r="AA27"/>
  <c r="AA23"/>
  <c r="AA19"/>
  <c r="AD32"/>
  <c r="AD24"/>
  <c r="Z32"/>
  <c r="Z20"/>
  <c r="AD35"/>
  <c r="AA25"/>
  <c r="AD36"/>
  <c r="Z30"/>
  <c r="AD37"/>
  <c r="AA36"/>
  <c r="AA32"/>
  <c r="AA28"/>
  <c r="AA24"/>
  <c r="AA20"/>
  <c r="AD34"/>
  <c r="AD26"/>
  <c r="Z37"/>
  <c r="Z33"/>
  <c r="Z29"/>
  <c r="Z25"/>
  <c r="Z21"/>
  <c r="AD27"/>
  <c r="AA29"/>
  <c r="AD20"/>
  <c r="Z34"/>
  <c r="AD29"/>
  <c r="AA38"/>
  <c r="AA34"/>
  <c r="AA30"/>
  <c r="AA26"/>
  <c r="AA22"/>
  <c r="AD38"/>
  <c r="AD30"/>
  <c r="AD22"/>
  <c r="Z36"/>
  <c r="Z24"/>
  <c r="AD25"/>
  <c r="AD19"/>
  <c r="AA37"/>
  <c r="AA21"/>
  <c r="AD28"/>
  <c r="Z26"/>
  <c r="AE29" i="20"/>
  <c r="Z35"/>
  <c r="Z31"/>
  <c r="Z27"/>
  <c r="Z23"/>
  <c r="Z19"/>
  <c r="AD35"/>
  <c r="AD27"/>
  <c r="AD19"/>
  <c r="Z28"/>
  <c r="AD21"/>
  <c r="AA37"/>
  <c r="AA21"/>
  <c r="Z26"/>
  <c r="AD25"/>
  <c r="AA35"/>
  <c r="AA31"/>
  <c r="AA27"/>
  <c r="AA23"/>
  <c r="AA19"/>
  <c r="AD36"/>
  <c r="AD28"/>
  <c r="AD20"/>
  <c r="Z32"/>
  <c r="Z20"/>
  <c r="AD29"/>
  <c r="AD31"/>
  <c r="AA29"/>
  <c r="Z34"/>
  <c r="AA36"/>
  <c r="AA32"/>
  <c r="AA28"/>
  <c r="AA24"/>
  <c r="AA20"/>
  <c r="AD38"/>
  <c r="AD30"/>
  <c r="AD22"/>
  <c r="Z37"/>
  <c r="Z33"/>
  <c r="Z29"/>
  <c r="Z25"/>
  <c r="Z21"/>
  <c r="AA33"/>
  <c r="AD24"/>
  <c r="Z38"/>
  <c r="Z22"/>
  <c r="AD33"/>
  <c r="AA38"/>
  <c r="AA34"/>
  <c r="AA30"/>
  <c r="AA26"/>
  <c r="AA22"/>
  <c r="AD34"/>
  <c r="AD26"/>
  <c r="Z36"/>
  <c r="Z24"/>
  <c r="AD37"/>
  <c r="AD23"/>
  <c r="AA25"/>
  <c r="AD32"/>
  <c r="Z30"/>
  <c r="AE25" i="18"/>
  <c r="Z35"/>
  <c r="Z31"/>
  <c r="Z27"/>
  <c r="Z23"/>
  <c r="Z19"/>
  <c r="AD35"/>
  <c r="AD27"/>
  <c r="AD19"/>
  <c r="Z32"/>
  <c r="Z20"/>
  <c r="AD37"/>
  <c r="AD23"/>
  <c r="AA29"/>
  <c r="AD24"/>
  <c r="Z34"/>
  <c r="AD33"/>
  <c r="AA35"/>
  <c r="AA31"/>
  <c r="AA27"/>
  <c r="AA23"/>
  <c r="AA19"/>
  <c r="AD36"/>
  <c r="AD28"/>
  <c r="AD20"/>
  <c r="Z36"/>
  <c r="Z24"/>
  <c r="AD21"/>
  <c r="AA37"/>
  <c r="AA21"/>
  <c r="Z26"/>
  <c r="AA36"/>
  <c r="AA32"/>
  <c r="AA28"/>
  <c r="AA24"/>
  <c r="AA20"/>
  <c r="AD38"/>
  <c r="AD30"/>
  <c r="AD22"/>
  <c r="Z37"/>
  <c r="Z33"/>
  <c r="Z29"/>
  <c r="Z25"/>
  <c r="Z21"/>
  <c r="AA25"/>
  <c r="AD32"/>
  <c r="Z30"/>
  <c r="AA38"/>
  <c r="AA34"/>
  <c r="AA30"/>
  <c r="AA26"/>
  <c r="AA22"/>
  <c r="AD34"/>
  <c r="AD26"/>
  <c r="Z28"/>
  <c r="AD29"/>
  <c r="AD31"/>
  <c r="AA33"/>
  <c r="Z38"/>
  <c r="Z22"/>
  <c r="AD25"/>
  <c r="I17" i="20"/>
  <c r="K17" i="17"/>
  <c r="CA26" i="1"/>
  <c r="CG26" s="1"/>
  <c r="CB20"/>
  <c r="CH20" s="1"/>
  <c r="BP37"/>
  <c r="BS37" s="1"/>
  <c r="CB34"/>
  <c r="CH34" s="1"/>
  <c r="BQ32"/>
  <c r="BT32" s="1"/>
  <c r="CC34"/>
  <c r="CI34" s="1"/>
  <c r="BQ21"/>
  <c r="BT21" s="1"/>
  <c r="CF21"/>
  <c r="CL21" s="1"/>
  <c r="CC26"/>
  <c r="CI26" s="1"/>
  <c r="CB26"/>
  <c r="CH26" s="1"/>
  <c r="CE31"/>
  <c r="CK31" s="1"/>
  <c r="CA37"/>
  <c r="CG37" s="1"/>
  <c r="CB37"/>
  <c r="CH37" s="1"/>
  <c r="CB29"/>
  <c r="CH29" s="1"/>
  <c r="CE37"/>
  <c r="CK37" s="1"/>
  <c r="CE24"/>
  <c r="CK24" s="1"/>
  <c r="BQ27"/>
  <c r="BT27" s="1"/>
  <c r="CA31"/>
  <c r="CG31" s="1"/>
  <c r="BQ34"/>
  <c r="BT34" s="1"/>
  <c r="CC29"/>
  <c r="CI29" s="1"/>
  <c r="CE21"/>
  <c r="CK21" s="1"/>
  <c r="CF23"/>
  <c r="CL23" s="1"/>
  <c r="CD29"/>
  <c r="CJ29" s="1"/>
  <c r="BR26"/>
  <c r="BU26" s="1"/>
  <c r="CA20"/>
  <c r="CG20" s="1"/>
  <c r="CD28"/>
  <c r="CJ28" s="1"/>
  <c r="CE32"/>
  <c r="CK32" s="1"/>
  <c r="Q40" i="21"/>
  <c r="CB21" i="1"/>
  <c r="CH21" s="1"/>
  <c r="G17" i="21"/>
  <c r="I17"/>
  <c r="K17" i="16"/>
  <c r="CA19" i="1"/>
  <c r="CG19" s="1"/>
  <c r="CD19"/>
  <c r="CJ19" s="1"/>
  <c r="CR19" i="20"/>
  <c r="CQ19"/>
  <c r="CR30" i="17"/>
  <c r="CQ30"/>
  <c r="CR34"/>
  <c r="CQ34"/>
  <c r="CQ20" i="20"/>
  <c r="CR20"/>
  <c r="CQ22"/>
  <c r="CR22"/>
  <c r="CN27" i="17"/>
  <c r="CR26" i="15"/>
  <c r="CQ38" i="20"/>
  <c r="CN35" i="15"/>
  <c r="BV34"/>
  <c r="BW34" s="1"/>
  <c r="CN27" i="20"/>
  <c r="BV20"/>
  <c r="BW20" s="1"/>
  <c r="CM33" i="17"/>
  <c r="BV34" i="16"/>
  <c r="BW34" s="1"/>
  <c r="CN30" i="15"/>
  <c r="CQ32" i="17"/>
  <c r="BV22" i="20"/>
  <c r="BW22" s="1"/>
  <c r="CR30"/>
  <c r="AE33" i="21"/>
  <c r="AC22"/>
  <c r="AE21"/>
  <c r="AB30"/>
  <c r="AC25"/>
  <c r="AE34"/>
  <c r="AE24"/>
  <c r="AB21"/>
  <c r="AB20"/>
  <c r="AB23"/>
  <c r="AC32"/>
  <c r="AC33"/>
  <c r="AE27"/>
  <c r="AB26"/>
  <c r="AE31"/>
  <c r="AC34" i="12"/>
  <c r="AE37"/>
  <c r="AB22"/>
  <c r="AC37" i="19"/>
  <c r="AE32" i="12"/>
  <c r="AB22" i="19"/>
  <c r="AE33" i="12"/>
  <c r="AE29" i="19"/>
  <c r="AE30"/>
  <c r="AE35" i="12"/>
  <c r="AC38"/>
  <c r="AB19" i="19"/>
  <c r="AB21" i="12"/>
  <c r="AC21" i="16"/>
  <c r="AC35" i="12"/>
  <c r="AB25"/>
  <c r="AE20"/>
  <c r="AC23"/>
  <c r="AB32" i="16"/>
  <c r="AB29" i="19"/>
  <c r="AB34"/>
  <c r="AC22"/>
  <c r="AC37" i="12"/>
  <c r="AB23"/>
  <c r="AB28" i="19"/>
  <c r="AE31"/>
  <c r="AB37" i="12"/>
  <c r="AB31" i="19"/>
  <c r="AE35"/>
  <c r="AB32"/>
  <c r="AC32" i="12"/>
  <c r="AC21"/>
  <c r="AE30" i="16"/>
  <c r="AE20"/>
  <c r="AE29"/>
  <c r="K17" i="15"/>
  <c r="K17" i="18"/>
  <c r="I17"/>
  <c r="G17"/>
  <c r="E17" i="17"/>
  <c r="I17"/>
  <c r="G17" i="20"/>
  <c r="CR35" i="15"/>
  <c r="CR31"/>
  <c r="CM34"/>
  <c r="CQ24" i="18"/>
  <c r="AG38"/>
  <c r="BP19"/>
  <c r="BS19" s="1"/>
  <c r="BV19" s="1"/>
  <c r="BW19" s="1"/>
  <c r="CF36"/>
  <c r="CL36" s="1"/>
  <c r="CF30"/>
  <c r="CL30" s="1"/>
  <c r="CF26"/>
  <c r="CL26" s="1"/>
  <c r="CM35"/>
  <c r="CB32"/>
  <c r="CH32" s="1"/>
  <c r="CP34"/>
  <c r="CD32"/>
  <c r="CJ32" s="1"/>
  <c r="CN32" s="1"/>
  <c r="CD30"/>
  <c r="CJ30" s="1"/>
  <c r="CP26"/>
  <c r="CF20"/>
  <c r="CL20" s="1"/>
  <c r="CC19"/>
  <c r="CI19" s="1"/>
  <c r="CC38"/>
  <c r="BR35"/>
  <c r="BU35" s="1"/>
  <c r="CO34"/>
  <c r="CQ34" s="1"/>
  <c r="BR33"/>
  <c r="BU33" s="1"/>
  <c r="CC32"/>
  <c r="CI32" s="1"/>
  <c r="CO32"/>
  <c r="BR31"/>
  <c r="BU31" s="1"/>
  <c r="CC30"/>
  <c r="CI30" s="1"/>
  <c r="CM30" s="1"/>
  <c r="CO30"/>
  <c r="CC28"/>
  <c r="CI28" s="1"/>
  <c r="BR27"/>
  <c r="BU27" s="1"/>
  <c r="CO26"/>
  <c r="CC24"/>
  <c r="CI24" s="1"/>
  <c r="CP19"/>
  <c r="CR19" s="1"/>
  <c r="CD19"/>
  <c r="CJ19" s="1"/>
  <c r="BP23"/>
  <c r="BS23" s="1"/>
  <c r="CE20"/>
  <c r="CK20" s="1"/>
  <c r="BR23"/>
  <c r="BU23" s="1"/>
  <c r="CO20"/>
  <c r="CR20" s="1"/>
  <c r="CR31"/>
  <c r="CR37"/>
  <c r="CQ29" i="19"/>
  <c r="CQ30"/>
  <c r="CR30"/>
  <c r="CN25"/>
  <c r="BR27"/>
  <c r="BU27" s="1"/>
  <c r="CC30"/>
  <c r="CI30" s="1"/>
  <c r="BR31"/>
  <c r="BU31" s="1"/>
  <c r="CO32"/>
  <c r="CA26"/>
  <c r="CG26" s="1"/>
  <c r="CO26"/>
  <c r="CA30"/>
  <c r="CG30" s="1"/>
  <c r="BP31"/>
  <c r="BS31" s="1"/>
  <c r="CE32"/>
  <c r="CK32" s="1"/>
  <c r="CA34"/>
  <c r="CG34" s="1"/>
  <c r="CM34" s="1"/>
  <c r="BP35"/>
  <c r="BS35" s="1"/>
  <c r="BV35" s="1"/>
  <c r="BW35" s="1"/>
  <c r="BX36" s="1"/>
  <c r="CE36"/>
  <c r="CK36" s="1"/>
  <c r="CA38"/>
  <c r="BR26"/>
  <c r="BU26" s="1"/>
  <c r="CF18" i="20"/>
  <c r="CA22" i="19"/>
  <c r="CG22" s="1"/>
  <c r="CE22"/>
  <c r="CK22" s="1"/>
  <c r="CE20"/>
  <c r="CK20" s="1"/>
  <c r="CN20" s="1"/>
  <c r="CO38"/>
  <c r="CP38"/>
  <c r="CP18" i="20" s="1"/>
  <c r="CD38" i="19"/>
  <c r="CF36"/>
  <c r="CL36" s="1"/>
  <c r="CB36"/>
  <c r="CH36" s="1"/>
  <c r="CD34"/>
  <c r="CJ34" s="1"/>
  <c r="CN34" s="1"/>
  <c r="CF32"/>
  <c r="CL32" s="1"/>
  <c r="CN32" s="1"/>
  <c r="CB32"/>
  <c r="CH32" s="1"/>
  <c r="CM32" s="1"/>
  <c r="CD30"/>
  <c r="CJ30" s="1"/>
  <c r="CN30" s="1"/>
  <c r="CF28"/>
  <c r="CL28" s="1"/>
  <c r="CN28" s="1"/>
  <c r="CB28"/>
  <c r="CH28" s="1"/>
  <c r="CD26"/>
  <c r="CJ26" s="1"/>
  <c r="CF24"/>
  <c r="CL24" s="1"/>
  <c r="CB24"/>
  <c r="CH24" s="1"/>
  <c r="BQ32"/>
  <c r="BT32" s="1"/>
  <c r="CF22"/>
  <c r="CL22" s="1"/>
  <c r="CB22"/>
  <c r="CH22" s="1"/>
  <c r="CD20"/>
  <c r="CJ20" s="1"/>
  <c r="BP30"/>
  <c r="BS30" s="1"/>
  <c r="BV30" s="1"/>
  <c r="BW30" s="1"/>
  <c r="BX30" s="1"/>
  <c r="CM27"/>
  <c r="CE38"/>
  <c r="CO28"/>
  <c r="CA28"/>
  <c r="CG28" s="1"/>
  <c r="CO24"/>
  <c r="CA24"/>
  <c r="CG24" s="1"/>
  <c r="CO22"/>
  <c r="BR21"/>
  <c r="BU21" s="1"/>
  <c r="CC20"/>
  <c r="CI20" s="1"/>
  <c r="BZ18" i="20"/>
  <c r="CC36" i="19"/>
  <c r="CI36" s="1"/>
  <c r="CO34"/>
  <c r="BR33"/>
  <c r="BU33" s="1"/>
  <c r="BV33" s="1"/>
  <c r="BW33" s="1"/>
  <c r="CC28"/>
  <c r="CI28" s="1"/>
  <c r="BR25"/>
  <c r="BU25" s="1"/>
  <c r="BV25" s="1"/>
  <c r="BW25" s="1"/>
  <c r="AG18"/>
  <c r="AG19" s="1"/>
  <c r="CL38" i="18"/>
  <c r="CL18" i="19" s="1"/>
  <c r="CF18"/>
  <c r="BU38" i="18"/>
  <c r="BU18" i="19" s="1"/>
  <c r="BR18"/>
  <c r="CR34" i="18"/>
  <c r="CB36"/>
  <c r="CH36" s="1"/>
  <c r="BQ34"/>
  <c r="BT34" s="1"/>
  <c r="BV34" s="1"/>
  <c r="BW34" s="1"/>
  <c r="BQ30"/>
  <c r="BT30" s="1"/>
  <c r="BP38"/>
  <c r="CB34"/>
  <c r="CH34" s="1"/>
  <c r="CE37"/>
  <c r="CK37" s="1"/>
  <c r="CE31"/>
  <c r="CK31" s="1"/>
  <c r="CN31" s="1"/>
  <c r="CA31"/>
  <c r="CG31" s="1"/>
  <c r="CM31" s="1"/>
  <c r="CE33"/>
  <c r="CK33" s="1"/>
  <c r="CA33"/>
  <c r="CG33" s="1"/>
  <c r="CO29"/>
  <c r="CQ29" s="1"/>
  <c r="CA29"/>
  <c r="CG29" s="1"/>
  <c r="CM29" s="1"/>
  <c r="CB24"/>
  <c r="CH24" s="1"/>
  <c r="CP38"/>
  <c r="CD37"/>
  <c r="CJ37" s="1"/>
  <c r="CD33"/>
  <c r="CJ33" s="1"/>
  <c r="CF31"/>
  <c r="CL31" s="1"/>
  <c r="CB31"/>
  <c r="CH31" s="1"/>
  <c r="CD29"/>
  <c r="CJ29" s="1"/>
  <c r="CN29" s="1"/>
  <c r="CD38"/>
  <c r="CP36"/>
  <c r="CD36"/>
  <c r="CJ36" s="1"/>
  <c r="CN36" s="1"/>
  <c r="CD34"/>
  <c r="CJ34" s="1"/>
  <c r="CD28"/>
  <c r="CJ28" s="1"/>
  <c r="CD26"/>
  <c r="CJ26" s="1"/>
  <c r="CD24"/>
  <c r="CJ24" s="1"/>
  <c r="CF22"/>
  <c r="CL22" s="1"/>
  <c r="CB22"/>
  <c r="CH22" s="1"/>
  <c r="CD20"/>
  <c r="CJ20" s="1"/>
  <c r="BV20"/>
  <c r="BW20" s="1"/>
  <c r="CA38"/>
  <c r="CE38"/>
  <c r="BP37"/>
  <c r="BS37" s="1"/>
  <c r="BR37"/>
  <c r="BU37" s="1"/>
  <c r="CA36"/>
  <c r="CG36" s="1"/>
  <c r="CC36"/>
  <c r="CI36" s="1"/>
  <c r="BP35"/>
  <c r="BS35" s="1"/>
  <c r="CA34"/>
  <c r="CG34" s="1"/>
  <c r="CE34"/>
  <c r="CK34" s="1"/>
  <c r="BP29"/>
  <c r="BS29" s="1"/>
  <c r="CA28"/>
  <c r="CG28" s="1"/>
  <c r="CE28"/>
  <c r="CK28" s="1"/>
  <c r="BP27"/>
  <c r="BS27" s="1"/>
  <c r="CA26"/>
  <c r="CG26" s="1"/>
  <c r="CM26" s="1"/>
  <c r="CE26"/>
  <c r="CK26" s="1"/>
  <c r="BP25"/>
  <c r="BS25" s="1"/>
  <c r="BV25" s="1"/>
  <c r="BW25" s="1"/>
  <c r="CA24"/>
  <c r="CG24" s="1"/>
  <c r="CM24" s="1"/>
  <c r="CE24"/>
  <c r="CK24" s="1"/>
  <c r="BR32"/>
  <c r="BU32" s="1"/>
  <c r="BV32" s="1"/>
  <c r="BW32" s="1"/>
  <c r="CE22"/>
  <c r="CK22" s="1"/>
  <c r="BP21"/>
  <c r="BS21" s="1"/>
  <c r="CA20"/>
  <c r="CG20" s="1"/>
  <c r="CB18" i="19"/>
  <c r="CO22" i="18"/>
  <c r="CQ22" s="1"/>
  <c r="BR21"/>
  <c r="BU21" s="1"/>
  <c r="CC20"/>
  <c r="CI20" s="1"/>
  <c r="AG18"/>
  <c r="AG19" s="1"/>
  <c r="AG38" i="17"/>
  <c r="CN23" i="16"/>
  <c r="BV24"/>
  <c r="BW24" s="1"/>
  <c r="CM24" i="15"/>
  <c r="BR24"/>
  <c r="BU24" s="1"/>
  <c r="CR20"/>
  <c r="CQ35"/>
  <c r="CM35"/>
  <c r="K17" i="12"/>
  <c r="I17"/>
  <c r="I17" i="19"/>
  <c r="G17"/>
  <c r="K17" i="21"/>
  <c r="I17" i="16"/>
  <c r="E17" i="22"/>
  <c r="Q37" s="1"/>
  <c r="Q40" s="1"/>
  <c r="E17" i="16"/>
  <c r="Q37" s="1"/>
  <c r="Q40" s="1"/>
  <c r="E17" i="19"/>
  <c r="Q37" s="1"/>
  <c r="Q40" s="1"/>
  <c r="I17" i="22"/>
  <c r="T23" s="1"/>
  <c r="T37" i="1"/>
  <c r="T36"/>
  <c r="T34"/>
  <c r="T32"/>
  <c r="T30"/>
  <c r="T28"/>
  <c r="T26"/>
  <c r="T24"/>
  <c r="T22"/>
  <c r="G17" i="15"/>
  <c r="CG38" i="20"/>
  <c r="CG18" i="21" s="1"/>
  <c r="CA18"/>
  <c r="CQ26"/>
  <c r="CR26"/>
  <c r="CS27" s="1"/>
  <c r="BU38" i="20"/>
  <c r="BU18" i="21" s="1"/>
  <c r="BR18"/>
  <c r="CN36" i="19"/>
  <c r="CQ36" i="15"/>
  <c r="CS36" s="1"/>
  <c r="CW36" s="1"/>
  <c r="CN27" i="19"/>
  <c r="CM19"/>
  <c r="BV25" i="17"/>
  <c r="BW25" s="1"/>
  <c r="BV33" i="21"/>
  <c r="BW33" s="1"/>
  <c r="BW38" i="17"/>
  <c r="CS30" i="16"/>
  <c r="CU30" s="1"/>
  <c r="CQ34" i="22"/>
  <c r="CN26" i="15"/>
  <c r="CN27"/>
  <c r="CN20"/>
  <c r="BV20"/>
  <c r="BW20" s="1"/>
  <c r="BV30"/>
  <c r="BW30" s="1"/>
  <c r="BY30" s="1"/>
  <c r="CM25"/>
  <c r="CM21" i="16"/>
  <c r="BV21"/>
  <c r="BW21" s="1"/>
  <c r="BV19" i="17"/>
  <c r="BW19" s="1"/>
  <c r="BV29" i="18"/>
  <c r="BW29" s="1"/>
  <c r="BV28" i="19"/>
  <c r="BW28" s="1"/>
  <c r="BY29" s="1"/>
  <c r="BV32" i="20"/>
  <c r="BW32" s="1"/>
  <c r="CN22"/>
  <c r="BV36" i="21"/>
  <c r="BW36" s="1"/>
  <c r="CN26"/>
  <c r="BV24"/>
  <c r="BW24" s="1"/>
  <c r="CM26" i="22"/>
  <c r="CN34" i="17"/>
  <c r="CQ30" i="20"/>
  <c r="AG38" i="21"/>
  <c r="BV27" i="12"/>
  <c r="BW27" s="1"/>
  <c r="CR31" i="21"/>
  <c r="C7" i="19"/>
  <c r="AB37" i="16"/>
  <c r="AC24" i="20"/>
  <c r="AE23" i="15"/>
  <c r="AB24" i="17"/>
  <c r="AB34" i="18"/>
  <c r="AB26" i="20"/>
  <c r="AE19" i="22"/>
  <c r="AB34" i="16"/>
  <c r="AB26" i="18"/>
  <c r="AC28" i="22"/>
  <c r="AE21" i="18"/>
  <c r="AC28" i="16"/>
  <c r="AE25"/>
  <c r="AC24"/>
  <c r="AE32" i="22"/>
  <c r="AC30" i="17"/>
  <c r="AE36" i="15"/>
  <c r="AB23" i="17"/>
  <c r="AB29"/>
  <c r="AB35" i="15"/>
  <c r="AC25" i="17"/>
  <c r="AC22"/>
  <c r="AB33" i="18"/>
  <c r="AC29" i="20"/>
  <c r="C7" i="22"/>
  <c r="AC31" i="19"/>
  <c r="AE22" i="12"/>
  <c r="AE22" i="21"/>
  <c r="AB37"/>
  <c r="AB19" i="12"/>
  <c r="AC25" i="19"/>
  <c r="AB28" i="21"/>
  <c r="AB31" i="12"/>
  <c r="AE31"/>
  <c r="AC32" i="19"/>
  <c r="AC29" i="12"/>
  <c r="AE28" i="19"/>
  <c r="AC19" i="21"/>
  <c r="AB25" i="19"/>
  <c r="AE29" i="21"/>
  <c r="AB35" i="19"/>
  <c r="AC26" i="21"/>
  <c r="AB36" i="12"/>
  <c r="AC23" i="19"/>
  <c r="AC31" i="21"/>
  <c r="AC29"/>
  <c r="AC21"/>
  <c r="AB28" i="12"/>
  <c r="AE19" i="21"/>
  <c r="AE19" i="19"/>
  <c r="AE24"/>
  <c r="AC22" i="12"/>
  <c r="AC20" i="19"/>
  <c r="AC36" i="12"/>
  <c r="AE32" i="21"/>
  <c r="AB36"/>
  <c r="AB32" i="12"/>
  <c r="AB33" i="21"/>
  <c r="AE25" i="19"/>
  <c r="AB21"/>
  <c r="AC30" i="21"/>
  <c r="C7" i="17"/>
  <c r="AC26" i="20"/>
  <c r="AB37" i="18"/>
  <c r="AC23" i="16"/>
  <c r="AE19" i="18"/>
  <c r="AC30" i="16"/>
  <c r="AB22" i="20"/>
  <c r="AB35" i="18"/>
  <c r="AE23" i="20"/>
  <c r="AC19" i="16"/>
  <c r="AE19" i="20"/>
  <c r="AB21" i="18"/>
  <c r="AE28" i="17"/>
  <c r="AB21"/>
  <c r="AE37"/>
  <c r="AB20"/>
  <c r="AE21" i="15"/>
  <c r="AC32" i="17"/>
  <c r="AE21" i="16"/>
  <c r="AE32" i="20"/>
  <c r="AB32" i="18"/>
  <c r="AB21" i="16"/>
  <c r="AB29"/>
  <c r="AC22" i="15"/>
  <c r="AE33" i="17"/>
  <c r="AE36"/>
  <c r="AE27" i="22"/>
  <c r="C7" i="16"/>
  <c r="C7" i="20"/>
  <c r="C7" i="15"/>
  <c r="AB34" i="22"/>
  <c r="AE36" i="20"/>
  <c r="AC25"/>
  <c r="AC37" i="22"/>
  <c r="AC34" i="16"/>
  <c r="AB27"/>
  <c r="AB37" i="22"/>
  <c r="AB38" i="16"/>
  <c r="AB30" i="18"/>
  <c r="AB28" i="20"/>
  <c r="AC22"/>
  <c r="AE36" i="16"/>
  <c r="AB19"/>
  <c r="AC22" i="18"/>
  <c r="AB37" i="20"/>
  <c r="AC29" i="16"/>
  <c r="AC27" i="20"/>
  <c r="AB24" i="16"/>
  <c r="AC36" i="20"/>
  <c r="AC31"/>
  <c r="AC25" i="16"/>
  <c r="AE28"/>
  <c r="AE20" i="20"/>
  <c r="AC37" i="16"/>
  <c r="AB28" i="22"/>
  <c r="AC35" i="18"/>
  <c r="AB34" i="17"/>
  <c r="AC32" i="15"/>
  <c r="AE24" i="17"/>
  <c r="AB25"/>
  <c r="AE23"/>
  <c r="AC26" i="15"/>
  <c r="AB38" i="17"/>
  <c r="AB32" i="15"/>
  <c r="AC24" i="17"/>
  <c r="AE38" i="16"/>
  <c r="AC33"/>
  <c r="AE33" i="20"/>
  <c r="AB33" i="16"/>
  <c r="AB23"/>
  <c r="AB36"/>
  <c r="AC20" i="20"/>
  <c r="AE19" i="16"/>
  <c r="AE24"/>
  <c r="AE35" i="20"/>
  <c r="AC19" i="15"/>
  <c r="AC36" i="17"/>
  <c r="AB31" i="18"/>
  <c r="AC21" i="17"/>
  <c r="AE21" i="22"/>
  <c r="AE27" i="15"/>
  <c r="AB23" i="20"/>
  <c r="AB31" i="16"/>
  <c r="C7" i="12"/>
  <c r="P6" i="1"/>
  <c r="AH6" s="1"/>
  <c r="C7" i="18"/>
  <c r="C7" i="21"/>
  <c r="AB35" i="22"/>
  <c r="AE23"/>
  <c r="AE38" i="20"/>
  <c r="AC26" i="18"/>
  <c r="AE31" i="22"/>
  <c r="AE32" i="18"/>
  <c r="AE26" i="17"/>
  <c r="AB23" i="22"/>
  <c r="AE22" i="16"/>
  <c r="AE24" i="18"/>
  <c r="AE28" i="22"/>
  <c r="AC36" i="16"/>
  <c r="AC20"/>
  <c r="AE27"/>
  <c r="AB19" i="18"/>
  <c r="AE35"/>
  <c r="AE26"/>
  <c r="AC19" i="20"/>
  <c r="AC37"/>
  <c r="AB25"/>
  <c r="AC28"/>
  <c r="AB33"/>
  <c r="AC30" i="18"/>
  <c r="AB25" i="16"/>
  <c r="AE34"/>
  <c r="AB35" i="20"/>
  <c r="AC32" i="16"/>
  <c r="AC33" i="20"/>
  <c r="AB28" i="18"/>
  <c r="AE37" i="20"/>
  <c r="AE37" i="18"/>
  <c r="AB35" i="16"/>
  <c r="AE24" i="20"/>
  <c r="AC38"/>
  <c r="AB34"/>
  <c r="AB20"/>
  <c r="AE35" i="16"/>
  <c r="AB28"/>
  <c r="AC27"/>
  <c r="AC26"/>
  <c r="AC30" i="20"/>
  <c r="AE31" i="16"/>
  <c r="AB20"/>
  <c r="AC23" i="22"/>
  <c r="AE33"/>
  <c r="AE26"/>
  <c r="AB21" i="20"/>
  <c r="AB30" i="22"/>
  <c r="AE26" i="15"/>
  <c r="AC31"/>
  <c r="AC38" i="17"/>
  <c r="AB29" i="15"/>
  <c r="AC33" i="17"/>
  <c r="AC19"/>
  <c r="AB38" i="15"/>
  <c r="AE20" i="17"/>
  <c r="AE31"/>
  <c r="AE22" i="15"/>
  <c r="AE30"/>
  <c r="AB19" i="17"/>
  <c r="AE32" i="15"/>
  <c r="AE29" i="17"/>
  <c r="AE19"/>
  <c r="AB26" i="15"/>
  <c r="AB36" i="17"/>
  <c r="AC31"/>
  <c r="AE37" i="15"/>
  <c r="AB22" i="17"/>
  <c r="AC35" i="15"/>
  <c r="AC29"/>
  <c r="AE38" i="17"/>
  <c r="AB27" i="22"/>
  <c r="AB29" i="18"/>
  <c r="AE33" i="16"/>
  <c r="AC36" i="18"/>
  <c r="AB25"/>
  <c r="AC21" i="20"/>
  <c r="AE34"/>
  <c r="AC22" i="16"/>
  <c r="AE23" i="18"/>
  <c r="AE28" i="20"/>
  <c r="AB38"/>
  <c r="AC31" i="18"/>
  <c r="AE21" i="20"/>
  <c r="AB29"/>
  <c r="AE25"/>
  <c r="AC34"/>
  <c r="AC32"/>
  <c r="AB30"/>
  <c r="AB24"/>
  <c r="AE29" i="22"/>
  <c r="AE30" i="17"/>
  <c r="AE34"/>
  <c r="AB28" i="15"/>
  <c r="AC35" i="17"/>
  <c r="AB27" i="20"/>
  <c r="AB31" i="17"/>
  <c r="AB36" i="20"/>
  <c r="AC29" i="17"/>
  <c r="AE22" i="20"/>
  <c r="AE26" i="16"/>
  <c r="AB26" i="17"/>
  <c r="AC23" i="15"/>
  <c r="BR18" i="12"/>
  <c r="CF33" i="1"/>
  <c r="CL33" s="1"/>
  <c r="AG38"/>
  <c r="T38" s="1"/>
  <c r="BQ20"/>
  <c r="BT20" s="1"/>
  <c r="CF27"/>
  <c r="CL27" s="1"/>
  <c r="BP38"/>
  <c r="BP18" i="12" s="1"/>
  <c r="CC37" i="1"/>
  <c r="CI37" s="1"/>
  <c r="CC35"/>
  <c r="CI35" s="1"/>
  <c r="BP34"/>
  <c r="BS34" s="1"/>
  <c r="BP32"/>
  <c r="BS32" s="1"/>
  <c r="CC31"/>
  <c r="CI31" s="1"/>
  <c r="BQ38"/>
  <c r="BT38" s="1"/>
  <c r="BT18" i="12" s="1"/>
  <c r="CD37" i="1"/>
  <c r="CJ37" s="1"/>
  <c r="BQ36"/>
  <c r="BT36" s="1"/>
  <c r="CD35"/>
  <c r="CJ35" s="1"/>
  <c r="CD33"/>
  <c r="CJ33" s="1"/>
  <c r="CF31"/>
  <c r="CL31" s="1"/>
  <c r="CD27"/>
  <c r="CJ27" s="1"/>
  <c r="CA23"/>
  <c r="CG23" s="1"/>
  <c r="CC21"/>
  <c r="CI21" s="1"/>
  <c r="CA21"/>
  <c r="CG21" s="1"/>
  <c r="CC19"/>
  <c r="CA29"/>
  <c r="CG29" s="1"/>
  <c r="CE29"/>
  <c r="CK29" s="1"/>
  <c r="BR28"/>
  <c r="BU28" s="1"/>
  <c r="CC27"/>
  <c r="CI27" s="1"/>
  <c r="BP26"/>
  <c r="BS26" s="1"/>
  <c r="CD23"/>
  <c r="CJ23" s="1"/>
  <c r="BQ22"/>
  <c r="BT22" s="1"/>
  <c r="CF19"/>
  <c r="CL19" s="1"/>
  <c r="BR19"/>
  <c r="BU19" s="1"/>
  <c r="BP19"/>
  <c r="BS19" s="1"/>
  <c r="CB38"/>
  <c r="BP27"/>
  <c r="BS27" s="1"/>
  <c r="CC24"/>
  <c r="CI24" s="1"/>
  <c r="CC20"/>
  <c r="CI20" s="1"/>
  <c r="CE26"/>
  <c r="CK26" s="1"/>
  <c r="BQ25"/>
  <c r="BT25" s="1"/>
  <c r="CF26"/>
  <c r="CL26" s="1"/>
  <c r="CD24"/>
  <c r="CJ24" s="1"/>
  <c r="CF20"/>
  <c r="CL20" s="1"/>
  <c r="BP35"/>
  <c r="BS35" s="1"/>
  <c r="BZ18" i="12"/>
  <c r="CC22" i="1"/>
  <c r="CI22" s="1"/>
  <c r="CF18" i="12"/>
  <c r="CA36" i="1"/>
  <c r="CG36" s="1"/>
  <c r="CE38"/>
  <c r="CD38"/>
  <c r="CJ38" s="1"/>
  <c r="CJ18" i="12" s="1"/>
  <c r="CE28" i="1"/>
  <c r="CK28" s="1"/>
  <c r="CA24"/>
  <c r="CG24" s="1"/>
  <c r="CE20"/>
  <c r="CK20" s="1"/>
  <c r="CA34"/>
  <c r="CG34" s="1"/>
  <c r="CF32"/>
  <c r="CL32" s="1"/>
  <c r="CF30"/>
  <c r="CL30" s="1"/>
  <c r="CN30" s="1"/>
  <c r="CP30" s="1"/>
  <c r="BR25"/>
  <c r="BU25" s="1"/>
  <c r="BP21"/>
  <c r="BS21" s="1"/>
  <c r="CF36"/>
  <c r="CL36" s="1"/>
  <c r="CB30"/>
  <c r="CH30" s="1"/>
  <c r="CF28"/>
  <c r="CL28" s="1"/>
  <c r="CB28"/>
  <c r="CH28" s="1"/>
  <c r="CF24"/>
  <c r="CL24" s="1"/>
  <c r="CF22"/>
  <c r="CL22" s="1"/>
  <c r="CA38"/>
  <c r="CG38" s="1"/>
  <c r="CG18" i="12" s="1"/>
  <c r="BR37" i="1"/>
  <c r="BU37" s="1"/>
  <c r="AC35" i="16"/>
  <c r="AE32"/>
  <c r="AE34" i="15"/>
  <c r="AC20" i="17"/>
  <c r="AC33" i="15"/>
  <c r="AB30" i="17"/>
  <c r="AC28"/>
  <c r="AE33" i="15"/>
  <c r="AC27" i="17"/>
  <c r="AB28"/>
  <c r="AC38" i="15"/>
  <c r="AE21" i="17"/>
  <c r="AB33"/>
  <c r="AB38" i="22"/>
  <c r="AB26" i="16"/>
  <c r="AC30" i="22"/>
  <c r="AB32"/>
  <c r="AC35" i="20"/>
  <c r="AE27" i="17"/>
  <c r="AE37" i="16"/>
  <c r="AC28" i="15"/>
  <c r="AB30" i="16"/>
  <c r="AB31" i="20"/>
  <c r="AB32" i="17"/>
  <c r="AE23" i="16"/>
  <c r="AE27" i="20"/>
  <c r="AC38" i="16"/>
  <c r="AC26" i="17"/>
  <c r="AE31" i="20"/>
  <c r="AE31" i="18"/>
  <c r="AB22" i="16"/>
  <c r="AC38" i="22"/>
  <c r="AC26"/>
  <c r="AB24" i="21"/>
  <c r="AC34"/>
  <c r="AE26"/>
  <c r="AC28" i="12"/>
  <c r="AE37" i="19"/>
  <c r="AE21"/>
  <c r="AB29" i="21"/>
  <c r="AE22" i="19"/>
  <c r="AE38"/>
  <c r="AB26"/>
  <c r="AE28" i="12"/>
  <c r="AC30"/>
  <c r="AC27"/>
  <c r="AC30" i="19"/>
  <c r="AE24" i="12"/>
  <c r="AE36"/>
  <c r="AB38"/>
  <c r="AE37" i="21"/>
  <c r="AB20" i="12"/>
  <c r="AB22" i="21"/>
  <c r="AB34"/>
  <c r="AC21" i="19"/>
  <c r="AE38" i="21"/>
  <c r="AE30"/>
  <c r="AB26" i="12"/>
  <c r="AB30"/>
  <c r="AC24" i="19"/>
  <c r="AE29" i="12"/>
  <c r="AE26"/>
  <c r="AB36" i="19"/>
  <c r="AB20"/>
  <c r="AE36"/>
  <c r="AE20"/>
  <c r="AB31" i="21"/>
  <c r="AE23" i="19"/>
  <c r="AC19"/>
  <c r="AE23" i="12"/>
  <c r="AE25" i="21"/>
  <c r="AE38" i="12"/>
  <c r="AB27" i="19"/>
  <c r="AC20" i="21"/>
  <c r="AC24"/>
  <c r="AC28"/>
  <c r="AE30" i="12"/>
  <c r="AE25"/>
  <c r="AC37" i="21"/>
  <c r="AB32"/>
  <c r="AC35"/>
  <c r="AC31" i="12"/>
  <c r="AC26"/>
  <c r="AC27" i="21"/>
  <c r="AC23"/>
  <c r="AB34" i="12"/>
  <c r="AB23" i="19"/>
  <c r="AC36" i="21"/>
  <c r="AB29" i="12"/>
  <c r="AE23" i="21"/>
  <c r="AB33" i="19"/>
  <c r="AE27"/>
  <c r="AB35" i="21"/>
  <c r="AB19"/>
  <c r="AC20" i="12"/>
  <c r="AE32" i="19"/>
  <c r="AB24"/>
  <c r="AB27" i="12"/>
  <c r="AB33"/>
  <c r="AB24"/>
  <c r="AC36" i="19"/>
  <c r="AE19" i="12"/>
  <c r="AE27"/>
  <c r="AC33"/>
  <c r="AE36" i="21"/>
  <c r="AC33" i="19"/>
  <c r="AC27"/>
  <c r="AE35" i="21"/>
  <c r="AC24" i="12"/>
  <c r="AB35"/>
  <c r="AC25"/>
  <c r="AC26" i="19"/>
  <c r="AE21" i="12"/>
  <c r="AE34"/>
  <c r="AB38" i="19"/>
  <c r="AE26"/>
  <c r="AB25" i="21"/>
  <c r="AE20"/>
  <c r="AE28"/>
  <c r="AC38"/>
  <c r="B8" i="25"/>
  <c r="B177"/>
  <c r="B69"/>
  <c r="B26"/>
  <c r="B155"/>
  <c r="B48"/>
  <c r="B103"/>
  <c r="B136"/>
  <c r="B93"/>
  <c r="D8"/>
  <c r="D177"/>
  <c r="D48"/>
  <c r="D69"/>
  <c r="D26"/>
  <c r="D93"/>
  <c r="D103"/>
  <c r="D136"/>
  <c r="D155"/>
  <c r="CQ29" i="22"/>
  <c r="CI18"/>
  <c r="CM38" i="21"/>
  <c r="CM18" i="22" s="1"/>
  <c r="CR33" i="21"/>
  <c r="CQ33"/>
  <c r="CM35"/>
  <c r="CN29"/>
  <c r="BV21"/>
  <c r="BW21" s="1"/>
  <c r="BY22" s="1"/>
  <c r="BV22"/>
  <c r="BW22" s="1"/>
  <c r="BX22" s="1"/>
  <c r="CQ31"/>
  <c r="CM25"/>
  <c r="CN22"/>
  <c r="CN25"/>
  <c r="CR19"/>
  <c r="CJ18"/>
  <c r="CN38" i="20"/>
  <c r="CN18" i="21" s="1"/>
  <c r="CN34" i="20"/>
  <c r="CM29"/>
  <c r="CN31"/>
  <c r="BV26"/>
  <c r="BW26" s="1"/>
  <c r="CN23"/>
  <c r="CM21"/>
  <c r="CM34"/>
  <c r="CM23"/>
  <c r="CQ23"/>
  <c r="CS23" s="1"/>
  <c r="BV27"/>
  <c r="BW27" s="1"/>
  <c r="BX27" s="1"/>
  <c r="CN19"/>
  <c r="CR21" i="19"/>
  <c r="CQ21"/>
  <c r="BV37"/>
  <c r="BW37" s="1"/>
  <c r="CM26"/>
  <c r="BV34"/>
  <c r="BW34" s="1"/>
  <c r="BV21"/>
  <c r="BW21" s="1"/>
  <c r="CM35"/>
  <c r="BV19"/>
  <c r="BW19" s="1"/>
  <c r="CN19"/>
  <c r="CQ21" i="18"/>
  <c r="CR21"/>
  <c r="CR23"/>
  <c r="CQ23"/>
  <c r="CQ27"/>
  <c r="CM21"/>
  <c r="CN30"/>
  <c r="BV31"/>
  <c r="BW31" s="1"/>
  <c r="CQ35"/>
  <c r="CN26" i="17"/>
  <c r="CM22"/>
  <c r="BV33"/>
  <c r="BW33" s="1"/>
  <c r="CN30"/>
  <c r="BV20"/>
  <c r="BW20" s="1"/>
  <c r="BY20" s="1"/>
  <c r="CQ33"/>
  <c r="CQ35"/>
  <c r="CQ19"/>
  <c r="CS31" i="16"/>
  <c r="CW31" s="1"/>
  <c r="CR23"/>
  <c r="BV28"/>
  <c r="BW28" s="1"/>
  <c r="BX28" s="1"/>
  <c r="CM30"/>
  <c r="CM37"/>
  <c r="BV37"/>
  <c r="BW37" s="1"/>
  <c r="BY37" s="1"/>
  <c r="BV29"/>
  <c r="BW29" s="1"/>
  <c r="BY29" s="1"/>
  <c r="BV25"/>
  <c r="BW25" s="1"/>
  <c r="CR19"/>
  <c r="CQ19"/>
  <c r="CR36" i="15"/>
  <c r="CR30"/>
  <c r="CM33"/>
  <c r="CN22"/>
  <c r="CM27"/>
  <c r="BV29"/>
  <c r="BW29" s="1"/>
  <c r="BV27"/>
  <c r="BW27" s="1"/>
  <c r="BV25"/>
  <c r="BW25" s="1"/>
  <c r="BV26" i="12"/>
  <c r="BW26" s="1"/>
  <c r="BV31"/>
  <c r="BW31" s="1"/>
  <c r="BV33" i="22"/>
  <c r="BW33" s="1"/>
  <c r="CR30" i="21"/>
  <c r="CQ30"/>
  <c r="CR32"/>
  <c r="CQ32"/>
  <c r="CN35"/>
  <c r="CM22"/>
  <c r="CM19"/>
  <c r="BR18" i="22"/>
  <c r="BU38" i="21"/>
  <c r="CN33"/>
  <c r="CN19"/>
  <c r="CQ19"/>
  <c r="BV25"/>
  <c r="BW25" s="1"/>
  <c r="CS35"/>
  <c r="CW35" s="1"/>
  <c r="BV20"/>
  <c r="BW20" s="1"/>
  <c r="BY21" s="1"/>
  <c r="CR21" i="20"/>
  <c r="CQ21"/>
  <c r="CR29"/>
  <c r="CQ29"/>
  <c r="CQ31"/>
  <c r="CR31"/>
  <c r="CN30"/>
  <c r="BV19"/>
  <c r="BW19" s="1"/>
  <c r="BV25"/>
  <c r="BW25" s="1"/>
  <c r="CM19"/>
  <c r="CM26"/>
  <c r="BV33"/>
  <c r="BW33" s="1"/>
  <c r="BV29"/>
  <c r="BW29" s="1"/>
  <c r="CM24"/>
  <c r="CM37"/>
  <c r="BV34"/>
  <c r="BW34" s="1"/>
  <c r="CN25"/>
  <c r="CN21"/>
  <c r="BV37"/>
  <c r="BW37" s="1"/>
  <c r="CN29"/>
  <c r="CN26"/>
  <c r="CN37"/>
  <c r="BV28"/>
  <c r="BW28" s="1"/>
  <c r="BV21"/>
  <c r="BW21" s="1"/>
  <c r="BX22" s="1"/>
  <c r="BY30" i="19"/>
  <c r="CQ31"/>
  <c r="BT18" i="20"/>
  <c r="BV38" i="19"/>
  <c r="BV18" i="20" s="1"/>
  <c r="CQ20" i="19"/>
  <c r="CR20"/>
  <c r="CN26"/>
  <c r="CM37"/>
  <c r="BV36"/>
  <c r="BW36" s="1"/>
  <c r="BV20"/>
  <c r="BW20" s="1"/>
  <c r="CR27"/>
  <c r="CM25"/>
  <c r="CR29"/>
  <c r="CS30" s="1"/>
  <c r="CR22" i="18"/>
  <c r="CN19"/>
  <c r="CN21"/>
  <c r="CM37"/>
  <c r="CM27"/>
  <c r="CN35"/>
  <c r="BV24"/>
  <c r="BW24" s="1"/>
  <c r="CN23"/>
  <c r="CM23"/>
  <c r="CQ22" i="17"/>
  <c r="CR22"/>
  <c r="CR28"/>
  <c r="CQ28"/>
  <c r="CR31"/>
  <c r="CQ37"/>
  <c r="CR37"/>
  <c r="BV21"/>
  <c r="BW21" s="1"/>
  <c r="CM19"/>
  <c r="CN33"/>
  <c r="CR35"/>
  <c r="CR33"/>
  <c r="CN25"/>
  <c r="CN22"/>
  <c r="BV28"/>
  <c r="BW28" s="1"/>
  <c r="CQ33" i="16"/>
  <c r="CN37"/>
  <c r="BV36"/>
  <c r="BW36" s="1"/>
  <c r="CN32"/>
  <c r="BV32"/>
  <c r="BW32" s="1"/>
  <c r="CM29"/>
  <c r="CR37"/>
  <c r="CN28"/>
  <c r="CN24"/>
  <c r="CN22"/>
  <c r="BU38" i="15"/>
  <c r="BU18" i="16" s="1"/>
  <c r="BR18"/>
  <c r="BV22" i="15"/>
  <c r="BW22" s="1"/>
  <c r="CN23"/>
  <c r="CQ26"/>
  <c r="CS26" s="1"/>
  <c r="CM22"/>
  <c r="CQ20"/>
  <c r="CM19"/>
  <c r="BV28"/>
  <c r="BW28" s="1"/>
  <c r="BV37"/>
  <c r="BW37" s="1"/>
  <c r="BX37" s="1"/>
  <c r="BV33"/>
  <c r="BW33" s="1"/>
  <c r="CM31" i="12"/>
  <c r="CO31" s="1"/>
  <c r="BV37"/>
  <c r="BW37" s="1"/>
  <c r="BR18" i="15"/>
  <c r="BU38" i="12"/>
  <c r="BV33"/>
  <c r="BW33" s="1"/>
  <c r="BV32"/>
  <c r="BW32" s="1"/>
  <c r="CN26"/>
  <c r="CP26" s="1"/>
  <c r="CR26" s="1"/>
  <c r="CM34"/>
  <c r="CO34" s="1"/>
  <c r="T20" i="1"/>
  <c r="AE25" i="17"/>
  <c r="AE24" i="15"/>
  <c r="AC28" i="19"/>
  <c r="AB27" i="17"/>
  <c r="AB37"/>
  <c r="AC23"/>
  <c r="AC35" i="19"/>
  <c r="AC29"/>
  <c r="AE32" i="17"/>
  <c r="AC34" i="19"/>
  <c r="AE35" i="17"/>
  <c r="AE22"/>
  <c r="AB30" i="19"/>
  <c r="AB30" i="15"/>
  <c r="AB19" i="20"/>
  <c r="AE26"/>
  <c r="AC37" i="17"/>
  <c r="AE34" i="19"/>
  <c r="AB32" i="20"/>
  <c r="AB21" i="15"/>
  <c r="AC38" i="18"/>
  <c r="AE33" i="19"/>
  <c r="AC34" i="17"/>
  <c r="AE30" i="20"/>
  <c r="AC23"/>
  <c r="AB22" i="18"/>
  <c r="AC19"/>
  <c r="AB37" i="19"/>
  <c r="AB23" i="18"/>
  <c r="CU35" i="21"/>
  <c r="CQ32" i="22"/>
  <c r="CR32"/>
  <c r="CH18" i="18"/>
  <c r="CM38" i="17"/>
  <c r="CM18" i="18" s="1"/>
  <c r="CR38" i="16"/>
  <c r="CR18" i="17" s="1"/>
  <c r="CQ38" i="16"/>
  <c r="CP18"/>
  <c r="CQ38" i="15"/>
  <c r="CQ26" i="12"/>
  <c r="CQ19" i="15"/>
  <c r="CR19"/>
  <c r="CR37"/>
  <c r="CQ37"/>
  <c r="BT38" i="18"/>
  <c r="CK18" i="17"/>
  <c r="CN38" i="16"/>
  <c r="CN18" i="17" s="1"/>
  <c r="CH18" i="21"/>
  <c r="CM38" i="20"/>
  <c r="CM18" i="21" s="1"/>
  <c r="BT38" i="15"/>
  <c r="BT18" i="16" s="1"/>
  <c r="BQ18"/>
  <c r="BW18" i="18"/>
  <c r="CU31" i="16"/>
  <c r="CR29" i="22"/>
  <c r="CM27" i="16"/>
  <c r="CN27"/>
  <c r="CM27" i="17"/>
  <c r="Q40"/>
  <c r="CN34" i="15"/>
  <c r="CN33"/>
  <c r="CQ21"/>
  <c r="CR21"/>
  <c r="CR34"/>
  <c r="CQ34"/>
  <c r="CR27"/>
  <c r="CQ27"/>
  <c r="CQ25" i="18"/>
  <c r="CR25"/>
  <c r="CS22" i="20"/>
  <c r="CJ38" i="15"/>
  <c r="CD18" i="16"/>
  <c r="BP18"/>
  <c r="BS38" i="15"/>
  <c r="CO18" i="17"/>
  <c r="CR38" i="15"/>
  <c r="CR18" i="16" s="1"/>
  <c r="BV26" i="18"/>
  <c r="BW26" s="1"/>
  <c r="CQ25" i="15"/>
  <c r="CQ22"/>
  <c r="CM38" i="22"/>
  <c r="CM23" i="16"/>
  <c r="CN32" i="12"/>
  <c r="CP32" s="1"/>
  <c r="CN37"/>
  <c r="CP37" s="1"/>
  <c r="CR26" i="20"/>
  <c r="CQ26"/>
  <c r="BY22"/>
  <c r="CM25" i="17"/>
  <c r="CM29"/>
  <c r="CN34" i="12"/>
  <c r="CP34" s="1"/>
  <c r="BV34"/>
  <c r="BW34" s="1"/>
  <c r="CN31"/>
  <c r="CP31" s="1"/>
  <c r="BV21"/>
  <c r="BW21" s="1"/>
  <c r="CN19" i="15"/>
  <c r="CM31" i="16"/>
  <c r="BV23"/>
  <c r="BW23" s="1"/>
  <c r="CM22"/>
  <c r="CN21"/>
  <c r="BV36" i="17"/>
  <c r="BW36" s="1"/>
  <c r="CN35" i="19"/>
  <c r="BV36" i="20"/>
  <c r="BW36" s="1"/>
  <c r="BV24"/>
  <c r="BW24" s="1"/>
  <c r="CM22"/>
  <c r="BV26" i="16"/>
  <c r="BW26" s="1"/>
  <c r="BX27" s="1"/>
  <c r="BV30" i="17"/>
  <c r="BW30" s="1"/>
  <c r="BV24"/>
  <c r="BW24" s="1"/>
  <c r="CM20" i="20"/>
  <c r="CN20" i="21"/>
  <c r="CM27"/>
  <c r="CQ25"/>
  <c r="CN22" i="22"/>
  <c r="BV37" i="17"/>
  <c r="BW37" s="1"/>
  <c r="CM34"/>
  <c r="CM30" i="21"/>
  <c r="CM26"/>
  <c r="BV20" i="16"/>
  <c r="BW20" s="1"/>
  <c r="CN30"/>
  <c r="CN26"/>
  <c r="CN19"/>
  <c r="BV22" i="19"/>
  <c r="BW22" s="1"/>
  <c r="CM36" i="15"/>
  <c r="CM30"/>
  <c r="BV33" i="16"/>
  <c r="BW33" s="1"/>
  <c r="BV29" i="21"/>
  <c r="BW29" s="1"/>
  <c r="CR30" i="22"/>
  <c r="BV29"/>
  <c r="BW29" s="1"/>
  <c r="BV29" i="12"/>
  <c r="BW29" s="1"/>
  <c r="CQ32" i="16"/>
  <c r="CR19" i="17"/>
  <c r="BV21" i="15"/>
  <c r="BW21" s="1"/>
  <c r="BV23"/>
  <c r="BW23" s="1"/>
  <c r="BV22" i="17"/>
  <c r="BW22" s="1"/>
  <c r="CQ37" i="18"/>
  <c r="BV35" i="17"/>
  <c r="BW35" s="1"/>
  <c r="BV29"/>
  <c r="BW29" s="1"/>
  <c r="Q30" i="18"/>
  <c r="Q38"/>
  <c r="Q22"/>
  <c r="Q25"/>
  <c r="Q35"/>
  <c r="Q27"/>
  <c r="Q36"/>
  <c r="Q24"/>
  <c r="Q28"/>
  <c r="Q34"/>
  <c r="Q23"/>
  <c r="Q37"/>
  <c r="Q33"/>
  <c r="Q29"/>
  <c r="Q32"/>
  <c r="Q19"/>
  <c r="Q26"/>
  <c r="Q31"/>
  <c r="Q21"/>
  <c r="B181" i="25"/>
  <c r="B179"/>
  <c r="B175"/>
  <c r="B173"/>
  <c r="B171"/>
  <c r="B169"/>
  <c r="B167"/>
  <c r="B165"/>
  <c r="B163"/>
  <c r="B161"/>
  <c r="B159"/>
  <c r="B157"/>
  <c r="B153"/>
  <c r="B151"/>
  <c r="B149"/>
  <c r="B147"/>
  <c r="B145"/>
  <c r="B143"/>
  <c r="B141"/>
  <c r="B139"/>
  <c r="B137"/>
  <c r="B135"/>
  <c r="B133"/>
  <c r="B131"/>
  <c r="B129"/>
  <c r="B127"/>
  <c r="B125"/>
  <c r="B123"/>
  <c r="B121"/>
  <c r="B119"/>
  <c r="B117"/>
  <c r="B115"/>
  <c r="B113"/>
  <c r="B111"/>
  <c r="B109"/>
  <c r="B107"/>
  <c r="B105"/>
  <c r="B101"/>
  <c r="B99"/>
  <c r="B97"/>
  <c r="B95"/>
  <c r="B91"/>
  <c r="B89"/>
  <c r="B86"/>
  <c r="B84"/>
  <c r="B81"/>
  <c r="B79"/>
  <c r="B77"/>
  <c r="B75"/>
  <c r="B73"/>
  <c r="B71"/>
  <c r="B67"/>
  <c r="B65"/>
  <c r="B63"/>
  <c r="B61"/>
  <c r="B59"/>
  <c r="B57"/>
  <c r="B55"/>
  <c r="B53"/>
  <c r="B51"/>
  <c r="B49"/>
  <c r="B47"/>
  <c r="B45"/>
  <c r="B43"/>
  <c r="B41"/>
  <c r="B39"/>
  <c r="B37"/>
  <c r="B35"/>
  <c r="B33"/>
  <c r="B31"/>
  <c r="B29"/>
  <c r="B27"/>
  <c r="B25"/>
  <c r="B23"/>
  <c r="B182"/>
  <c r="B180"/>
  <c r="B178"/>
  <c r="B176"/>
  <c r="B174"/>
  <c r="B172"/>
  <c r="B170"/>
  <c r="B168"/>
  <c r="B166"/>
  <c r="B164"/>
  <c r="B162"/>
  <c r="B160"/>
  <c r="B158"/>
  <c r="B156"/>
  <c r="B154"/>
  <c r="B152"/>
  <c r="B150"/>
  <c r="B148"/>
  <c r="B146"/>
  <c r="B144"/>
  <c r="B142"/>
  <c r="B140"/>
  <c r="B138"/>
  <c r="B134"/>
  <c r="B132"/>
  <c r="B130"/>
  <c r="B128"/>
  <c r="B126"/>
  <c r="B124"/>
  <c r="B122"/>
  <c r="B120"/>
  <c r="B118"/>
  <c r="B116"/>
  <c r="B114"/>
  <c r="B112"/>
  <c r="B110"/>
  <c r="B108"/>
  <c r="B106"/>
  <c r="B104"/>
  <c r="B102"/>
  <c r="B100"/>
  <c r="B98"/>
  <c r="B96"/>
  <c r="B94"/>
  <c r="B92"/>
  <c r="B90"/>
  <c r="B88"/>
  <c r="B85"/>
  <c r="B83"/>
  <c r="B80"/>
  <c r="B78"/>
  <c r="B76"/>
  <c r="B74"/>
  <c r="B72"/>
  <c r="B70"/>
  <c r="B68"/>
  <c r="B66"/>
  <c r="B64"/>
  <c r="B62"/>
  <c r="B60"/>
  <c r="B58"/>
  <c r="B56"/>
  <c r="B54"/>
  <c r="B52"/>
  <c r="B50"/>
  <c r="B46"/>
  <c r="B44"/>
  <c r="B42"/>
  <c r="B40"/>
  <c r="B38"/>
  <c r="B36"/>
  <c r="B34"/>
  <c r="B32"/>
  <c r="B30"/>
  <c r="B28"/>
  <c r="B24"/>
  <c r="B20"/>
  <c r="B16"/>
  <c r="B15"/>
  <c r="B11"/>
  <c r="B7"/>
  <c r="B3"/>
  <c r="B22"/>
  <c r="B19"/>
  <c r="B6"/>
  <c r="B10"/>
  <c r="B14"/>
  <c r="B13"/>
  <c r="B9"/>
  <c r="B5"/>
  <c r="B18"/>
  <c r="B82"/>
  <c r="B17"/>
  <c r="B21"/>
  <c r="B4"/>
  <c r="B12"/>
  <c r="Q27" i="12"/>
  <c r="E17" i="15"/>
  <c r="A17" i="25"/>
  <c r="A21"/>
  <c r="A16"/>
  <c r="A20"/>
  <c r="A19"/>
  <c r="A18"/>
  <c r="D182"/>
  <c r="D180"/>
  <c r="D178"/>
  <c r="D176"/>
  <c r="D174"/>
  <c r="D172"/>
  <c r="D170"/>
  <c r="D168"/>
  <c r="D166"/>
  <c r="D164"/>
  <c r="D162"/>
  <c r="D160"/>
  <c r="D158"/>
  <c r="D156"/>
  <c r="D153"/>
  <c r="D151"/>
  <c r="D149"/>
  <c r="D147"/>
  <c r="D145"/>
  <c r="D143"/>
  <c r="D141"/>
  <c r="D139"/>
  <c r="D137"/>
  <c r="D135"/>
  <c r="D133"/>
  <c r="D131"/>
  <c r="D129"/>
  <c r="D127"/>
  <c r="D125"/>
  <c r="D123"/>
  <c r="D121"/>
  <c r="D119"/>
  <c r="D117"/>
  <c r="D115"/>
  <c r="D113"/>
  <c r="D111"/>
  <c r="D181"/>
  <c r="D179"/>
  <c r="D175"/>
  <c r="D173"/>
  <c r="D171"/>
  <c r="D169"/>
  <c r="D167"/>
  <c r="D165"/>
  <c r="D163"/>
  <c r="D161"/>
  <c r="D159"/>
  <c r="D157"/>
  <c r="D154"/>
  <c r="D152"/>
  <c r="D150"/>
  <c r="D148"/>
  <c r="D146"/>
  <c r="D144"/>
  <c r="D142"/>
  <c r="D140"/>
  <c r="D138"/>
  <c r="D134"/>
  <c r="D132"/>
  <c r="D130"/>
  <c r="D128"/>
  <c r="D126"/>
  <c r="D124"/>
  <c r="D122"/>
  <c r="D118"/>
  <c r="D114"/>
  <c r="D110"/>
  <c r="D108"/>
  <c r="D106"/>
  <c r="D104"/>
  <c r="D102"/>
  <c r="D100"/>
  <c r="D98"/>
  <c r="D96"/>
  <c r="D94"/>
  <c r="D92"/>
  <c r="D90"/>
  <c r="D88"/>
  <c r="D85"/>
  <c r="D83"/>
  <c r="D80"/>
  <c r="D78"/>
  <c r="D76"/>
  <c r="D74"/>
  <c r="D72"/>
  <c r="D70"/>
  <c r="D68"/>
  <c r="D66"/>
  <c r="D64"/>
  <c r="D62"/>
  <c r="D60"/>
  <c r="D58"/>
  <c r="D56"/>
  <c r="D54"/>
  <c r="D52"/>
  <c r="D50"/>
  <c r="D46"/>
  <c r="D44"/>
  <c r="D41"/>
  <c r="D39"/>
  <c r="D37"/>
  <c r="D35"/>
  <c r="D33"/>
  <c r="D31"/>
  <c r="D29"/>
  <c r="D27"/>
  <c r="D25"/>
  <c r="D23"/>
  <c r="D120"/>
  <c r="D116"/>
  <c r="D112"/>
  <c r="D109"/>
  <c r="D107"/>
  <c r="D105"/>
  <c r="D101"/>
  <c r="D99"/>
  <c r="D97"/>
  <c r="D95"/>
  <c r="D91"/>
  <c r="D89"/>
  <c r="D86"/>
  <c r="D84"/>
  <c r="D81"/>
  <c r="D79"/>
  <c r="D77"/>
  <c r="D75"/>
  <c r="D73"/>
  <c r="D71"/>
  <c r="D67"/>
  <c r="D65"/>
  <c r="D63"/>
  <c r="D61"/>
  <c r="D59"/>
  <c r="D57"/>
  <c r="D55"/>
  <c r="D53"/>
  <c r="D51"/>
  <c r="D49"/>
  <c r="D47"/>
  <c r="D45"/>
  <c r="D43"/>
  <c r="D40"/>
  <c r="D38"/>
  <c r="D36"/>
  <c r="D34"/>
  <c r="D32"/>
  <c r="D30"/>
  <c r="D28"/>
  <c r="D24"/>
  <c r="D22"/>
  <c r="D14"/>
  <c r="D10"/>
  <c r="D82"/>
  <c r="D42"/>
  <c r="D19"/>
  <c r="D16"/>
  <c r="D20"/>
  <c r="D11"/>
  <c r="D5"/>
  <c r="D13"/>
  <c r="D4"/>
  <c r="D3"/>
  <c r="D12"/>
  <c r="D6"/>
  <c r="D17"/>
  <c r="D21"/>
  <c r="D18"/>
  <c r="D7"/>
  <c r="D15"/>
  <c r="D9"/>
  <c r="CN34" i="21"/>
  <c r="CM34"/>
  <c r="BX33" i="20"/>
  <c r="BY33"/>
  <c r="CN32"/>
  <c r="CN33" i="19"/>
  <c r="CR33"/>
  <c r="CQ33"/>
  <c r="CM33"/>
  <c r="CM30" i="17"/>
  <c r="BY26" i="16"/>
  <c r="BY27"/>
  <c r="CQ26"/>
  <c r="CR26"/>
  <c r="CM26"/>
  <c r="CM23" i="12"/>
  <c r="CO23" s="1"/>
  <c r="CN23"/>
  <c r="CP23" s="1"/>
  <c r="CM29"/>
  <c r="CO29" s="1"/>
  <c r="CN29"/>
  <c r="CP29" s="1"/>
  <c r="CR21" i="22"/>
  <c r="CQ21"/>
  <c r="CQ23"/>
  <c r="CR23"/>
  <c r="BS38"/>
  <c r="CM34"/>
  <c r="CM30"/>
  <c r="CN23"/>
  <c r="BV37"/>
  <c r="BW37" s="1"/>
  <c r="D200" i="25"/>
  <c r="B200"/>
  <c r="D198"/>
  <c r="B198"/>
  <c r="D196"/>
  <c r="B196"/>
  <c r="D194"/>
  <c r="B194"/>
  <c r="D192"/>
  <c r="B192"/>
  <c r="D190"/>
  <c r="B190"/>
  <c r="D188"/>
  <c r="B188"/>
  <c r="D186"/>
  <c r="B186"/>
  <c r="D184"/>
  <c r="B184"/>
  <c r="CM37" i="22"/>
  <c r="CM31"/>
  <c r="D201" i="25"/>
  <c r="B201"/>
  <c r="D199"/>
  <c r="B199"/>
  <c r="D197"/>
  <c r="B197"/>
  <c r="D195"/>
  <c r="B195"/>
  <c r="D193"/>
  <c r="B193"/>
  <c r="D191"/>
  <c r="B191"/>
  <c r="D189"/>
  <c r="B189"/>
  <c r="D187"/>
  <c r="B187"/>
  <c r="D185"/>
  <c r="B185"/>
  <c r="D183"/>
  <c r="B183"/>
  <c r="CR27" i="22"/>
  <c r="CM29"/>
  <c r="CN26"/>
  <c r="BV25"/>
  <c r="BW25" s="1"/>
  <c r="BV32"/>
  <c r="BW32" s="1"/>
  <c r="BX33" s="1"/>
  <c r="CM23"/>
  <c r="CN30"/>
  <c r="CN21"/>
  <c r="BX25" i="17"/>
  <c r="BY25"/>
  <c r="CQ24"/>
  <c r="B87" i="25"/>
  <c r="D87"/>
  <c r="CC18" i="12"/>
  <c r="CC36" i="1"/>
  <c r="CI36" s="1"/>
  <c r="BP33"/>
  <c r="BS33" s="1"/>
  <c r="BQ33"/>
  <c r="BT33" s="1"/>
  <c r="CF34"/>
  <c r="CL34" s="1"/>
  <c r="CD36"/>
  <c r="CJ36" s="1"/>
  <c r="BP36"/>
  <c r="BS36" s="1"/>
  <c r="CD34"/>
  <c r="CJ34" s="1"/>
  <c r="CE33"/>
  <c r="CK33" s="1"/>
  <c r="CE36"/>
  <c r="CK36" s="1"/>
  <c r="BR35"/>
  <c r="BU35" s="1"/>
  <c r="A200" i="25"/>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A108"/>
  <c r="A106"/>
  <c r="A104"/>
  <c r="A102"/>
  <c r="A100"/>
  <c r="A98"/>
  <c r="A96"/>
  <c r="A94"/>
  <c r="A92"/>
  <c r="A90"/>
  <c r="A88"/>
  <c r="A86"/>
  <c r="A84"/>
  <c r="A82"/>
  <c r="A80"/>
  <c r="A78"/>
  <c r="A76"/>
  <c r="A74"/>
  <c r="A72"/>
  <c r="A70"/>
  <c r="A68"/>
  <c r="A66"/>
  <c r="A64"/>
  <c r="A62"/>
  <c r="A60"/>
  <c r="A58"/>
  <c r="A56"/>
  <c r="A54"/>
  <c r="A52"/>
  <c r="A50"/>
  <c r="A48"/>
  <c r="A46"/>
  <c r="A44"/>
  <c r="A42"/>
  <c r="A40"/>
  <c r="A38"/>
  <c r="A36"/>
  <c r="A34"/>
  <c r="A32"/>
  <c r="A30"/>
  <c r="A28"/>
  <c r="A26"/>
  <c r="A24"/>
  <c r="A22"/>
  <c r="A201"/>
  <c r="A199"/>
  <c r="A197"/>
  <c r="A195"/>
  <c r="A193"/>
  <c r="A191"/>
  <c r="A189"/>
  <c r="A187"/>
  <c r="A185"/>
  <c r="A183"/>
  <c r="A181"/>
  <c r="A179"/>
  <c r="A177"/>
  <c r="A175"/>
  <c r="A173"/>
  <c r="A171"/>
  <c r="A169"/>
  <c r="A167"/>
  <c r="A165"/>
  <c r="A163"/>
  <c r="A161"/>
  <c r="A159"/>
  <c r="A157"/>
  <c r="A155"/>
  <c r="A153"/>
  <c r="A151"/>
  <c r="A149"/>
  <c r="A147"/>
  <c r="A145"/>
  <c r="A143"/>
  <c r="A141"/>
  <c r="A139"/>
  <c r="A137"/>
  <c r="A135"/>
  <c r="A133"/>
  <c r="A131"/>
  <c r="A129"/>
  <c r="A127"/>
  <c r="A125"/>
  <c r="A123"/>
  <c r="A121"/>
  <c r="A119"/>
  <c r="A117"/>
  <c r="A115"/>
  <c r="A113"/>
  <c r="A111"/>
  <c r="A109"/>
  <c r="A107"/>
  <c r="A105"/>
  <c r="A103"/>
  <c r="A101"/>
  <c r="A99"/>
  <c r="A97"/>
  <c r="A95"/>
  <c r="A93"/>
  <c r="A91"/>
  <c r="A89"/>
  <c r="A87"/>
  <c r="A85"/>
  <c r="A83"/>
  <c r="A81"/>
  <c r="A79"/>
  <c r="A77"/>
  <c r="A75"/>
  <c r="A73"/>
  <c r="A71"/>
  <c r="A69"/>
  <c r="A67"/>
  <c r="A65"/>
  <c r="A63"/>
  <c r="A61"/>
  <c r="A59"/>
  <c r="A57"/>
  <c r="A55"/>
  <c r="A53"/>
  <c r="A51"/>
  <c r="A49"/>
  <c r="A47"/>
  <c r="A45"/>
  <c r="A43"/>
  <c r="A41"/>
  <c r="A39"/>
  <c r="A37"/>
  <c r="A35"/>
  <c r="A33"/>
  <c r="A31"/>
  <c r="A29"/>
  <c r="A27"/>
  <c r="A25"/>
  <c r="A23"/>
  <c r="A3"/>
  <c r="A11"/>
  <c r="A9"/>
  <c r="A6"/>
  <c r="A10"/>
  <c r="A14"/>
  <c r="A7"/>
  <c r="A15"/>
  <c r="A5"/>
  <c r="A13"/>
  <c r="A4"/>
  <c r="A8"/>
  <c r="A12"/>
  <c r="BP31" i="1"/>
  <c r="BS31" s="1"/>
  <c r="BQ31"/>
  <c r="BT31" s="1"/>
  <c r="CA28"/>
  <c r="CG28" s="1"/>
  <c r="CA32"/>
  <c r="CG32" s="1"/>
  <c r="CA30"/>
  <c r="CG30" s="1"/>
  <c r="BP29"/>
  <c r="BS29" s="1"/>
  <c r="BR29"/>
  <c r="BU29" s="1"/>
  <c r="CB25"/>
  <c r="CH25" s="1"/>
  <c r="CD32"/>
  <c r="CJ32" s="1"/>
  <c r="CB32"/>
  <c r="CH32" s="1"/>
  <c r="CD25"/>
  <c r="CJ25" s="1"/>
  <c r="CE23"/>
  <c r="CK23" s="1"/>
  <c r="CC23"/>
  <c r="CI23" s="1"/>
  <c r="CD22"/>
  <c r="CJ22" s="1"/>
  <c r="CB22"/>
  <c r="CH22" s="1"/>
  <c r="BP22"/>
  <c r="BS22" s="1"/>
  <c r="CA25"/>
  <c r="CG25" s="1"/>
  <c r="CC25"/>
  <c r="CI25" s="1"/>
  <c r="CE25"/>
  <c r="CK25" s="1"/>
  <c r="BP24"/>
  <c r="BS24" s="1"/>
  <c r="BR24"/>
  <c r="BU24" s="1"/>
  <c r="BP23"/>
  <c r="BS23" s="1"/>
  <c r="CE22"/>
  <c r="CK22" s="1"/>
  <c r="CA22"/>
  <c r="CG22" s="1"/>
  <c r="BR23"/>
  <c r="BU23" s="1"/>
  <c r="Q40"/>
  <c r="BY25" i="22"/>
  <c r="BX25"/>
  <c r="BY33"/>
  <c r="CR19"/>
  <c r="CQ19"/>
  <c r="CQ31"/>
  <c r="CR31"/>
  <c r="CL38"/>
  <c r="CN34"/>
  <c r="CM22"/>
  <c r="CM19"/>
  <c r="CN29"/>
  <c r="CN37"/>
  <c r="CM24"/>
  <c r="BV21"/>
  <c r="BW21" s="1"/>
  <c r="CN19"/>
  <c r="BV26"/>
  <c r="BW26" s="1"/>
  <c r="BV34"/>
  <c r="BW34" s="1"/>
  <c r="CQ35"/>
  <c r="AC24"/>
  <c r="AB21"/>
  <c r="AB19"/>
  <c r="AC29"/>
  <c r="AB29"/>
  <c r="AE22" i="18"/>
  <c r="AC21" i="22"/>
  <c r="AE30"/>
  <c r="AB20" i="18"/>
  <c r="AE24" i="22"/>
  <c r="AC20"/>
  <c r="AE30" i="18"/>
  <c r="AC20"/>
  <c r="AC36" i="22"/>
  <c r="AE38"/>
  <c r="AC22"/>
  <c r="AE36" i="18"/>
  <c r="AB38"/>
  <c r="AC33"/>
  <c r="AE27"/>
  <c r="AC25"/>
  <c r="AC24"/>
  <c r="AE34"/>
  <c r="AC28"/>
  <c r="AE33"/>
  <c r="AC27"/>
  <c r="AE34" i="22"/>
  <c r="AB20"/>
  <c r="AE25"/>
  <c r="AC31"/>
  <c r="AB36"/>
  <c r="AC21" i="18"/>
  <c r="AB33" i="22"/>
  <c r="AC25"/>
  <c r="AE35"/>
  <c r="AB36" i="15"/>
  <c r="AE31"/>
  <c r="AC24"/>
  <c r="AB22"/>
  <c r="AE20"/>
  <c r="AB19"/>
  <c r="AC34"/>
  <c r="AB33"/>
  <c r="AE29"/>
  <c r="AC21"/>
  <c r="AC37"/>
  <c r="AE20" i="22"/>
  <c r="AE38" i="18"/>
  <c r="AE36" i="22"/>
  <c r="AE22"/>
  <c r="AB24" i="18"/>
  <c r="AC29"/>
  <c r="AE20"/>
  <c r="AC32"/>
  <c r="AC23"/>
  <c r="AE29"/>
  <c r="AC32" i="22"/>
  <c r="AB24"/>
  <c r="AC35"/>
  <c r="AB24" i="15"/>
  <c r="AC25"/>
  <c r="AC27"/>
  <c r="AE25"/>
  <c r="AB25"/>
  <c r="AC30"/>
  <c r="AB34"/>
  <c r="AB27"/>
  <c r="AC33" i="22"/>
  <c r="AB22"/>
  <c r="AB25"/>
  <c r="AE38" i="15"/>
  <c r="AE37" i="22"/>
  <c r="AC27"/>
  <c r="AC34"/>
  <c r="AB31"/>
  <c r="AB23" i="15"/>
  <c r="AE28"/>
  <c r="AC36"/>
  <c r="AC20"/>
  <c r="AB36" i="18"/>
  <c r="AB37" i="15"/>
  <c r="AE35"/>
  <c r="AE19"/>
  <c r="AB27" i="18"/>
  <c r="AE28"/>
  <c r="AC37"/>
  <c r="AB20" i="15"/>
  <c r="AC34" i="18"/>
  <c r="AB26" i="22"/>
  <c r="D8" i="19"/>
  <c r="D8" i="15"/>
  <c r="D8" i="17"/>
  <c r="D8" i="20"/>
  <c r="D8" i="12"/>
  <c r="D8" i="16"/>
  <c r="D8" i="22"/>
  <c r="D8" i="21"/>
  <c r="D8" i="18"/>
  <c r="AH8" i="1"/>
  <c r="Q30" i="20"/>
  <c r="Q20"/>
  <c r="Q21"/>
  <c r="Q25"/>
  <c r="Q35"/>
  <c r="Q34"/>
  <c r="Q29"/>
  <c r="Q28"/>
  <c r="Q22"/>
  <c r="Q19"/>
  <c r="Q38"/>
  <c r="Q33"/>
  <c r="Q32"/>
  <c r="Q27"/>
  <c r="Q24"/>
  <c r="Q26"/>
  <c r="Q23"/>
  <c r="Q37"/>
  <c r="Q36"/>
  <c r="Q31"/>
  <c r="Q20" i="12"/>
  <c r="Q35"/>
  <c r="T24" i="19" l="1"/>
  <c r="CN20" i="12"/>
  <c r="CP20" s="1"/>
  <c r="BX36" i="22"/>
  <c r="BY36"/>
  <c r="BY35" i="21"/>
  <c r="BX35"/>
  <c r="CT35"/>
  <c r="BX31" i="17"/>
  <c r="BY31"/>
  <c r="CT30" i="16"/>
  <c r="BY30"/>
  <c r="BY34" i="21"/>
  <c r="BX34"/>
  <c r="BX20" i="17"/>
  <c r="BX36" i="16"/>
  <c r="CM32" i="18"/>
  <c r="CQ24" i="15"/>
  <c r="CS24" s="1"/>
  <c r="CM38"/>
  <c r="CM18" i="16" s="1"/>
  <c r="BV31" i="15"/>
  <c r="BW31" s="1"/>
  <c r="CQ28"/>
  <c r="CS21" i="20"/>
  <c r="BV31" i="19"/>
  <c r="BW31" s="1"/>
  <c r="BX31" s="1"/>
  <c r="BV30" i="12"/>
  <c r="BW30" s="1"/>
  <c r="BX30" s="1"/>
  <c r="CN20" i="22"/>
  <c r="CQ20" i="18"/>
  <c r="CS27" i="15"/>
  <c r="CS33" i="17"/>
  <c r="BY27" i="20"/>
  <c r="CR37" i="19"/>
  <c r="CQ23" i="15"/>
  <c r="CS23" s="1"/>
  <c r="BX25" i="19"/>
  <c r="CN36" i="12"/>
  <c r="CP36" s="1"/>
  <c r="CR36" s="1"/>
  <c r="CS36" s="1"/>
  <c r="CQ21" i="17"/>
  <c r="CN32"/>
  <c r="CM20" i="19"/>
  <c r="CN37"/>
  <c r="CN24" i="20"/>
  <c r="CN36"/>
  <c r="BX30"/>
  <c r="BV23" i="22"/>
  <c r="BW23" s="1"/>
  <c r="CM27"/>
  <c r="CN28"/>
  <c r="BV31"/>
  <c r="BW31" s="1"/>
  <c r="CN32"/>
  <c r="BV22"/>
  <c r="BW22" s="1"/>
  <c r="BY22" s="1"/>
  <c r="CM21" i="21"/>
  <c r="CM28" i="20"/>
  <c r="CM31" i="21"/>
  <c r="BX26" i="20"/>
  <c r="CS26" i="17"/>
  <c r="CT26" s="1"/>
  <c r="CM36" i="22"/>
  <c r="BX38" i="17"/>
  <c r="BX18" i="18" s="1"/>
  <c r="CR25" i="22"/>
  <c r="CS25" s="1"/>
  <c r="CM38" i="16"/>
  <c r="CM18" i="17" s="1"/>
  <c r="BX30" i="15"/>
  <c r="CS23" i="16"/>
  <c r="CT23" s="1"/>
  <c r="CS31" i="21"/>
  <c r="BV21" i="18"/>
  <c r="BW21" s="1"/>
  <c r="BV27"/>
  <c r="BW27" s="1"/>
  <c r="BY28" s="1"/>
  <c r="BV30"/>
  <c r="BW30" s="1"/>
  <c r="CR29" i="15"/>
  <c r="CN21"/>
  <c r="CN24"/>
  <c r="CM32" i="16"/>
  <c r="BS38"/>
  <c r="CM28"/>
  <c r="CR25"/>
  <c r="CN33" i="18"/>
  <c r="BV23" i="19"/>
  <c r="BW23" s="1"/>
  <c r="BY24" s="1"/>
  <c r="BV32"/>
  <c r="BW32" s="1"/>
  <c r="CN31"/>
  <c r="CN21"/>
  <c r="CV21" s="1"/>
  <c r="CN23"/>
  <c r="CM32" i="20"/>
  <c r="CS21" i="21"/>
  <c r="CM29"/>
  <c r="BV23"/>
  <c r="BW23" s="1"/>
  <c r="BX24" s="1"/>
  <c r="BV19"/>
  <c r="BW19" s="1"/>
  <c r="BY20" s="1"/>
  <c r="BV31"/>
  <c r="BW31" s="1"/>
  <c r="BY32" s="1"/>
  <c r="CM32"/>
  <c r="CR29"/>
  <c r="CM28" i="22"/>
  <c r="CM20"/>
  <c r="CR24" i="21"/>
  <c r="CM24" i="19"/>
  <c r="CM25" i="12"/>
  <c r="CO25" s="1"/>
  <c r="CR32"/>
  <c r="CN36" i="15"/>
  <c r="CV36" s="1"/>
  <c r="CQ36" i="22"/>
  <c r="CS36" s="1"/>
  <c r="BX21" i="21"/>
  <c r="CS30" i="22"/>
  <c r="BY33" i="15"/>
  <c r="BY21" i="17"/>
  <c r="BX27" i="15"/>
  <c r="BX37" i="19"/>
  <c r="CS32" i="17"/>
  <c r="CT32" s="1"/>
  <c r="CQ32" i="15"/>
  <c r="CS33" s="1"/>
  <c r="BV24" i="12"/>
  <c r="BW24" s="1"/>
  <c r="BX25" s="1"/>
  <c r="CN32" i="15"/>
  <c r="CM29"/>
  <c r="BV26"/>
  <c r="BW26" s="1"/>
  <c r="CV26" s="1"/>
  <c r="CM23"/>
  <c r="CM19" i="18"/>
  <c r="CN32" i="21"/>
  <c r="CS38" i="22"/>
  <c r="BU38"/>
  <c r="CS31" i="17"/>
  <c r="BV36" i="12"/>
  <c r="BW36" s="1"/>
  <c r="CS30" i="17"/>
  <c r="CN28" i="20"/>
  <c r="CR35" i="16"/>
  <c r="CS36" s="1"/>
  <c r="BY20" i="20"/>
  <c r="CS32" i="16"/>
  <c r="CV32" s="1"/>
  <c r="CQ33" i="18"/>
  <c r="CM22" i="19"/>
  <c r="BY37" i="22"/>
  <c r="BX28" i="17"/>
  <c r="BY29" i="20"/>
  <c r="CS32"/>
  <c r="CT32" s="1"/>
  <c r="CS31" i="15"/>
  <c r="CT31" s="1"/>
  <c r="BY37" i="21"/>
  <c r="BY25" i="16"/>
  <c r="BV35" i="18"/>
  <c r="BW35" s="1"/>
  <c r="CN20"/>
  <c r="CM20" i="12"/>
  <c r="CO20" s="1"/>
  <c r="BV19" i="16"/>
  <c r="BW19" s="1"/>
  <c r="BX20" s="1"/>
  <c r="CS27" i="17"/>
  <c r="CT27" s="1"/>
  <c r="CX27" s="1"/>
  <c r="P27" s="1"/>
  <c r="CN29" i="19"/>
  <c r="CV30" s="1"/>
  <c r="CM27" i="20"/>
  <c r="CN38" i="21"/>
  <c r="CN18" i="22" s="1"/>
  <c r="CR24"/>
  <c r="CS24" s="1"/>
  <c r="BY29"/>
  <c r="BX29"/>
  <c r="CU38"/>
  <c r="CW30"/>
  <c r="CT30"/>
  <c r="CU30"/>
  <c r="CS33"/>
  <c r="CV33" s="1"/>
  <c r="CS37"/>
  <c r="CV37" s="1"/>
  <c r="BY24"/>
  <c r="BX24"/>
  <c r="BX31"/>
  <c r="BY31"/>
  <c r="BY20"/>
  <c r="BX20"/>
  <c r="CQ20"/>
  <c r="CS21" s="1"/>
  <c r="CR20"/>
  <c r="CS27"/>
  <c r="BY32"/>
  <c r="BX37"/>
  <c r="CR33"/>
  <c r="CS34" s="1"/>
  <c r="CT34" s="1"/>
  <c r="CR28"/>
  <c r="CS29" s="1"/>
  <c r="BX32"/>
  <c r="BX30"/>
  <c r="CN27"/>
  <c r="CR36"/>
  <c r="BX27" i="21"/>
  <c r="BY27"/>
  <c r="BY28"/>
  <c r="BX28"/>
  <c r="BX32"/>
  <c r="CS32"/>
  <c r="CV32" s="1"/>
  <c r="CQ28"/>
  <c r="CR28"/>
  <c r="CS22"/>
  <c r="CS33"/>
  <c r="CW33" s="1"/>
  <c r="CQ36"/>
  <c r="CR36"/>
  <c r="CV21"/>
  <c r="BX26"/>
  <c r="CS34"/>
  <c r="CW34" s="1"/>
  <c r="BX37"/>
  <c r="CR23"/>
  <c r="CS23" s="1"/>
  <c r="CS38"/>
  <c r="CS24"/>
  <c r="CU32" i="20"/>
  <c r="CW32"/>
  <c r="CR25"/>
  <c r="CS26" s="1"/>
  <c r="CQ25"/>
  <c r="BQ18" i="21"/>
  <c r="BT38" i="20"/>
  <c r="BT18" i="21" s="1"/>
  <c r="BY32" i="20"/>
  <c r="CR24"/>
  <c r="CS24" s="1"/>
  <c r="CR28"/>
  <c r="CS29" s="1"/>
  <c r="CS20"/>
  <c r="CT20" s="1"/>
  <c r="CQ27"/>
  <c r="CS27" s="1"/>
  <c r="CR27"/>
  <c r="CR36"/>
  <c r="CQ36"/>
  <c r="BV35"/>
  <c r="BW35" s="1"/>
  <c r="BX35" s="1"/>
  <c r="BX21"/>
  <c r="CQ33"/>
  <c r="CR33"/>
  <c r="BS38"/>
  <c r="BP18" i="21"/>
  <c r="BX29" i="20"/>
  <c r="BY21"/>
  <c r="BX28"/>
  <c r="BY28"/>
  <c r="BY26" i="19"/>
  <c r="CR23"/>
  <c r="CQ23"/>
  <c r="BX35"/>
  <c r="CQ36"/>
  <c r="CS36" s="1"/>
  <c r="CU36" s="1"/>
  <c r="BW38"/>
  <c r="BY28"/>
  <c r="BY36"/>
  <c r="BX29"/>
  <c r="BX22" i="18"/>
  <c r="CR28"/>
  <c r="CQ19"/>
  <c r="CS19" s="1"/>
  <c r="CU19" s="1"/>
  <c r="CS28"/>
  <c r="CW28" s="1"/>
  <c r="BY29"/>
  <c r="CR26"/>
  <c r="BV33"/>
  <c r="BW33" s="1"/>
  <c r="BY34" s="1"/>
  <c r="CM22"/>
  <c r="CR29"/>
  <c r="CS29" s="1"/>
  <c r="CN22"/>
  <c r="CM33"/>
  <c r="CT31" i="17"/>
  <c r="CW31"/>
  <c r="CV27"/>
  <c r="CU27"/>
  <c r="CR20"/>
  <c r="CS20" s="1"/>
  <c r="CQ20"/>
  <c r="BY26"/>
  <c r="BY27"/>
  <c r="BY34"/>
  <c r="BX30"/>
  <c r="BX26"/>
  <c r="CM31"/>
  <c r="CR23"/>
  <c r="CS24" s="1"/>
  <c r="BX24"/>
  <c r="CQ36"/>
  <c r="CS37" s="1"/>
  <c r="CT22" i="16"/>
  <c r="BX22"/>
  <c r="BY22"/>
  <c r="CW23"/>
  <c r="CU23"/>
  <c r="BS18" i="17"/>
  <c r="BV38" i="16"/>
  <c r="CQ25"/>
  <c r="CS26" s="1"/>
  <c r="CQ36"/>
  <c r="CS37" s="1"/>
  <c r="CQ27"/>
  <c r="CS27" s="1"/>
  <c r="CR27"/>
  <c r="CV22"/>
  <c r="BX29"/>
  <c r="CQ24"/>
  <c r="BY28"/>
  <c r="CW30"/>
  <c r="CN20"/>
  <c r="BX26"/>
  <c r="CR20"/>
  <c r="CS21" s="1"/>
  <c r="BX25"/>
  <c r="BY32"/>
  <c r="CR28"/>
  <c r="CS29" s="1"/>
  <c r="CW29" s="1"/>
  <c r="BX26" i="15"/>
  <c r="BY26"/>
  <c r="BX31"/>
  <c r="BX32"/>
  <c r="BY35"/>
  <c r="BY36"/>
  <c r="BY37"/>
  <c r="CU26"/>
  <c r="CQ29"/>
  <c r="CS29" s="1"/>
  <c r="BY34"/>
  <c r="CT26"/>
  <c r="BV19"/>
  <c r="BW19" s="1"/>
  <c r="BY20" s="1"/>
  <c r="BY27"/>
  <c r="CW26"/>
  <c r="CM22" i="12"/>
  <c r="CO22" s="1"/>
  <c r="CQ22" s="1"/>
  <c r="BX32"/>
  <c r="CL38"/>
  <c r="CM27"/>
  <c r="CO27" s="1"/>
  <c r="CQ27" s="1"/>
  <c r="CQ36"/>
  <c r="BV22"/>
  <c r="BW22" s="1"/>
  <c r="BX23" s="1"/>
  <c r="BV20"/>
  <c r="BW20" s="1"/>
  <c r="BX21" s="1"/>
  <c r="CN33"/>
  <c r="CP33" s="1"/>
  <c r="CM33"/>
  <c r="CO33" s="1"/>
  <c r="CR33" s="1"/>
  <c r="BV35"/>
  <c r="BW35" s="1"/>
  <c r="BX36" s="1"/>
  <c r="CR34"/>
  <c r="CM30"/>
  <c r="CO30" s="1"/>
  <c r="CR30" s="1"/>
  <c r="BY26"/>
  <c r="CN35"/>
  <c r="CP35" s="1"/>
  <c r="T19" i="15"/>
  <c r="T25" i="12"/>
  <c r="T27" i="16"/>
  <c r="T31" i="17"/>
  <c r="BV20" i="1"/>
  <c r="BW20" s="1"/>
  <c r="CM35"/>
  <c r="CO35" s="1"/>
  <c r="BV28"/>
  <c r="BW28" s="1"/>
  <c r="T24" i="18"/>
  <c r="T33" i="17"/>
  <c r="T29" i="18"/>
  <c r="T32" i="20"/>
  <c r="T19"/>
  <c r="T24"/>
  <c r="T21"/>
  <c r="T28"/>
  <c r="T28" i="18"/>
  <c r="T21" i="16"/>
  <c r="T27" i="20"/>
  <c r="T33"/>
  <c r="T26"/>
  <c r="T37" i="19"/>
  <c r="T35" i="12"/>
  <c r="BV30" i="1"/>
  <c r="BW30" s="1"/>
  <c r="CM27"/>
  <c r="CO27" s="1"/>
  <c r="CN35"/>
  <c r="CP35" s="1"/>
  <c r="CM26"/>
  <c r="CO26" s="1"/>
  <c r="CN30" i="12"/>
  <c r="BX29"/>
  <c r="CN25"/>
  <c r="CP25" s="1"/>
  <c r="CQ25" s="1"/>
  <c r="CM24"/>
  <c r="CM35"/>
  <c r="CO35" s="1"/>
  <c r="BY28"/>
  <c r="CQ21"/>
  <c r="BS38"/>
  <c r="BS18" i="15" s="1"/>
  <c r="CM19" i="12"/>
  <c r="CO19" s="1"/>
  <c r="CR35"/>
  <c r="CQ35"/>
  <c r="CP30"/>
  <c r="CR31" s="1"/>
  <c r="CR21"/>
  <c r="CQ28"/>
  <c r="CR28"/>
  <c r="CI38"/>
  <c r="CI18" i="15" s="1"/>
  <c r="CC18"/>
  <c r="CQ34" i="12"/>
  <c r="BX28"/>
  <c r="CR24"/>
  <c r="CD18" i="15"/>
  <c r="CJ38" i="12"/>
  <c r="CJ18" i="15" s="1"/>
  <c r="CQ29" i="12"/>
  <c r="BY23"/>
  <c r="CQ32"/>
  <c r="CQ23"/>
  <c r="CR23"/>
  <c r="CE18" i="15"/>
  <c r="CK38" i="12"/>
  <c r="CK18" i="15" s="1"/>
  <c r="CQ37" i="12"/>
  <c r="CR22"/>
  <c r="CR29"/>
  <c r="CQ24"/>
  <c r="CR37"/>
  <c r="CG38"/>
  <c r="CA18" i="15"/>
  <c r="CQ31" i="12"/>
  <c r="BX24"/>
  <c r="BX27"/>
  <c r="CN19"/>
  <c r="CP19" s="1"/>
  <c r="BV19"/>
  <c r="BW19" s="1"/>
  <c r="CN37" i="1"/>
  <c r="CP37" s="1"/>
  <c r="CM37"/>
  <c r="CO37" s="1"/>
  <c r="BV21"/>
  <c r="BW21" s="1"/>
  <c r="T26" i="22"/>
  <c r="T33"/>
  <c r="T36"/>
  <c r="T19"/>
  <c r="T34"/>
  <c r="T31"/>
  <c r="T28"/>
  <c r="T27"/>
  <c r="T22"/>
  <c r="T30" i="21"/>
  <c r="T35"/>
  <c r="T31"/>
  <c r="T25" i="20"/>
  <c r="T20"/>
  <c r="T29" i="19"/>
  <c r="T20"/>
  <c r="T33" i="18"/>
  <c r="T36"/>
  <c r="T32"/>
  <c r="T37"/>
  <c r="T30" i="17"/>
  <c r="T34"/>
  <c r="T36"/>
  <c r="T24"/>
  <c r="T37"/>
  <c r="T25"/>
  <c r="T29"/>
  <c r="T32"/>
  <c r="T19"/>
  <c r="T22"/>
  <c r="T21"/>
  <c r="T23"/>
  <c r="T20"/>
  <c r="T28"/>
  <c r="T35"/>
  <c r="T38"/>
  <c r="T26"/>
  <c r="T27"/>
  <c r="T30" i="16"/>
  <c r="T34"/>
  <c r="T19"/>
  <c r="T23"/>
  <c r="T26"/>
  <c r="T35"/>
  <c r="T38"/>
  <c r="T31"/>
  <c r="T25"/>
  <c r="T24" i="15"/>
  <c r="T34"/>
  <c r="CN29" i="1"/>
  <c r="CP29" s="1"/>
  <c r="BV37"/>
  <c r="BW37" s="1"/>
  <c r="CM34"/>
  <c r="CO34" s="1"/>
  <c r="BV32"/>
  <c r="BW32" s="1"/>
  <c r="CM31"/>
  <c r="CO31" s="1"/>
  <c r="BV26"/>
  <c r="BW26" s="1"/>
  <c r="BV27"/>
  <c r="BW27" s="1"/>
  <c r="CN21"/>
  <c r="CP21" s="1"/>
  <c r="CN33"/>
  <c r="CP33" s="1"/>
  <c r="CQ33" s="1"/>
  <c r="BV25"/>
  <c r="BW25" s="1"/>
  <c r="CN31"/>
  <c r="CP31" s="1"/>
  <c r="BV34"/>
  <c r="BW34" s="1"/>
  <c r="CM23"/>
  <c r="CO23" s="1"/>
  <c r="CN19"/>
  <c r="CP19" s="1"/>
  <c r="CM20"/>
  <c r="CO20" s="1"/>
  <c r="BV22"/>
  <c r="BW22" s="1"/>
  <c r="CN26"/>
  <c r="CP26" s="1"/>
  <c r="CM29"/>
  <c r="CO29" s="1"/>
  <c r="T23" i="18"/>
  <c r="CN34" i="1"/>
  <c r="CP34" s="1"/>
  <c r="CN27"/>
  <c r="CP27" s="1"/>
  <c r="T26" i="18"/>
  <c r="CI19" i="1"/>
  <c r="CM19" s="1"/>
  <c r="CO19" s="1"/>
  <c r="T38" i="18"/>
  <c r="BV36" i="1"/>
  <c r="BW36" s="1"/>
  <c r="BQ18" i="12"/>
  <c r="CM36" i="1"/>
  <c r="CO36" s="1"/>
  <c r="CM24"/>
  <c r="CO24" s="1"/>
  <c r="T21" i="19"/>
  <c r="T28" i="12"/>
  <c r="BX25" i="18"/>
  <c r="CN37"/>
  <c r="CS34"/>
  <c r="CU34" s="1"/>
  <c r="T25"/>
  <c r="CS35" i="15"/>
  <c r="CV35" s="1"/>
  <c r="CS38" i="17"/>
  <c r="CS22"/>
  <c r="CU22" s="1"/>
  <c r="CS30" i="20"/>
  <c r="CW30" s="1"/>
  <c r="BV23" i="18"/>
  <c r="BW23" s="1"/>
  <c r="BX23" s="1"/>
  <c r="CM28"/>
  <c r="BX28"/>
  <c r="BX20"/>
  <c r="CQ18" i="21"/>
  <c r="CS19" s="1"/>
  <c r="CS38" i="20"/>
  <c r="CU35"/>
  <c r="CW35"/>
  <c r="T23"/>
  <c r="T31"/>
  <c r="T19" i="21"/>
  <c r="T33" i="19"/>
  <c r="T22" i="18"/>
  <c r="T30"/>
  <c r="T34"/>
  <c r="T19"/>
  <c r="T22" i="20"/>
  <c r="T29"/>
  <c r="T36"/>
  <c r="T32" i="19"/>
  <c r="T21" i="18"/>
  <c r="T27"/>
  <c r="T31"/>
  <c r="T35"/>
  <c r="T33" i="15"/>
  <c r="T19" i="12"/>
  <c r="T27"/>
  <c r="T32"/>
  <c r="T20" i="18"/>
  <c r="T26" i="15"/>
  <c r="T20" i="21"/>
  <c r="T35" i="20"/>
  <c r="T37"/>
  <c r="T34"/>
  <c r="T29" i="21"/>
  <c r="T38" i="20"/>
  <c r="T30"/>
  <c r="T30" i="15"/>
  <c r="T38"/>
  <c r="T21" i="21"/>
  <c r="T28" i="19"/>
  <c r="T36"/>
  <c r="T29" i="15"/>
  <c r="T37"/>
  <c r="T38" i="19"/>
  <c r="T23" i="12"/>
  <c r="T31"/>
  <c r="T22"/>
  <c r="T36"/>
  <c r="T34" i="21"/>
  <c r="T25" i="15"/>
  <c r="T20"/>
  <c r="T22"/>
  <c r="T38" i="21"/>
  <c r="T25"/>
  <c r="T36"/>
  <c r="T33"/>
  <c r="T22"/>
  <c r="BY32" i="12"/>
  <c r="BX26"/>
  <c r="CS20" i="15"/>
  <c r="BY27" i="12"/>
  <c r="BY31"/>
  <c r="BY25" i="15"/>
  <c r="BY24" i="17"/>
  <c r="CV31"/>
  <c r="BY30"/>
  <c r="CT30"/>
  <c r="BX21"/>
  <c r="CW27"/>
  <c r="CS36"/>
  <c r="CW36" s="1"/>
  <c r="BY30" i="18"/>
  <c r="BX31"/>
  <c r="BX30"/>
  <c r="BY31"/>
  <c r="BX24"/>
  <c r="BY20"/>
  <c r="CQ32"/>
  <c r="CR32"/>
  <c r="CQ30"/>
  <c r="CR30"/>
  <c r="CI38"/>
  <c r="CI18" i="19" s="1"/>
  <c r="CC18"/>
  <c r="CQ26" i="18"/>
  <c r="CS26" s="1"/>
  <c r="BY24"/>
  <c r="BX29"/>
  <c r="BY19"/>
  <c r="CS22"/>
  <c r="CW22" s="1"/>
  <c r="CM20"/>
  <c r="BY37" i="19"/>
  <c r="CS21"/>
  <c r="CM36"/>
  <c r="CN22"/>
  <c r="BY27"/>
  <c r="CS20"/>
  <c r="CV20" s="1"/>
  <c r="CQ34"/>
  <c r="CS34" s="1"/>
  <c r="CR34"/>
  <c r="CK38"/>
  <c r="CK18" i="20" s="1"/>
  <c r="CE18"/>
  <c r="CJ38" i="19"/>
  <c r="CD18" i="20"/>
  <c r="CQ38" i="19"/>
  <c r="CQ18" i="20" s="1"/>
  <c r="CO18"/>
  <c r="CR38" i="19"/>
  <c r="CR18" i="20" s="1"/>
  <c r="CR26" i="19"/>
  <c r="CQ26"/>
  <c r="CR32"/>
  <c r="CQ32"/>
  <c r="CQ22"/>
  <c r="CR22"/>
  <c r="CQ24"/>
  <c r="CR24"/>
  <c r="CQ28"/>
  <c r="CR28"/>
  <c r="CS29" s="1"/>
  <c r="CA18" i="20"/>
  <c r="CG38" i="19"/>
  <c r="CM28"/>
  <c r="BX34"/>
  <c r="BY34"/>
  <c r="BX26"/>
  <c r="BX28"/>
  <c r="BY21"/>
  <c r="BY35"/>
  <c r="CM30"/>
  <c r="BX32" i="18"/>
  <c r="BY32"/>
  <c r="CK38"/>
  <c r="CK18" i="19" s="1"/>
  <c r="CE18"/>
  <c r="CJ38" i="18"/>
  <c r="CD18" i="19"/>
  <c r="CP18"/>
  <c r="CR38" i="18"/>
  <c r="CR18" i="19" s="1"/>
  <c r="CQ38" i="18"/>
  <c r="CQ18" i="19" s="1"/>
  <c r="BS38" i="18"/>
  <c r="BS18" i="19" s="1"/>
  <c r="BP18"/>
  <c r="CG38" i="18"/>
  <c r="CA18" i="19"/>
  <c r="CQ36" i="18"/>
  <c r="CR36"/>
  <c r="CN24"/>
  <c r="CN28"/>
  <c r="BY21"/>
  <c r="BX21"/>
  <c r="CS35"/>
  <c r="CU35" s="1"/>
  <c r="BV37"/>
  <c r="BW37" s="1"/>
  <c r="BX37" s="1"/>
  <c r="CN26"/>
  <c r="CN34"/>
  <c r="CM34"/>
  <c r="CM36"/>
  <c r="CS24"/>
  <c r="CW30" i="17"/>
  <c r="CU31"/>
  <c r="CS35"/>
  <c r="CT35" s="1"/>
  <c r="CS23"/>
  <c r="CV23" s="1"/>
  <c r="CU22" i="16"/>
  <c r="CW22"/>
  <c r="BX25" i="15"/>
  <c r="CS28"/>
  <c r="CW28" s="1"/>
  <c r="CS34"/>
  <c r="CU36"/>
  <c r="BY29" i="12"/>
  <c r="BY24"/>
  <c r="T23" i="19"/>
  <c r="T21" i="12"/>
  <c r="T24" i="21"/>
  <c r="T26"/>
  <c r="T28"/>
  <c r="T37"/>
  <c r="T27"/>
  <c r="T24" i="22"/>
  <c r="T29"/>
  <c r="T35"/>
  <c r="T27" i="19"/>
  <c r="T31"/>
  <c r="T35"/>
  <c r="T19"/>
  <c r="T25" i="22"/>
  <c r="T30"/>
  <c r="T26" i="19"/>
  <c r="T30"/>
  <c r="T34"/>
  <c r="T25"/>
  <c r="T22"/>
  <c r="T22" i="16"/>
  <c r="T36"/>
  <c r="T32"/>
  <c r="T28"/>
  <c r="T20"/>
  <c r="T24"/>
  <c r="T37"/>
  <c r="T33"/>
  <c r="T29"/>
  <c r="T24" i="12"/>
  <c r="T37"/>
  <c r="T33"/>
  <c r="T29"/>
  <c r="T20"/>
  <c r="T26"/>
  <c r="T38"/>
  <c r="T34"/>
  <c r="T30"/>
  <c r="T21" i="22"/>
  <c r="T20"/>
  <c r="T32"/>
  <c r="T37"/>
  <c r="T40" i="1"/>
  <c r="T38" i="22"/>
  <c r="T32" i="21"/>
  <c r="T23"/>
  <c r="BV19" i="1"/>
  <c r="BW19" s="1"/>
  <c r="BY19" s="1"/>
  <c r="T28" i="15"/>
  <c r="T32"/>
  <c r="T36"/>
  <c r="T21"/>
  <c r="T31"/>
  <c r="T35"/>
  <c r="T23"/>
  <c r="T27"/>
  <c r="CU30" i="20"/>
  <c r="CM21" i="1"/>
  <c r="CO21" s="1"/>
  <c r="CS23" i="22"/>
  <c r="CW23" s="1"/>
  <c r="CV33" i="21"/>
  <c r="CS23" i="18"/>
  <c r="CV23" s="1"/>
  <c r="CS31" i="19"/>
  <c r="CU31" s="1"/>
  <c r="CV35" i="20"/>
  <c r="CN24" i="1"/>
  <c r="CP24" s="1"/>
  <c r="CN28"/>
  <c r="CP28" s="1"/>
  <c r="R16"/>
  <c r="CN23"/>
  <c r="CP23" s="1"/>
  <c r="CN20"/>
  <c r="CP20" s="1"/>
  <c r="BV35"/>
  <c r="BW35" s="1"/>
  <c r="BS38"/>
  <c r="CB18" i="12"/>
  <c r="CH38" i="1"/>
  <c r="CH18" i="12" s="1"/>
  <c r="CN32" i="1"/>
  <c r="CP32" s="1"/>
  <c r="CM30"/>
  <c r="CO30" s="1"/>
  <c r="CM28"/>
  <c r="CO28" s="1"/>
  <c r="CK38"/>
  <c r="CK18" i="12" s="1"/>
  <c r="CE18"/>
  <c r="CA18"/>
  <c r="CD18"/>
  <c r="CW30" i="19"/>
  <c r="CT30"/>
  <c r="CU30"/>
  <c r="CS20" i="18"/>
  <c r="CU20" s="1"/>
  <c r="CS37" i="15"/>
  <c r="CL18"/>
  <c r="CT33" i="21"/>
  <c r="CU33"/>
  <c r="CS20"/>
  <c r="CS30"/>
  <c r="CV30" s="1"/>
  <c r="CU24"/>
  <c r="BY25"/>
  <c r="BX25"/>
  <c r="BY33"/>
  <c r="BX33"/>
  <c r="CU22"/>
  <c r="CV22"/>
  <c r="BV38"/>
  <c r="BU18" i="22"/>
  <c r="CT21" i="21"/>
  <c r="CW21"/>
  <c r="CU21"/>
  <c r="BY26"/>
  <c r="BY35" i="20"/>
  <c r="BX34"/>
  <c r="CT35"/>
  <c r="BY34"/>
  <c r="BY30"/>
  <c r="BX20"/>
  <c r="BY26"/>
  <c r="CS31"/>
  <c r="CT31" s="1"/>
  <c r="BY25" i="19"/>
  <c r="BX20"/>
  <c r="BX21"/>
  <c r="BY20"/>
  <c r="BY25" i="18"/>
  <c r="BY22"/>
  <c r="CU35" i="17"/>
  <c r="CU33"/>
  <c r="CW33"/>
  <c r="CS34"/>
  <c r="CS29"/>
  <c r="CT29" s="1"/>
  <c r="CS28"/>
  <c r="BX35" i="16"/>
  <c r="BY35"/>
  <c r="CS34"/>
  <c r="CV34" s="1"/>
  <c r="BY31"/>
  <c r="BX30"/>
  <c r="BY36"/>
  <c r="BX31"/>
  <c r="BX37"/>
  <c r="CT31"/>
  <c r="CX31" s="1"/>
  <c r="P31" s="1"/>
  <c r="BX33" i="15"/>
  <c r="BX34"/>
  <c r="BY32"/>
  <c r="BY31"/>
  <c r="BX36"/>
  <c r="BX35"/>
  <c r="BX28"/>
  <c r="BY28"/>
  <c r="BY29"/>
  <c r="BX29"/>
  <c r="CT36"/>
  <c r="BX37" i="12"/>
  <c r="BY37"/>
  <c r="BX33"/>
  <c r="BY33"/>
  <c r="BU18" i="15"/>
  <c r="BV38" i="12"/>
  <c r="BV23" i="1"/>
  <c r="BW23" s="1"/>
  <c r="BV24"/>
  <c r="BW24" s="1"/>
  <c r="BV29"/>
  <c r="BW29" s="1"/>
  <c r="BV31"/>
  <c r="BW31" s="1"/>
  <c r="CM22"/>
  <c r="CO22" s="1"/>
  <c r="CU28" i="15"/>
  <c r="CT28"/>
  <c r="BY29" i="17"/>
  <c r="BX29"/>
  <c r="BY31" i="20"/>
  <c r="BX31"/>
  <c r="BX22" i="17"/>
  <c r="BY22"/>
  <c r="BY23"/>
  <c r="BX21" i="15"/>
  <c r="BY21"/>
  <c r="BY22"/>
  <c r="CV30" i="16"/>
  <c r="CX30" s="1"/>
  <c r="P30" s="1"/>
  <c r="CV31"/>
  <c r="BX24" i="20"/>
  <c r="BY24"/>
  <c r="BX25"/>
  <c r="BY25"/>
  <c r="BY35" i="18"/>
  <c r="BX35"/>
  <c r="BX32" i="17"/>
  <c r="CV33"/>
  <c r="BY33"/>
  <c r="BY32"/>
  <c r="BX33"/>
  <c r="CT28" i="18"/>
  <c r="CU28"/>
  <c r="CV30" i="17"/>
  <c r="CU30"/>
  <c r="CS22" i="15"/>
  <c r="BX27" i="18"/>
  <c r="BX26"/>
  <c r="BY27"/>
  <c r="BY26"/>
  <c r="BS18" i="16"/>
  <c r="BV38" i="15"/>
  <c r="CT32" i="21"/>
  <c r="CU22" i="20"/>
  <c r="CT22"/>
  <c r="CV22"/>
  <c r="CW22"/>
  <c r="CS24" i="16"/>
  <c r="CU31" i="15"/>
  <c r="CW31"/>
  <c r="CT21" i="19"/>
  <c r="CW21"/>
  <c r="CU21"/>
  <c r="CV22" i="17"/>
  <c r="CT22"/>
  <c r="CU38" i="21"/>
  <c r="CU18" i="22" s="1"/>
  <c r="CW38" i="21"/>
  <c r="CW18" i="22" s="1"/>
  <c r="CS18"/>
  <c r="CW21" i="20"/>
  <c r="CT21"/>
  <c r="CV21"/>
  <c r="CU21"/>
  <c r="CT38" i="17"/>
  <c r="CU38"/>
  <c r="CU18" i="18" s="1"/>
  <c r="CW38" i="17"/>
  <c r="CW18" i="18" s="1"/>
  <c r="CS18"/>
  <c r="CV38" i="17"/>
  <c r="CV18" i="18" s="1"/>
  <c r="CQ18" i="17"/>
  <c r="CS19" s="1"/>
  <c r="CS38" i="16"/>
  <c r="BX37" i="20"/>
  <c r="CS21" i="15"/>
  <c r="CV31" i="19"/>
  <c r="BX20" i="21"/>
  <c r="CT33" i="17"/>
  <c r="BX36" i="18"/>
  <c r="BX22" i="15"/>
  <c r="BY35" i="17"/>
  <c r="BX35"/>
  <c r="BX24" i="15"/>
  <c r="BY23"/>
  <c r="BX23"/>
  <c r="CW36" i="19"/>
  <c r="CT36"/>
  <c r="CV36"/>
  <c r="CW32" i="16"/>
  <c r="CT32"/>
  <c r="BX29" i="21"/>
  <c r="BY29"/>
  <c r="BY30"/>
  <c r="BX30"/>
  <c r="BX34" i="16"/>
  <c r="BX33"/>
  <c r="BY33"/>
  <c r="BY34"/>
  <c r="BX22" i="19"/>
  <c r="BY22"/>
  <c r="BX21" i="16"/>
  <c r="BY21"/>
  <c r="BX36" i="21"/>
  <c r="BY36"/>
  <c r="BX37" i="17"/>
  <c r="BY37"/>
  <c r="CS25" i="21"/>
  <c r="CS26"/>
  <c r="BY23" i="20"/>
  <c r="BX23"/>
  <c r="BY36"/>
  <c r="BY37"/>
  <c r="BX36"/>
  <c r="BY33" i="18"/>
  <c r="BX36" i="17"/>
  <c r="BY36"/>
  <c r="BY23" i="16"/>
  <c r="BX23"/>
  <c r="BY24"/>
  <c r="CV33" i="15"/>
  <c r="BY34" i="12"/>
  <c r="BX34"/>
  <c r="BY35"/>
  <c r="CW27" i="21"/>
  <c r="CV27"/>
  <c r="CU27"/>
  <c r="CT27"/>
  <c r="CT34" i="18"/>
  <c r="CV34"/>
  <c r="CW34"/>
  <c r="CU35" i="15"/>
  <c r="CN38"/>
  <c r="CN18" i="16" s="1"/>
  <c r="CJ18"/>
  <c r="CW31" i="21"/>
  <c r="CV31"/>
  <c r="CT31"/>
  <c r="CU31"/>
  <c r="CU23" i="20"/>
  <c r="CW23"/>
  <c r="CV23"/>
  <c r="CT23"/>
  <c r="CS25" i="18"/>
  <c r="CV34" i="15"/>
  <c r="CW34"/>
  <c r="CT34"/>
  <c r="CU34"/>
  <c r="BT18" i="19"/>
  <c r="BV38" i="18"/>
  <c r="CQ18" i="16"/>
  <c r="CS19" s="1"/>
  <c r="CS38" i="15"/>
  <c r="BW18" i="20"/>
  <c r="BX38" i="19"/>
  <c r="BX18" i="20" s="1"/>
  <c r="BY38" i="19"/>
  <c r="BY18" i="20" s="1"/>
  <c r="BV33" i="1"/>
  <c r="BW33" s="1"/>
  <c r="CS21" i="18"/>
  <c r="CU21" s="1"/>
  <c r="BY23" i="19"/>
  <c r="BY36" i="18"/>
  <c r="BX24" i="16"/>
  <c r="BY24" i="15"/>
  <c r="BX23" i="17"/>
  <c r="BY38"/>
  <c r="BY18" i="18" s="1"/>
  <c r="CS33" i="16"/>
  <c r="BX34" i="18"/>
  <c r="BY22" i="12"/>
  <c r="Q19" i="15"/>
  <c r="Q20"/>
  <c r="Q36"/>
  <c r="Q32"/>
  <c r="Q28"/>
  <c r="Q35"/>
  <c r="Q31"/>
  <c r="Q27"/>
  <c r="Q24"/>
  <c r="Q38"/>
  <c r="Q23"/>
  <c r="Q34"/>
  <c r="Q30"/>
  <c r="Q33"/>
  <c r="Q29"/>
  <c r="Q26"/>
  <c r="Q21"/>
  <c r="Q22"/>
  <c r="Q37"/>
  <c r="Q40" i="18"/>
  <c r="CV35" i="21"/>
  <c r="CX35" s="1"/>
  <c r="P35" s="1"/>
  <c r="CT22" i="18"/>
  <c r="CV22"/>
  <c r="CU32" i="17"/>
  <c r="CW32"/>
  <c r="CW27" i="15"/>
  <c r="CV27"/>
  <c r="CT27"/>
  <c r="CU27"/>
  <c r="CW27" i="22"/>
  <c r="CU27"/>
  <c r="BV38"/>
  <c r="CV34"/>
  <c r="CS22"/>
  <c r="CS25" i="17"/>
  <c r="CN36" i="1"/>
  <c r="CP36" s="1"/>
  <c r="CN22"/>
  <c r="CP22" s="1"/>
  <c r="CM25"/>
  <c r="CO25" s="1"/>
  <c r="CN25"/>
  <c r="CP25" s="1"/>
  <c r="CM32"/>
  <c r="CO32" s="1"/>
  <c r="BX26" i="22"/>
  <c r="BY26"/>
  <c r="BX27"/>
  <c r="BY27"/>
  <c r="CN38"/>
  <c r="BX35"/>
  <c r="CV30"/>
  <c r="CS19"/>
  <c r="BY28"/>
  <c r="CS35"/>
  <c r="BY34"/>
  <c r="BX34"/>
  <c r="BX21"/>
  <c r="BY21"/>
  <c r="CS31"/>
  <c r="CS32"/>
  <c r="BY35"/>
  <c r="CX30"/>
  <c r="P30" s="1"/>
  <c r="CT27"/>
  <c r="CV27"/>
  <c r="BX28"/>
  <c r="Q40" i="12"/>
  <c r="Q40" i="20"/>
  <c r="CR20" i="12" l="1"/>
  <c r="BY21"/>
  <c r="BY20"/>
  <c r="CQ20"/>
  <c r="CT24" i="20"/>
  <c r="CW24"/>
  <c r="CV25" i="22"/>
  <c r="CX25" s="1"/>
  <c r="P25" s="1"/>
  <c r="L25" s="1"/>
  <c r="CT25"/>
  <c r="CU25"/>
  <c r="CW25"/>
  <c r="CV23" i="21"/>
  <c r="CW23"/>
  <c r="CT23"/>
  <c r="CX23" s="1"/>
  <c r="P23" s="1"/>
  <c r="L23" s="1"/>
  <c r="N23" s="1"/>
  <c r="CW37" i="16"/>
  <c r="CU37"/>
  <c r="CT37"/>
  <c r="CX37" s="1"/>
  <c r="CV37"/>
  <c r="CT24" i="22"/>
  <c r="CX24" s="1"/>
  <c r="P24" s="1"/>
  <c r="L24" s="1"/>
  <c r="N24" s="1"/>
  <c r="CW24"/>
  <c r="CU24"/>
  <c r="CV24"/>
  <c r="CV24" i="15"/>
  <c r="CT24"/>
  <c r="CX24" s="1"/>
  <c r="CU24"/>
  <c r="CW24"/>
  <c r="CW35" i="17"/>
  <c r="CX35" s="1"/>
  <c r="CV30" i="20"/>
  <c r="CS28" i="12"/>
  <c r="CW28" s="1"/>
  <c r="BX32" i="19"/>
  <c r="CV32" i="17"/>
  <c r="CV35"/>
  <c r="CU37" i="22"/>
  <c r="BY31" i="19"/>
  <c r="CX33" i="21"/>
  <c r="P33" s="1"/>
  <c r="L33" s="1"/>
  <c r="N33" s="1"/>
  <c r="BY24"/>
  <c r="BX23" i="22"/>
  <c r="CS26"/>
  <c r="BX22"/>
  <c r="CU23"/>
  <c r="CV23" i="16"/>
  <c r="CX23" s="1"/>
  <c r="CU32"/>
  <c r="BX22" i="12"/>
  <c r="CW37" i="22"/>
  <c r="CS25" i="15"/>
  <c r="CT25" s="1"/>
  <c r="CS35" i="16"/>
  <c r="CW26" i="17"/>
  <c r="BX24" i="19"/>
  <c r="BY33"/>
  <c r="CS21" i="17"/>
  <c r="CV21" s="1"/>
  <c r="CW38" i="22"/>
  <c r="BY20" i="16"/>
  <c r="BY23" i="22"/>
  <c r="BY30" i="12"/>
  <c r="CV32" i="20"/>
  <c r="CX32" s="1"/>
  <c r="P32" s="1"/>
  <c r="L32" s="1"/>
  <c r="N32" s="1"/>
  <c r="CW32" i="21"/>
  <c r="CV26" i="17"/>
  <c r="CT20" i="21"/>
  <c r="CT24" i="18"/>
  <c r="BX33" i="19"/>
  <c r="CS30" i="18"/>
  <c r="CW30" s="1"/>
  <c r="CX30" i="17"/>
  <c r="P30" s="1"/>
  <c r="L30" s="1"/>
  <c r="N30" s="1"/>
  <c r="CT20" i="15"/>
  <c r="CX26"/>
  <c r="P26" s="1"/>
  <c r="L26" s="1"/>
  <c r="N26" s="1"/>
  <c r="BY31" i="21"/>
  <c r="CU33" i="15"/>
  <c r="CW33"/>
  <c r="BX23" i="19"/>
  <c r="BX33" i="18"/>
  <c r="CT31" i="19"/>
  <c r="CX31" s="1"/>
  <c r="CT30" i="20"/>
  <c r="CT34" i="16"/>
  <c r="CT33" i="15"/>
  <c r="CX33" s="1"/>
  <c r="P33" s="1"/>
  <c r="L33" s="1"/>
  <c r="N33" s="1"/>
  <c r="CT34" i="21"/>
  <c r="CV31" i="15"/>
  <c r="CU32" i="21"/>
  <c r="CX32" s="1"/>
  <c r="P32" s="1"/>
  <c r="L32" s="1"/>
  <c r="N32" s="1"/>
  <c r="CU26" i="17"/>
  <c r="CX26" s="1"/>
  <c r="P26" s="1"/>
  <c r="L26" s="1"/>
  <c r="N26" s="1"/>
  <c r="CX35" i="20"/>
  <c r="P35" s="1"/>
  <c r="L35" s="1"/>
  <c r="N35" s="1"/>
  <c r="CV37" i="15"/>
  <c r="BY23" i="18"/>
  <c r="CR27" i="12"/>
  <c r="CS32" i="15"/>
  <c r="CX31" i="17"/>
  <c r="BX31" i="21"/>
  <c r="BX23"/>
  <c r="BY23"/>
  <c r="BY32" i="19"/>
  <c r="CT22" i="22"/>
  <c r="CV31" i="20"/>
  <c r="BY25" i="12"/>
  <c r="CX36" i="15"/>
  <c r="P36" s="1"/>
  <c r="L36" s="1"/>
  <c r="N36" s="1"/>
  <c r="CW23" i="18"/>
  <c r="CW20" i="20"/>
  <c r="BX31" i="12"/>
  <c r="CT24" i="21"/>
  <c r="CS20" i="22"/>
  <c r="CV20" s="1"/>
  <c r="CQ26" i="1"/>
  <c r="CT29" i="22"/>
  <c r="CU29"/>
  <c r="CW29"/>
  <c r="CV29"/>
  <c r="CV21"/>
  <c r="CT21"/>
  <c r="CU20"/>
  <c r="CS28"/>
  <c r="L30"/>
  <c r="N30" s="1"/>
  <c r="CT20"/>
  <c r="CX20" s="1"/>
  <c r="CV22"/>
  <c r="CW20"/>
  <c r="CW33"/>
  <c r="CT33"/>
  <c r="CU33"/>
  <c r="CU34"/>
  <c r="CX34" s="1"/>
  <c r="P34" s="1"/>
  <c r="L34" s="1"/>
  <c r="N34" s="1"/>
  <c r="CW34"/>
  <c r="CT37"/>
  <c r="CX37" s="1"/>
  <c r="P37" s="1"/>
  <c r="L37" s="1"/>
  <c r="N37" s="1"/>
  <c r="CV24" i="21"/>
  <c r="CX24" s="1"/>
  <c r="P24" s="1"/>
  <c r="L24" s="1"/>
  <c r="N24" s="1"/>
  <c r="CW24"/>
  <c r="CU23"/>
  <c r="CW22"/>
  <c r="CT22"/>
  <c r="CT30"/>
  <c r="CX21"/>
  <c r="P21" s="1"/>
  <c r="L21" s="1"/>
  <c r="N21" s="1"/>
  <c r="CV34"/>
  <c r="CX34" s="1"/>
  <c r="P34" s="1"/>
  <c r="L34" s="1"/>
  <c r="N34" s="1"/>
  <c r="CU34"/>
  <c r="CS29"/>
  <c r="CS28"/>
  <c r="CS36"/>
  <c r="CS37"/>
  <c r="CS25" i="20"/>
  <c r="CV24"/>
  <c r="CS33"/>
  <c r="CS34"/>
  <c r="CU24"/>
  <c r="CU20"/>
  <c r="CS28"/>
  <c r="CV20"/>
  <c r="BS18" i="21"/>
  <c r="BV38" i="20"/>
  <c r="CS37"/>
  <c r="CS36"/>
  <c r="CS38" i="19"/>
  <c r="CU38" s="1"/>
  <c r="CU18" i="20" s="1"/>
  <c r="CS37" i="19"/>
  <c r="CW37" s="1"/>
  <c r="CT29" i="18"/>
  <c r="CU29"/>
  <c r="CW29"/>
  <c r="CT35"/>
  <c r="CS27"/>
  <c r="CV27" s="1"/>
  <c r="CT20"/>
  <c r="CV29"/>
  <c r="CS31"/>
  <c r="CT37" i="17"/>
  <c r="CV37"/>
  <c r="P31"/>
  <c r="L31" s="1"/>
  <c r="N31" s="1"/>
  <c r="CW23"/>
  <c r="CV36"/>
  <c r="CU36"/>
  <c r="CU23"/>
  <c r="CT36"/>
  <c r="CV29"/>
  <c r="CW22"/>
  <c r="CT23"/>
  <c r="CX23" s="1"/>
  <c r="CW20" i="18"/>
  <c r="CU21" i="16"/>
  <c r="CT21"/>
  <c r="CW21"/>
  <c r="CV21"/>
  <c r="BW38"/>
  <c r="CT38" s="1"/>
  <c r="BV18" i="17"/>
  <c r="CS20" i="16"/>
  <c r="CV20" s="1"/>
  <c r="CT29"/>
  <c r="CS25"/>
  <c r="CU25" s="1"/>
  <c r="CV29"/>
  <c r="CS28"/>
  <c r="CU29"/>
  <c r="CU29" i="15"/>
  <c r="CT29"/>
  <c r="CW29"/>
  <c r="CV29"/>
  <c r="CW35"/>
  <c r="CU32"/>
  <c r="CW37"/>
  <c r="CT35"/>
  <c r="CX35" s="1"/>
  <c r="CS30"/>
  <c r="CU37"/>
  <c r="CW25"/>
  <c r="CV28"/>
  <c r="CT37"/>
  <c r="BX20"/>
  <c r="CV28" i="12"/>
  <c r="CU28"/>
  <c r="CT28"/>
  <c r="CQ33"/>
  <c r="CS33" s="1"/>
  <c r="CU33" s="1"/>
  <c r="CS29"/>
  <c r="CQ30"/>
  <c r="CS30" s="1"/>
  <c r="CU30" s="1"/>
  <c r="BX35"/>
  <c r="BY36"/>
  <c r="CS37"/>
  <c r="CV37" s="1"/>
  <c r="L31" i="16"/>
  <c r="N31" s="1"/>
  <c r="BX21" i="1"/>
  <c r="CQ35"/>
  <c r="CR30"/>
  <c r="BX28"/>
  <c r="BX29"/>
  <c r="L30" i="16"/>
  <c r="N30" s="1"/>
  <c r="CR33" i="1"/>
  <c r="BX31"/>
  <c r="CQ29"/>
  <c r="CR27"/>
  <c r="BY26"/>
  <c r="BX37"/>
  <c r="CR35"/>
  <c r="CR26"/>
  <c r="CQ37"/>
  <c r="BX26"/>
  <c r="CS22" i="12"/>
  <c r="CT22" s="1"/>
  <c r="CR25"/>
  <c r="CS26" s="1"/>
  <c r="CQ19"/>
  <c r="CS23"/>
  <c r="CU23" s="1"/>
  <c r="CS35"/>
  <c r="CS32"/>
  <c r="CT32" s="1"/>
  <c r="CV23"/>
  <c r="CW30"/>
  <c r="CT30"/>
  <c r="CV30"/>
  <c r="CS31"/>
  <c r="CS27"/>
  <c r="CV27" s="1"/>
  <c r="CG18" i="15"/>
  <c r="CM38" i="12"/>
  <c r="CS24"/>
  <c r="CN38"/>
  <c r="BX20"/>
  <c r="BX27" i="1"/>
  <c r="BY22"/>
  <c r="BY21"/>
  <c r="BY37"/>
  <c r="BX33"/>
  <c r="L35" i="21"/>
  <c r="N35" s="1"/>
  <c r="T40" i="20"/>
  <c r="CX20"/>
  <c r="P20" s="1"/>
  <c r="L20" s="1"/>
  <c r="N20" s="1"/>
  <c r="CT20" i="19"/>
  <c r="CW20"/>
  <c r="CU20"/>
  <c r="T40" i="18"/>
  <c r="L27" i="17"/>
  <c r="N27" s="1"/>
  <c r="T40"/>
  <c r="CW19" i="18"/>
  <c r="CT19"/>
  <c r="CV20" i="15"/>
  <c r="CW20"/>
  <c r="CU20"/>
  <c r="CR31" i="1"/>
  <c r="BX34"/>
  <c r="BY35"/>
  <c r="CR34"/>
  <c r="BX35"/>
  <c r="CQ34"/>
  <c r="BY27"/>
  <c r="BY28"/>
  <c r="CQ19"/>
  <c r="CR19" s="1"/>
  <c r="CR29"/>
  <c r="CQ31"/>
  <c r="BY34"/>
  <c r="BX36"/>
  <c r="BY36"/>
  <c r="CQ30"/>
  <c r="BY23"/>
  <c r="BX24"/>
  <c r="CQ23"/>
  <c r="BX22"/>
  <c r="CQ36"/>
  <c r="CQ24"/>
  <c r="CQ27"/>
  <c r="CR28"/>
  <c r="BX25"/>
  <c r="CR20"/>
  <c r="BY31"/>
  <c r="BY33"/>
  <c r="CR25"/>
  <c r="CR32"/>
  <c r="CQ32"/>
  <c r="CQ28"/>
  <c r="CR24"/>
  <c r="CR23"/>
  <c r="CQ25"/>
  <c r="CQ22"/>
  <c r="CR22"/>
  <c r="CQ21"/>
  <c r="CR21"/>
  <c r="CR37"/>
  <c r="CR36"/>
  <c r="CQ20"/>
  <c r="T40" i="15"/>
  <c r="T40" i="22"/>
  <c r="CS28" i="19"/>
  <c r="CU28" s="1"/>
  <c r="CS33"/>
  <c r="CS33" i="18"/>
  <c r="CU33" s="1"/>
  <c r="CX34" i="15"/>
  <c r="CU38" i="20"/>
  <c r="CU18" i="21" s="1"/>
  <c r="CW38" i="20"/>
  <c r="CW18" i="21" s="1"/>
  <c r="CS18"/>
  <c r="BX20" i="1"/>
  <c r="BY20"/>
  <c r="T40" i="12"/>
  <c r="CX22" i="16"/>
  <c r="CX36" i="17"/>
  <c r="CT30" i="18"/>
  <c r="CW33"/>
  <c r="CV33"/>
  <c r="CV31"/>
  <c r="CT31"/>
  <c r="CW31"/>
  <c r="CU31"/>
  <c r="CW21"/>
  <c r="CV20"/>
  <c r="CU22"/>
  <c r="CV19"/>
  <c r="CU23"/>
  <c r="CW35"/>
  <c r="CS37"/>
  <c r="CT37" s="1"/>
  <c r="CS19" i="19"/>
  <c r="CW19" s="1"/>
  <c r="CS32" i="18"/>
  <c r="CW31" i="19"/>
  <c r="CX30"/>
  <c r="T40"/>
  <c r="CU33"/>
  <c r="CT33"/>
  <c r="CX33" s="1"/>
  <c r="CV33"/>
  <c r="CW33"/>
  <c r="CS24"/>
  <c r="CS25"/>
  <c r="CS22"/>
  <c r="CS23"/>
  <c r="CG18" i="20"/>
  <c r="CM38" i="19"/>
  <c r="CM18" i="20" s="1"/>
  <c r="CS26" i="19"/>
  <c r="CS27"/>
  <c r="CN38"/>
  <c r="CN18" i="20" s="1"/>
  <c r="CJ18"/>
  <c r="CW38" i="19"/>
  <c r="CW18" i="20" s="1"/>
  <c r="CS32" i="19"/>
  <c r="CS19" i="20"/>
  <c r="CT19" s="1"/>
  <c r="CS35" i="19"/>
  <c r="CJ18"/>
  <c r="CN38" i="18"/>
  <c r="CN18" i="19" s="1"/>
  <c r="CG18"/>
  <c r="CM38" i="18"/>
  <c r="CM18" i="19" s="1"/>
  <c r="CV21" i="18"/>
  <c r="CS38"/>
  <c r="CW38" s="1"/>
  <c r="CW18" i="19" s="1"/>
  <c r="CV28" i="18"/>
  <c r="CX28" s="1"/>
  <c r="CV35"/>
  <c r="BY37"/>
  <c r="CS36"/>
  <c r="CW24"/>
  <c r="CU24"/>
  <c r="CT21"/>
  <c r="CX21" s="1"/>
  <c r="CT23"/>
  <c r="CV24"/>
  <c r="CX32" i="17"/>
  <c r="CX33"/>
  <c r="CU25" i="15"/>
  <c r="CV25"/>
  <c r="T40" i="16"/>
  <c r="T40" i="21"/>
  <c r="CW19"/>
  <c r="CU19"/>
  <c r="CV23" i="22"/>
  <c r="CT23"/>
  <c r="CX22" i="17"/>
  <c r="BS18" i="12"/>
  <c r="BV38" i="1"/>
  <c r="BY30"/>
  <c r="BY29"/>
  <c r="BX23"/>
  <c r="CM38"/>
  <c r="BX30"/>
  <c r="BY24"/>
  <c r="CN38"/>
  <c r="BY32"/>
  <c r="BY25"/>
  <c r="BX32"/>
  <c r="CU29" i="19"/>
  <c r="CT29"/>
  <c r="CW29"/>
  <c r="CV29"/>
  <c r="BW38" i="21"/>
  <c r="CV38" s="1"/>
  <c r="CV18" i="22" s="1"/>
  <c r="BV18"/>
  <c r="CU30" i="21"/>
  <c r="CW30"/>
  <c r="CX31"/>
  <c r="P31" s="1"/>
  <c r="L31" s="1"/>
  <c r="N31" s="1"/>
  <c r="CW20"/>
  <c r="CV20"/>
  <c r="CU20"/>
  <c r="CU31" i="20"/>
  <c r="CW31"/>
  <c r="CU29"/>
  <c r="CT29"/>
  <c r="CW29"/>
  <c r="CV29"/>
  <c r="CX29" i="18"/>
  <c r="CW28" i="17"/>
  <c r="CV28"/>
  <c r="CT28"/>
  <c r="CU28"/>
  <c r="CU37"/>
  <c r="CW37"/>
  <c r="CU34"/>
  <c r="CT34"/>
  <c r="CW34"/>
  <c r="CV34"/>
  <c r="CW29"/>
  <c r="CU29"/>
  <c r="CX29" s="1"/>
  <c r="CV36" i="16"/>
  <c r="CW36"/>
  <c r="CT36"/>
  <c r="CU36"/>
  <c r="CU34"/>
  <c r="CW34"/>
  <c r="CU35"/>
  <c r="CT35"/>
  <c r="CW35"/>
  <c r="CV35"/>
  <c r="CX28" i="15"/>
  <c r="BW38" i="12"/>
  <c r="BV18" i="15"/>
  <c r="BY19" i="20"/>
  <c r="CU19" i="16"/>
  <c r="CW19"/>
  <c r="CW26" i="18"/>
  <c r="CU26"/>
  <c r="CT26"/>
  <c r="CV26"/>
  <c r="CV35" i="12"/>
  <c r="CU35"/>
  <c r="CW35"/>
  <c r="CT35"/>
  <c r="CV26" i="21"/>
  <c r="CU26"/>
  <c r="CT26"/>
  <c r="CW26"/>
  <c r="CT37" i="19"/>
  <c r="CU21" i="15"/>
  <c r="CT21"/>
  <c r="CV21"/>
  <c r="CW21"/>
  <c r="CW26" i="20"/>
  <c r="CT26"/>
  <c r="CV26"/>
  <c r="CU26"/>
  <c r="CU19" i="17"/>
  <c r="CW19"/>
  <c r="CT25" i="16"/>
  <c r="CW22" i="15"/>
  <c r="CU22"/>
  <c r="CV22"/>
  <c r="CT22"/>
  <c r="CX34" i="18"/>
  <c r="CX32" i="16"/>
  <c r="CX21" i="20"/>
  <c r="P21" s="1"/>
  <c r="L21" s="1"/>
  <c r="N21" s="1"/>
  <c r="CX21" i="19"/>
  <c r="CW33" i="16"/>
  <c r="CU33"/>
  <c r="CV33"/>
  <c r="CT33"/>
  <c r="CT20" i="17"/>
  <c r="CV20"/>
  <c r="CW20"/>
  <c r="CU20"/>
  <c r="CW38" i="15"/>
  <c r="CW18" i="16" s="1"/>
  <c r="CU38" i="15"/>
  <c r="CU18" i="16" s="1"/>
  <c r="CS18"/>
  <c r="BV18" i="19"/>
  <c r="BW38" i="18"/>
  <c r="CW25"/>
  <c r="CV25"/>
  <c r="CU25"/>
  <c r="CT25"/>
  <c r="CV36" i="12"/>
  <c r="CU36"/>
  <c r="CT36"/>
  <c r="CW36"/>
  <c r="CU25" i="21"/>
  <c r="CV25"/>
  <c r="CW25"/>
  <c r="CT25"/>
  <c r="CV27" i="20"/>
  <c r="CU27"/>
  <c r="CT27"/>
  <c r="CW27"/>
  <c r="CW38" i="16"/>
  <c r="CW18" i="17" s="1"/>
  <c r="CU38" i="16"/>
  <c r="CU18" i="17" s="1"/>
  <c r="CS18"/>
  <c r="CT18" i="18"/>
  <c r="CX38" i="17"/>
  <c r="P38" s="1"/>
  <c r="CU24" i="16"/>
  <c r="CW24"/>
  <c r="CT24"/>
  <c r="CV24"/>
  <c r="BW38" i="15"/>
  <c r="BV18" i="16"/>
  <c r="CW23" i="15"/>
  <c r="CU23"/>
  <c r="CV23"/>
  <c r="CT23"/>
  <c r="CX31" i="20"/>
  <c r="P31" s="1"/>
  <c r="L31" s="1"/>
  <c r="N31" s="1"/>
  <c r="CX23"/>
  <c r="P23" s="1"/>
  <c r="L23" s="1"/>
  <c r="N23" s="1"/>
  <c r="CX27" i="21"/>
  <c r="P27" s="1"/>
  <c r="L27" s="1"/>
  <c r="N27" s="1"/>
  <c r="CX36" i="19"/>
  <c r="CX31" i="15"/>
  <c r="CX22" i="20"/>
  <c r="P22" s="1"/>
  <c r="L22" s="1"/>
  <c r="N22" s="1"/>
  <c r="Q40" i="15"/>
  <c r="CW34" i="19"/>
  <c r="CT34"/>
  <c r="CU34"/>
  <c r="CV34"/>
  <c r="CX22" i="18"/>
  <c r="CV26" i="16"/>
  <c r="CU26"/>
  <c r="CT26"/>
  <c r="CW26"/>
  <c r="CU27"/>
  <c r="CW27"/>
  <c r="CT27"/>
  <c r="CV27"/>
  <c r="CX27" i="15"/>
  <c r="CU21" i="22"/>
  <c r="CW21"/>
  <c r="CX27"/>
  <c r="P27" s="1"/>
  <c r="L27" s="1"/>
  <c r="N27" s="1"/>
  <c r="CU22"/>
  <c r="CW22"/>
  <c r="CU28"/>
  <c r="CW28"/>
  <c r="BW38"/>
  <c r="CV38" s="1"/>
  <c r="CV25" i="17"/>
  <c r="CT25"/>
  <c r="CU25"/>
  <c r="CW25"/>
  <c r="CU24"/>
  <c r="CV24"/>
  <c r="CT24"/>
  <c r="CW24"/>
  <c r="CW31" i="22"/>
  <c r="CU31"/>
  <c r="CT31"/>
  <c r="CV31"/>
  <c r="CU36"/>
  <c r="CT36"/>
  <c r="CW36"/>
  <c r="CV36"/>
  <c r="CW19"/>
  <c r="CU19"/>
  <c r="CT32"/>
  <c r="CV32"/>
  <c r="CW32"/>
  <c r="CU32"/>
  <c r="CW35"/>
  <c r="CV35"/>
  <c r="CU35"/>
  <c r="CT35"/>
  <c r="N26" l="1"/>
  <c r="N25"/>
  <c r="CS21" i="12"/>
  <c r="CT21" s="1"/>
  <c r="CU37"/>
  <c r="CX29" i="15"/>
  <c r="CX30" i="20"/>
  <c r="P30" s="1"/>
  <c r="L30" s="1"/>
  <c r="N30" s="1"/>
  <c r="CV37" i="18"/>
  <c r="CX20"/>
  <c r="CU30"/>
  <c r="CW26" i="22"/>
  <c r="CV26"/>
  <c r="CU26"/>
  <c r="CT26"/>
  <c r="CX28" i="12"/>
  <c r="P28" s="1"/>
  <c r="L28" s="1"/>
  <c r="N28" s="1"/>
  <c r="CV30" i="18"/>
  <c r="CV38" i="16"/>
  <c r="CV18" i="17" s="1"/>
  <c r="CT27" i="12"/>
  <c r="CU37" i="18"/>
  <c r="CW37" i="12"/>
  <c r="CW21" i="17"/>
  <c r="CX37"/>
  <c r="CV32" i="15"/>
  <c r="CX32" s="1"/>
  <c r="P32" s="1"/>
  <c r="L32" s="1"/>
  <c r="N32" s="1"/>
  <c r="CT32"/>
  <c r="CW32"/>
  <c r="CX24" i="20"/>
  <c r="P24" s="1"/>
  <c r="L24" s="1"/>
  <c r="N24" s="1"/>
  <c r="CX21" i="16"/>
  <c r="CT21" i="17"/>
  <c r="CX21" s="1"/>
  <c r="P21" s="1"/>
  <c r="L21" s="1"/>
  <c r="N21" s="1"/>
  <c r="CX37" i="15"/>
  <c r="CS18" i="19"/>
  <c r="CX23" i="22"/>
  <c r="P23" s="1"/>
  <c r="L23" s="1"/>
  <c r="N23" s="1"/>
  <c r="CX23" i="18"/>
  <c r="CS34" i="12"/>
  <c r="CU21" i="17"/>
  <c r="P20" i="22"/>
  <c r="L20" s="1"/>
  <c r="N20" s="1"/>
  <c r="CX29"/>
  <c r="P29" s="1"/>
  <c r="L29" s="1"/>
  <c r="N29" s="1"/>
  <c r="CX33"/>
  <c r="P33" s="1"/>
  <c r="L33" s="1"/>
  <c r="N33" s="1"/>
  <c r="CT28"/>
  <c r="CX28" s="1"/>
  <c r="P28" s="1"/>
  <c r="L28" s="1"/>
  <c r="N28" s="1"/>
  <c r="CV28"/>
  <c r="CW29" i="21"/>
  <c r="CU29"/>
  <c r="CV29"/>
  <c r="CT29"/>
  <c r="CV28"/>
  <c r="CT28"/>
  <c r="CW28"/>
  <c r="CU28"/>
  <c r="CW36"/>
  <c r="CU36"/>
  <c r="CT36"/>
  <c r="CV36"/>
  <c r="CX22"/>
  <c r="P22" s="1"/>
  <c r="L22" s="1"/>
  <c r="N22" s="1"/>
  <c r="CW37"/>
  <c r="CT37"/>
  <c r="CU37"/>
  <c r="CV37"/>
  <c r="CU25" i="20"/>
  <c r="CW25"/>
  <c r="CV25"/>
  <c r="CT25"/>
  <c r="CT36"/>
  <c r="CU36"/>
  <c r="CW36"/>
  <c r="CV36"/>
  <c r="CW28"/>
  <c r="CU28"/>
  <c r="CT28"/>
  <c r="CV28"/>
  <c r="CW33"/>
  <c r="CU33"/>
  <c r="CT33"/>
  <c r="CV33"/>
  <c r="CV34"/>
  <c r="CW34"/>
  <c r="CT34"/>
  <c r="CU34"/>
  <c r="BW38"/>
  <c r="BV18" i="21"/>
  <c r="CU37" i="20"/>
  <c r="CW37"/>
  <c r="CT37"/>
  <c r="CV37"/>
  <c r="CS18"/>
  <c r="CT38" i="19"/>
  <c r="CT18" i="20" s="1"/>
  <c r="CV37" i="19"/>
  <c r="P36"/>
  <c r="L36" s="1"/>
  <c r="N36" s="1"/>
  <c r="P21"/>
  <c r="L21" s="1"/>
  <c r="N21" s="1"/>
  <c r="CU37"/>
  <c r="P30"/>
  <c r="L30" s="1"/>
  <c r="N30" s="1"/>
  <c r="P31"/>
  <c r="L31" s="1"/>
  <c r="N31" s="1"/>
  <c r="P33"/>
  <c r="L33" s="1"/>
  <c r="N33" s="1"/>
  <c r="P23" i="18"/>
  <c r="L23" s="1"/>
  <c r="N23" s="1"/>
  <c r="P29"/>
  <c r="L29" s="1"/>
  <c r="N29" s="1"/>
  <c r="P20"/>
  <c r="L20" s="1"/>
  <c r="N20" s="1"/>
  <c r="P21"/>
  <c r="L21" s="1"/>
  <c r="N21" s="1"/>
  <c r="CW37"/>
  <c r="CT33"/>
  <c r="CX33" s="1"/>
  <c r="CU27"/>
  <c r="CT27"/>
  <c r="CW27"/>
  <c r="P22"/>
  <c r="L22" s="1"/>
  <c r="N22" s="1"/>
  <c r="P28"/>
  <c r="L28" s="1"/>
  <c r="N28" s="1"/>
  <c r="P34"/>
  <c r="L34" s="1"/>
  <c r="N34" s="1"/>
  <c r="P37" i="17"/>
  <c r="L37" s="1"/>
  <c r="N37" s="1"/>
  <c r="P23"/>
  <c r="L23" s="1"/>
  <c r="N23" s="1"/>
  <c r="P22"/>
  <c r="L22" s="1"/>
  <c r="N22" s="1"/>
  <c r="P36"/>
  <c r="L36" s="1"/>
  <c r="N36" s="1"/>
  <c r="P35"/>
  <c r="L35" s="1"/>
  <c r="N35" s="1"/>
  <c r="P32"/>
  <c r="L32" s="1"/>
  <c r="N32" s="1"/>
  <c r="P29"/>
  <c r="L29" s="1"/>
  <c r="N29" s="1"/>
  <c r="P33"/>
  <c r="L33" s="1"/>
  <c r="N33" s="1"/>
  <c r="P21" i="16"/>
  <c r="L21" s="1"/>
  <c r="N21" s="1"/>
  <c r="CW28"/>
  <c r="CU28"/>
  <c r="CV28"/>
  <c r="CT28"/>
  <c r="CW25"/>
  <c r="CV25"/>
  <c r="P23"/>
  <c r="L23" s="1"/>
  <c r="N23" s="1"/>
  <c r="P32"/>
  <c r="L32" s="1"/>
  <c r="N32" s="1"/>
  <c r="BW18" i="17"/>
  <c r="BX38" i="16"/>
  <c r="BX18" i="17" s="1"/>
  <c r="BY38" i="16"/>
  <c r="BY18" i="17" s="1"/>
  <c r="CU20" i="16"/>
  <c r="CT20"/>
  <c r="CX20" s="1"/>
  <c r="CW20"/>
  <c r="P22"/>
  <c r="L22" s="1"/>
  <c r="N22" s="1"/>
  <c r="P37"/>
  <c r="L37" s="1"/>
  <c r="N37" s="1"/>
  <c r="CX29"/>
  <c r="P29" s="1"/>
  <c r="L29" s="1"/>
  <c r="N29" s="1"/>
  <c r="P35" i="15"/>
  <c r="L35" s="1"/>
  <c r="N35" s="1"/>
  <c r="P37"/>
  <c r="L37" s="1"/>
  <c r="N37" s="1"/>
  <c r="P29"/>
  <c r="L29" s="1"/>
  <c r="N29" s="1"/>
  <c r="P27"/>
  <c r="L27" s="1"/>
  <c r="N27" s="1"/>
  <c r="P24"/>
  <c r="L24" s="1"/>
  <c r="N24" s="1"/>
  <c r="P34"/>
  <c r="L34" s="1"/>
  <c r="N34" s="1"/>
  <c r="P28"/>
  <c r="L28" s="1"/>
  <c r="N28" s="1"/>
  <c r="P31"/>
  <c r="L31" s="1"/>
  <c r="N31" s="1"/>
  <c r="CT30"/>
  <c r="CW30"/>
  <c r="CU30"/>
  <c r="CV30"/>
  <c r="CU32" i="12"/>
  <c r="CX30"/>
  <c r="CT37"/>
  <c r="CV29"/>
  <c r="CW29"/>
  <c r="CU29"/>
  <c r="CT29"/>
  <c r="CX29" s="1"/>
  <c r="CW23"/>
  <c r="CS27" i="1"/>
  <c r="CV27" s="1"/>
  <c r="CW26" i="12"/>
  <c r="CT26"/>
  <c r="CV26"/>
  <c r="CU26"/>
  <c r="CV32"/>
  <c r="CS25"/>
  <c r="CW33"/>
  <c r="CU22"/>
  <c r="CT23"/>
  <c r="CW32"/>
  <c r="CV33"/>
  <c r="CT33"/>
  <c r="CW22"/>
  <c r="CV22"/>
  <c r="CV34"/>
  <c r="CW34"/>
  <c r="CT34"/>
  <c r="CU34"/>
  <c r="CU24"/>
  <c r="CT24"/>
  <c r="CW24"/>
  <c r="CV24"/>
  <c r="CU31"/>
  <c r="CT31"/>
  <c r="CW31"/>
  <c r="CV31"/>
  <c r="CN18" i="15"/>
  <c r="CP38" i="12"/>
  <c r="CP18" i="15" s="1"/>
  <c r="CU27" i="12"/>
  <c r="CM18" i="15"/>
  <c r="CO38" i="12"/>
  <c r="CW27"/>
  <c r="CS34" i="1"/>
  <c r="CV34" s="1"/>
  <c r="CS30"/>
  <c r="CV30" s="1"/>
  <c r="CV19" i="20"/>
  <c r="CX20" i="19"/>
  <c r="CU19"/>
  <c r="CX19" i="18"/>
  <c r="CX20" i="15"/>
  <c r="CS19" i="1"/>
  <c r="CX19" s="1"/>
  <c r="P19" s="1"/>
  <c r="L19" s="1"/>
  <c r="N19" s="1"/>
  <c r="CS35"/>
  <c r="CU35" s="1"/>
  <c r="CS31"/>
  <c r="CW31" s="1"/>
  <c r="CS25"/>
  <c r="CT25" s="1"/>
  <c r="CS26"/>
  <c r="CW26" s="1"/>
  <c r="CS28"/>
  <c r="CU28" s="1"/>
  <c r="CS36"/>
  <c r="CW36" s="1"/>
  <c r="CS29"/>
  <c r="CW29" s="1"/>
  <c r="CS33"/>
  <c r="CT33" s="1"/>
  <c r="CS37"/>
  <c r="CW37" s="1"/>
  <c r="CS23"/>
  <c r="CW23" s="1"/>
  <c r="CS21"/>
  <c r="CW21" s="1"/>
  <c r="CS22"/>
  <c r="CS24"/>
  <c r="CS32"/>
  <c r="CN18" i="12"/>
  <c r="CP38" i="1"/>
  <c r="CP18" i="12" s="1"/>
  <c r="CR19" s="1"/>
  <c r="CS20" s="1"/>
  <c r="CT20" s="1"/>
  <c r="CM18"/>
  <c r="CO38" i="1"/>
  <c r="CS20"/>
  <c r="CV20" s="1"/>
  <c r="CX30" i="21"/>
  <c r="P30" s="1"/>
  <c r="L30" s="1"/>
  <c r="N30" s="1"/>
  <c r="CX30" i="18"/>
  <c r="CW28" i="19"/>
  <c r="CV28"/>
  <c r="CT28"/>
  <c r="CX34" i="17"/>
  <c r="CT32" i="18"/>
  <c r="CU32"/>
  <c r="CW32"/>
  <c r="CV32"/>
  <c r="CX24"/>
  <c r="CX35"/>
  <c r="CX31"/>
  <c r="CU35" i="19"/>
  <c r="CT35"/>
  <c r="CW35"/>
  <c r="CV35"/>
  <c r="CT32"/>
  <c r="CU32"/>
  <c r="CW32"/>
  <c r="CV32"/>
  <c r="CU26"/>
  <c r="CT26"/>
  <c r="CV26"/>
  <c r="CW26"/>
  <c r="CU22"/>
  <c r="CT22"/>
  <c r="CW22"/>
  <c r="CV22"/>
  <c r="CU24"/>
  <c r="CV24"/>
  <c r="CT24"/>
  <c r="CW24"/>
  <c r="CU19" i="20"/>
  <c r="CW19"/>
  <c r="CT27" i="19"/>
  <c r="CU27"/>
  <c r="CV27"/>
  <c r="CW27"/>
  <c r="CU23"/>
  <c r="CW23"/>
  <c r="CV23"/>
  <c r="CT23"/>
  <c r="CU25"/>
  <c r="CW25"/>
  <c r="CT25"/>
  <c r="CV25"/>
  <c r="CV38"/>
  <c r="CV18" i="20" s="1"/>
  <c r="CW36" i="18"/>
  <c r="CV36"/>
  <c r="CU36"/>
  <c r="CT36"/>
  <c r="CU38"/>
  <c r="CU18" i="19" s="1"/>
  <c r="CX18" i="18"/>
  <c r="L38" i="17"/>
  <c r="N38" s="1"/>
  <c r="CX35" i="16"/>
  <c r="CX25" i="15"/>
  <c r="CX24" i="16"/>
  <c r="CX33"/>
  <c r="CX22" i="15"/>
  <c r="CX35" i="12"/>
  <c r="BV18"/>
  <c r="BW38" i="1"/>
  <c r="CX20" i="21"/>
  <c r="CX29" i="19"/>
  <c r="CX25" i="18"/>
  <c r="CX34" i="16"/>
  <c r="CX22" i="22"/>
  <c r="P22" s="1"/>
  <c r="L22" s="1"/>
  <c r="N22" s="1"/>
  <c r="BW18"/>
  <c r="CV19" s="1"/>
  <c r="BX38" i="21"/>
  <c r="BX18" i="22" s="1"/>
  <c r="BY38" i="21"/>
  <c r="BY18" i="22" s="1"/>
  <c r="CT38" i="21"/>
  <c r="CX25"/>
  <c r="P25" s="1"/>
  <c r="L25" s="1"/>
  <c r="N25" s="1"/>
  <c r="CX29" i="20"/>
  <c r="P29" s="1"/>
  <c r="L29" s="1"/>
  <c r="N29" s="1"/>
  <c r="CX28" i="17"/>
  <c r="CX36" i="16"/>
  <c r="BW18" i="15"/>
  <c r="BY38" i="12"/>
  <c r="BY18" i="15" s="1"/>
  <c r="BX38" i="12"/>
  <c r="BX18" i="15" s="1"/>
  <c r="BY38"/>
  <c r="BY18" i="16" s="1"/>
  <c r="BW18"/>
  <c r="BX38" i="15"/>
  <c r="BX18" i="16" s="1"/>
  <c r="CX38"/>
  <c r="P38" s="1"/>
  <c r="CT18" i="17"/>
  <c r="BY38" i="18"/>
  <c r="BY18" i="19" s="1"/>
  <c r="BW18"/>
  <c r="BX38" i="18"/>
  <c r="BX18" i="19" s="1"/>
  <c r="CT38" i="15"/>
  <c r="CV38"/>
  <c r="CV18" i="16" s="1"/>
  <c r="CX20" i="17"/>
  <c r="CX26" i="20"/>
  <c r="P26" s="1"/>
  <c r="L26" s="1"/>
  <c r="N26" s="1"/>
  <c r="CX21" i="15"/>
  <c r="CT38" i="18"/>
  <c r="CX21" i="22"/>
  <c r="P21" s="1"/>
  <c r="L21" s="1"/>
  <c r="N21" s="1"/>
  <c r="CX23" i="15"/>
  <c r="CX27" i="20"/>
  <c r="P27" s="1"/>
  <c r="L27" s="1"/>
  <c r="N27" s="1"/>
  <c r="CX36" i="12"/>
  <c r="CX26" i="21"/>
  <c r="P26" s="1"/>
  <c r="L26" s="1"/>
  <c r="N26" s="1"/>
  <c r="CX26" i="18"/>
  <c r="CV38"/>
  <c r="CV18" i="19" s="1"/>
  <c r="CX34"/>
  <c r="P34" s="1"/>
  <c r="CX27" i="16"/>
  <c r="P27" s="1"/>
  <c r="CX26"/>
  <c r="BX38" i="22"/>
  <c r="BY38"/>
  <c r="CT38"/>
  <c r="CX24" i="17"/>
  <c r="P24" s="1"/>
  <c r="CX25"/>
  <c r="CX35" i="22"/>
  <c r="P35" s="1"/>
  <c r="L35" s="1"/>
  <c r="N35" s="1"/>
  <c r="CX31"/>
  <c r="P31" s="1"/>
  <c r="L31" s="1"/>
  <c r="N31" s="1"/>
  <c r="CX32"/>
  <c r="P32" s="1"/>
  <c r="L32" s="1"/>
  <c r="N32" s="1"/>
  <c r="CX36"/>
  <c r="CU21" i="12" l="1"/>
  <c r="CX21" s="1"/>
  <c r="P21" s="1"/>
  <c r="L21" s="1"/>
  <c r="N21" s="1"/>
  <c r="CW21"/>
  <c r="CV21"/>
  <c r="CX37" i="20"/>
  <c r="P37" s="1"/>
  <c r="L37" s="1"/>
  <c r="N37" s="1"/>
  <c r="CX25" i="16"/>
  <c r="CX37" i="19"/>
  <c r="CX26" i="22"/>
  <c r="P26" s="1"/>
  <c r="L26" s="1"/>
  <c r="CX27" i="18"/>
  <c r="CX37" i="12"/>
  <c r="P37" s="1"/>
  <c r="L37" s="1"/>
  <c r="N37" s="1"/>
  <c r="CX32"/>
  <c r="CX30" i="15"/>
  <c r="CX37" i="18"/>
  <c r="P36" i="22"/>
  <c r="L36" s="1"/>
  <c r="N36" s="1"/>
  <c r="CX29" i="21"/>
  <c r="P29" s="1"/>
  <c r="L29" s="1"/>
  <c r="N29" s="1"/>
  <c r="P20"/>
  <c r="L20" s="1"/>
  <c r="N20" s="1"/>
  <c r="CX36"/>
  <c r="P36" s="1"/>
  <c r="L36" s="1"/>
  <c r="N36" s="1"/>
  <c r="CX37"/>
  <c r="P37" s="1"/>
  <c r="L37" s="1"/>
  <c r="N37" s="1"/>
  <c r="CX28"/>
  <c r="P28" s="1"/>
  <c r="L28" s="1"/>
  <c r="N28" s="1"/>
  <c r="CX34" i="20"/>
  <c r="P34" s="1"/>
  <c r="L34" s="1"/>
  <c r="N34" s="1"/>
  <c r="CX28"/>
  <c r="P28" s="1"/>
  <c r="L28" s="1"/>
  <c r="N28" s="1"/>
  <c r="CV38"/>
  <c r="CV18" i="21" s="1"/>
  <c r="BY38" i="20"/>
  <c r="BY18" i="21" s="1"/>
  <c r="BW18"/>
  <c r="BX38" i="20"/>
  <c r="BX18" i="21" s="1"/>
  <c r="CT38" i="20"/>
  <c r="CX25"/>
  <c r="P25" s="1"/>
  <c r="L25" s="1"/>
  <c r="N25" s="1"/>
  <c r="CX36"/>
  <c r="P36" s="1"/>
  <c r="L36" s="1"/>
  <c r="N36" s="1"/>
  <c r="CX33"/>
  <c r="P33" s="1"/>
  <c r="L33" s="1"/>
  <c r="N33" s="1"/>
  <c r="P37" i="19"/>
  <c r="L37" s="1"/>
  <c r="N37" s="1"/>
  <c r="P29"/>
  <c r="L29" s="1"/>
  <c r="N29" s="1"/>
  <c r="CX23"/>
  <c r="CX28"/>
  <c r="P20"/>
  <c r="L20" s="1"/>
  <c r="N20" s="1"/>
  <c r="CX35"/>
  <c r="P37" i="18"/>
  <c r="L37" s="1"/>
  <c r="N37" s="1"/>
  <c r="P33"/>
  <c r="L33" s="1"/>
  <c r="N33" s="1"/>
  <c r="P30"/>
  <c r="L30" s="1"/>
  <c r="N30" s="1"/>
  <c r="P19"/>
  <c r="L19" s="1"/>
  <c r="N19" s="1"/>
  <c r="P25"/>
  <c r="L25" s="1"/>
  <c r="N25" s="1"/>
  <c r="P24"/>
  <c r="L24" s="1"/>
  <c r="N24" s="1"/>
  <c r="P35"/>
  <c r="L35" s="1"/>
  <c r="N35" s="1"/>
  <c r="P27"/>
  <c r="L27" s="1"/>
  <c r="N27" s="1"/>
  <c r="P31"/>
  <c r="L31" s="1"/>
  <c r="N31" s="1"/>
  <c r="P26"/>
  <c r="L26" s="1"/>
  <c r="N26" s="1"/>
  <c r="P25" i="17"/>
  <c r="L25" s="1"/>
  <c r="N25" s="1"/>
  <c r="P28"/>
  <c r="L28" s="1"/>
  <c r="N28" s="1"/>
  <c r="P34"/>
  <c r="L34" s="1"/>
  <c r="N34" s="1"/>
  <c r="P20"/>
  <c r="L20" s="1"/>
  <c r="N20" s="1"/>
  <c r="P20" i="16"/>
  <c r="L20" s="1"/>
  <c r="N20" s="1"/>
  <c r="P25"/>
  <c r="L25" s="1"/>
  <c r="N25" s="1"/>
  <c r="P35"/>
  <c r="L35" s="1"/>
  <c r="N35" s="1"/>
  <c r="P26"/>
  <c r="L26" s="1"/>
  <c r="N26" s="1"/>
  <c r="P34"/>
  <c r="L34" s="1"/>
  <c r="N34" s="1"/>
  <c r="BY19" i="17"/>
  <c r="CT19"/>
  <c r="CV19"/>
  <c r="CX28" i="16"/>
  <c r="P28" s="1"/>
  <c r="L28" s="1"/>
  <c r="N28" s="1"/>
  <c r="P36"/>
  <c r="L36" s="1"/>
  <c r="N36" s="1"/>
  <c r="P24"/>
  <c r="L24" s="1"/>
  <c r="N24" s="1"/>
  <c r="P33"/>
  <c r="L33" s="1"/>
  <c r="N33" s="1"/>
  <c r="P22" i="15"/>
  <c r="L22" s="1"/>
  <c r="N22" s="1"/>
  <c r="P25"/>
  <c r="L25" s="1"/>
  <c r="N25" s="1"/>
  <c r="P21"/>
  <c r="L21" s="1"/>
  <c r="N21" s="1"/>
  <c r="P23"/>
  <c r="L23" s="1"/>
  <c r="N23" s="1"/>
  <c r="P30"/>
  <c r="L30" s="1"/>
  <c r="N30" s="1"/>
  <c r="P20"/>
  <c r="L20" s="1"/>
  <c r="N20" s="1"/>
  <c r="P30" i="12"/>
  <c r="L30" s="1"/>
  <c r="N30" s="1"/>
  <c r="CX27"/>
  <c r="CX22"/>
  <c r="CX23"/>
  <c r="P23" s="1"/>
  <c r="L23" s="1"/>
  <c r="N23" s="1"/>
  <c r="CX33"/>
  <c r="CX26"/>
  <c r="P36"/>
  <c r="L36" s="1"/>
  <c r="N36" s="1"/>
  <c r="P29"/>
  <c r="L29" s="1"/>
  <c r="N29" s="1"/>
  <c r="P32"/>
  <c r="L32" s="1"/>
  <c r="N32" s="1"/>
  <c r="P35"/>
  <c r="L35" s="1"/>
  <c r="N35" s="1"/>
  <c r="CW27" i="1"/>
  <c r="CT27"/>
  <c r="CU27"/>
  <c r="CU36"/>
  <c r="CV31"/>
  <c r="CW28"/>
  <c r="CU31"/>
  <c r="CT30"/>
  <c r="CT25" i="12"/>
  <c r="CV25"/>
  <c r="CW25"/>
  <c r="CU25"/>
  <c r="CQ38"/>
  <c r="CO18" i="15"/>
  <c r="CR38" i="12"/>
  <c r="CR18" i="15" s="1"/>
  <c r="CX31" i="12"/>
  <c r="P31" s="1"/>
  <c r="L31" s="1"/>
  <c r="N31" s="1"/>
  <c r="CX34"/>
  <c r="CX24"/>
  <c r="CU20"/>
  <c r="CV20"/>
  <c r="CW20"/>
  <c r="CT34" i="1"/>
  <c r="CT31"/>
  <c r="CU34"/>
  <c r="CW30"/>
  <c r="CW34"/>
  <c r="CU30"/>
  <c r="CT35"/>
  <c r="CV35"/>
  <c r="CW35"/>
  <c r="CX19" i="20"/>
  <c r="CU29" i="1"/>
  <c r="CV28"/>
  <c r="CT28"/>
  <c r="CV25"/>
  <c r="CU26"/>
  <c r="CW25"/>
  <c r="CU25"/>
  <c r="CT26"/>
  <c r="CV26"/>
  <c r="CU33"/>
  <c r="CT36"/>
  <c r="CV36"/>
  <c r="CT37"/>
  <c r="CV29"/>
  <c r="CT29"/>
  <c r="CV37"/>
  <c r="CV33"/>
  <c r="CW33"/>
  <c r="CU37"/>
  <c r="CV23"/>
  <c r="CU23"/>
  <c r="CV21"/>
  <c r="CT23"/>
  <c r="CT21"/>
  <c r="CU21"/>
  <c r="CW24"/>
  <c r="CV24"/>
  <c r="CU24"/>
  <c r="CT24"/>
  <c r="CW32"/>
  <c r="CU32"/>
  <c r="CV32"/>
  <c r="CT32"/>
  <c r="CU22"/>
  <c r="CV22"/>
  <c r="CW22"/>
  <c r="CT22"/>
  <c r="CR38"/>
  <c r="CR18" i="12" s="1"/>
  <c r="CQ38" i="1"/>
  <c r="CO18" i="12"/>
  <c r="CW20" i="1"/>
  <c r="CT20"/>
  <c r="CU20"/>
  <c r="CX32" i="18"/>
  <c r="CX22" i="19"/>
  <c r="CX26"/>
  <c r="CX38"/>
  <c r="P38" s="1"/>
  <c r="CX25"/>
  <c r="CX27"/>
  <c r="CX24"/>
  <c r="CX32"/>
  <c r="CX36" i="18"/>
  <c r="CX18" i="17"/>
  <c r="L38" i="16"/>
  <c r="N38" s="1"/>
  <c r="BW18" i="12"/>
  <c r="BY38" i="1"/>
  <c r="BY18" i="12" s="1"/>
  <c r="BX38" i="1"/>
  <c r="BX18" i="12" s="1"/>
  <c r="CX38" i="21"/>
  <c r="CT18" i="22"/>
  <c r="BY19"/>
  <c r="CT19"/>
  <c r="CX19" s="1"/>
  <c r="BY19" i="15"/>
  <c r="CT18" i="16"/>
  <c r="CX38" i="15"/>
  <c r="P38" s="1"/>
  <c r="BY19" i="19"/>
  <c r="CT19"/>
  <c r="CV19"/>
  <c r="CT18"/>
  <c r="CX38" i="18"/>
  <c r="P38" s="1"/>
  <c r="BY19" i="16"/>
  <c r="CV19"/>
  <c r="CT19"/>
  <c r="L34" i="19"/>
  <c r="N34" s="1"/>
  <c r="L27" i="16"/>
  <c r="N27" s="1"/>
  <c r="CX38" i="22"/>
  <c r="L24" i="17"/>
  <c r="N24" s="1"/>
  <c r="CX19" l="1"/>
  <c r="P19" i="22"/>
  <c r="L19" s="1"/>
  <c r="N19" s="1"/>
  <c r="P38"/>
  <c r="L38" s="1"/>
  <c r="N38" s="1"/>
  <c r="CX18"/>
  <c r="P38" i="21"/>
  <c r="L38" s="1"/>
  <c r="N38" s="1"/>
  <c r="P19" i="20"/>
  <c r="CV19" i="21"/>
  <c r="CT19"/>
  <c r="BY19"/>
  <c r="CT18"/>
  <c r="CX38" i="20"/>
  <c r="P32" i="19"/>
  <c r="L32" s="1"/>
  <c r="N32" s="1"/>
  <c r="P23"/>
  <c r="L23" s="1"/>
  <c r="N23" s="1"/>
  <c r="P25"/>
  <c r="L25" s="1"/>
  <c r="N25" s="1"/>
  <c r="P35"/>
  <c r="L35" s="1"/>
  <c r="N35" s="1"/>
  <c r="P27"/>
  <c r="L27" s="1"/>
  <c r="N27" s="1"/>
  <c r="P24"/>
  <c r="L24" s="1"/>
  <c r="N24" s="1"/>
  <c r="P22"/>
  <c r="L22" s="1"/>
  <c r="N22" s="1"/>
  <c r="P28"/>
  <c r="L28" s="1"/>
  <c r="N28" s="1"/>
  <c r="P26"/>
  <c r="L26" s="1"/>
  <c r="N26" s="1"/>
  <c r="P36" i="18"/>
  <c r="L36" s="1"/>
  <c r="N36" s="1"/>
  <c r="P32"/>
  <c r="L32" s="1"/>
  <c r="N32" s="1"/>
  <c r="P19" i="17"/>
  <c r="P40" s="1"/>
  <c r="S43" s="1"/>
  <c r="A49" s="1"/>
  <c r="P34" i="12"/>
  <c r="L34" s="1"/>
  <c r="N34" s="1"/>
  <c r="P27"/>
  <c r="L27" s="1"/>
  <c r="N27" s="1"/>
  <c r="CX25"/>
  <c r="P33"/>
  <c r="L33" s="1"/>
  <c r="N33" s="1"/>
  <c r="P22"/>
  <c r="L22" s="1"/>
  <c r="N22" s="1"/>
  <c r="P26"/>
  <c r="L26" s="1"/>
  <c r="N26" s="1"/>
  <c r="P24"/>
  <c r="L24" s="1"/>
  <c r="N24" s="1"/>
  <c r="CX27" i="1"/>
  <c r="CX31"/>
  <c r="CX34"/>
  <c r="CX29"/>
  <c r="CX35"/>
  <c r="CX30"/>
  <c r="CS38" i="12"/>
  <c r="CQ18" i="15"/>
  <c r="CS19" s="1"/>
  <c r="CX20" i="12"/>
  <c r="P20" s="1"/>
  <c r="CX36" i="1"/>
  <c r="CX28"/>
  <c r="CX25"/>
  <c r="CX26"/>
  <c r="CX37"/>
  <c r="CX33"/>
  <c r="P33" s="1"/>
  <c r="CX21"/>
  <c r="P21" s="1"/>
  <c r="L21" s="1"/>
  <c r="N21" s="1"/>
  <c r="CX23"/>
  <c r="CX22"/>
  <c r="P22" s="1"/>
  <c r="CX32"/>
  <c r="P32" s="1"/>
  <c r="CX24"/>
  <c r="P24" s="1"/>
  <c r="CQ18" i="12"/>
  <c r="CS19" s="1"/>
  <c r="CT19" s="1"/>
  <c r="CS38" i="1"/>
  <c r="CX20"/>
  <c r="P20" s="1"/>
  <c r="L20" s="1"/>
  <c r="N20" s="1"/>
  <c r="CX18" i="20"/>
  <c r="L38" i="19"/>
  <c r="N38" s="1"/>
  <c r="CX18"/>
  <c r="CX18" i="16"/>
  <c r="L38" i="15"/>
  <c r="N38" s="1"/>
  <c r="BY19" i="12"/>
  <c r="CX19" i="16"/>
  <c r="CX19" i="19"/>
  <c r="L19" i="17" l="1"/>
  <c r="N19" s="1"/>
  <c r="P40" i="22"/>
  <c r="S43" s="1"/>
  <c r="A49" s="1"/>
  <c r="L19" i="20"/>
  <c r="N19" s="1"/>
  <c r="CX19" i="21"/>
  <c r="P19" s="1"/>
  <c r="CX18"/>
  <c r="P38" i="20"/>
  <c r="L38" s="1"/>
  <c r="N38" s="1"/>
  <c r="P19" i="19"/>
  <c r="L19" s="1"/>
  <c r="N19" s="1"/>
  <c r="P19" i="16"/>
  <c r="P40" s="1"/>
  <c r="S43" s="1"/>
  <c r="A49" s="1"/>
  <c r="P25" i="12"/>
  <c r="L25" s="1"/>
  <c r="N25" s="1"/>
  <c r="P31" i="1"/>
  <c r="L31" s="1"/>
  <c r="N31" s="1"/>
  <c r="P27"/>
  <c r="L27" s="1"/>
  <c r="N27" s="1"/>
  <c r="P28"/>
  <c r="L28" s="1"/>
  <c r="N28" s="1"/>
  <c r="P29"/>
  <c r="L29" s="1"/>
  <c r="N29" s="1"/>
  <c r="P25"/>
  <c r="L25" s="1"/>
  <c r="N25" s="1"/>
  <c r="P35"/>
  <c r="L35" s="1"/>
  <c r="N35" s="1"/>
  <c r="P23"/>
  <c r="P34"/>
  <c r="L34" s="1"/>
  <c r="N34" s="1"/>
  <c r="P26"/>
  <c r="L26" s="1"/>
  <c r="N26" s="1"/>
  <c r="P30"/>
  <c r="L30" s="1"/>
  <c r="N30" s="1"/>
  <c r="P37"/>
  <c r="L37" s="1"/>
  <c r="N37" s="1"/>
  <c r="P36"/>
  <c r="L36" s="1"/>
  <c r="N36" s="1"/>
  <c r="L20" i="12"/>
  <c r="N20" s="1"/>
  <c r="CW19" i="15"/>
  <c r="CU19"/>
  <c r="CV19"/>
  <c r="CT19"/>
  <c r="CW38" i="12"/>
  <c r="CW18" i="15" s="1"/>
  <c r="CV38" i="12"/>
  <c r="CV18" i="15" s="1"/>
  <c r="CU38" i="12"/>
  <c r="CU18" i="15" s="1"/>
  <c r="CS18"/>
  <c r="CT38" i="12"/>
  <c r="L33" i="1"/>
  <c r="N33" s="1"/>
  <c r="L32"/>
  <c r="N32" s="1"/>
  <c r="CV19" i="12"/>
  <c r="CS18"/>
  <c r="CW38" i="1"/>
  <c r="CW18" i="12" s="1"/>
  <c r="CU38" i="1"/>
  <c r="CU18" i="12" s="1"/>
  <c r="CT38" i="1"/>
  <c r="CV38"/>
  <c r="CV18" i="12" s="1"/>
  <c r="CW19"/>
  <c r="CU19"/>
  <c r="P40" i="19"/>
  <c r="S43" s="1"/>
  <c r="A49" s="1"/>
  <c r="L38" i="18"/>
  <c r="N38" s="1"/>
  <c r="P40"/>
  <c r="S43" s="1"/>
  <c r="A49" s="1"/>
  <c r="L19" i="16" l="1"/>
  <c r="N19" s="1"/>
  <c r="L19" i="21"/>
  <c r="N19" s="1"/>
  <c r="P40"/>
  <c r="S43" s="1"/>
  <c r="A49" s="1"/>
  <c r="P40" i="20"/>
  <c r="S43" s="1"/>
  <c r="A49" s="1"/>
  <c r="CX38" i="12"/>
  <c r="CT18" i="15"/>
  <c r="CX19"/>
  <c r="P19" s="1"/>
  <c r="CX19" i="12"/>
  <c r="P19" s="1"/>
  <c r="CT18"/>
  <c r="CX38" i="1"/>
  <c r="P38" s="1"/>
  <c r="L19" i="15" l="1"/>
  <c r="N19" s="1"/>
  <c r="P40"/>
  <c r="S43" s="1"/>
  <c r="A49" s="1"/>
  <c r="CX18"/>
  <c r="P38" i="12"/>
  <c r="L38" s="1"/>
  <c r="N38" s="1"/>
  <c r="N19"/>
  <c r="CX18"/>
  <c r="P40" l="1"/>
  <c r="S43" s="1"/>
  <c r="A49" s="1"/>
  <c r="L38" i="1"/>
  <c r="N38" s="1"/>
  <c r="P40"/>
  <c r="S43" s="1"/>
  <c r="A49" s="1"/>
</calcChain>
</file>

<file path=xl/sharedStrings.xml><?xml version="1.0" encoding="utf-8"?>
<sst xmlns="http://schemas.openxmlformats.org/spreadsheetml/2006/main" count="1407" uniqueCount="351">
  <si>
    <t>MEHRAN UNIVERSITY OF ENGINEERING AND TECHNOLOGY, JAMSHORO</t>
  </si>
  <si>
    <t>Award List of Theory</t>
  </si>
  <si>
    <t>Semester</t>
  </si>
  <si>
    <t>Year</t>
  </si>
  <si>
    <t>Batch</t>
  </si>
  <si>
    <t>Subject</t>
  </si>
  <si>
    <t>Date of Conduct</t>
  </si>
  <si>
    <t>S#</t>
  </si>
  <si>
    <t>ID NUMBER</t>
  </si>
  <si>
    <t>SESSIONAL MARKS + MID SEMESTER EXAM MARKS + FINAL SEMESTER EXAM MARKS</t>
  </si>
  <si>
    <t>Attendance Marks</t>
  </si>
  <si>
    <t>Class Test(s) &amp; Assignments</t>
  </si>
  <si>
    <t>Mid Semester Exam</t>
  </si>
  <si>
    <t>Final Semester Exam</t>
  </si>
  <si>
    <t>Out of</t>
  </si>
  <si>
    <t>Total Marks</t>
  </si>
  <si>
    <t>Grade</t>
  </si>
  <si>
    <t>Signature of the Concerned Director/Chairman of Institute / Department</t>
  </si>
  <si>
    <t xml:space="preserve">Note: 1) Use Times New Roman Font. 2) Abbreviations are not allowed. 3) Twelve (12) Font Size is allowed. For Further help download sample filled award list from internet ( http://www.muet.edu.pk ).
</t>
  </si>
  <si>
    <t>Note:</t>
  </si>
  <si>
    <t>Name of Internal Examiner</t>
  </si>
  <si>
    <t>Chemical Engineering</t>
  </si>
  <si>
    <t>First</t>
  </si>
  <si>
    <t>14CH</t>
  </si>
  <si>
    <t>Regular Exam</t>
  </si>
  <si>
    <t>Civil Engineering</t>
  </si>
  <si>
    <t>Mechanical Engineering</t>
  </si>
  <si>
    <t>Electrical Engineering</t>
  </si>
  <si>
    <t>Electronic Engineering</t>
  </si>
  <si>
    <t>Telecommunication Engineering</t>
  </si>
  <si>
    <t>Biomedical Engineering</t>
  </si>
  <si>
    <t>Computer Systems Engineering</t>
  </si>
  <si>
    <t>Software Engineering</t>
  </si>
  <si>
    <t>Mining Engineering</t>
  </si>
  <si>
    <t>Textile Engineering</t>
  </si>
  <si>
    <t>Industrial Engineering and Management</t>
  </si>
  <si>
    <t>Architecture</t>
  </si>
  <si>
    <t>City and Regional Planning</t>
  </si>
  <si>
    <t>Environmental Engineering</t>
  </si>
  <si>
    <t>Petroleum and Natural Gas Engineering</t>
  </si>
  <si>
    <t>B.E</t>
  </si>
  <si>
    <t>13CE</t>
  </si>
  <si>
    <t>13ME</t>
  </si>
  <si>
    <t>13EL</t>
  </si>
  <si>
    <t>13ES</t>
  </si>
  <si>
    <t>13TL</t>
  </si>
  <si>
    <t>13BM</t>
  </si>
  <si>
    <t>13CS</t>
  </si>
  <si>
    <t>13SW</t>
  </si>
  <si>
    <t>13CH</t>
  </si>
  <si>
    <t>13PG</t>
  </si>
  <si>
    <t>13MN</t>
  </si>
  <si>
    <t>13MT</t>
  </si>
  <si>
    <t>13TE</t>
  </si>
  <si>
    <t>13IN</t>
  </si>
  <si>
    <t>13AR</t>
  </si>
  <si>
    <t>13CRP</t>
  </si>
  <si>
    <t>13EE</t>
  </si>
  <si>
    <t>14CE</t>
  </si>
  <si>
    <t>14ME</t>
  </si>
  <si>
    <t>14EL</t>
  </si>
  <si>
    <t>14ES</t>
  </si>
  <si>
    <t>14TL</t>
  </si>
  <si>
    <t>14BM</t>
  </si>
  <si>
    <t>14CS</t>
  </si>
  <si>
    <t>14SW</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</si>
  <si>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</si>
  <si>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</si>
  <si>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</si>
  <si>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</si>
  <si>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</si>
  <si>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</si>
  <si>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</si>
  <si>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</si>
  <si>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</si>
  <si>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</si>
  <si>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</si>
  <si>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</si>
  <si>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</si>
  <si>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</si>
  <si>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</si>
  <si>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</si>
  <si>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</si>
  <si>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</si>
  <si>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</si>
  <si>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</si>
  <si>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</si>
  <si>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</si>
  <si>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</si>
  <si>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</si>
  <si>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</si>
  <si>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</si>
  <si>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</si>
  <si>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</si>
  <si>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</si>
  <si>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</si>
  <si>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</si>
  <si>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</si>
  <si>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</si>
  <si>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</si>
  <si>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</si>
  <si>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</si>
  <si>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</si>
  <si>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</si>
  <si>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</si>
  <si>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</si>
  <si>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</si>
  <si>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</si>
  <si>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Second</t>
  </si>
  <si>
    <t>Third</t>
  </si>
  <si>
    <t>Fourth</t>
  </si>
  <si>
    <t>Fifth</t>
  </si>
  <si>
    <t>Sixth</t>
  </si>
  <si>
    <t>Seventh</t>
  </si>
  <si>
    <t>Eighth</t>
  </si>
  <si>
    <t>Ninth</t>
  </si>
  <si>
    <t>Final</t>
  </si>
  <si>
    <t>Tenth</t>
  </si>
  <si>
    <t>Supplementary Exam</t>
  </si>
  <si>
    <t>Special Regular</t>
  </si>
  <si>
    <t>Special Supplementary</t>
  </si>
  <si>
    <t>Signature of the Director/Chairman of Teacher's Institute / Department</t>
  </si>
  <si>
    <t>Error Notification Area</t>
  </si>
  <si>
    <t>Metallurgy and Materials Engineering</t>
  </si>
  <si>
    <t>B.CRP</t>
  </si>
  <si>
    <t>Departments</t>
  </si>
  <si>
    <t>Subjects</t>
  </si>
  <si>
    <t>Mechanical</t>
  </si>
  <si>
    <t>Electrical</t>
  </si>
  <si>
    <t>Electronic</t>
  </si>
  <si>
    <t>Functional English</t>
  </si>
  <si>
    <t>Applied Physics</t>
  </si>
  <si>
    <t>Computer Programming</t>
  </si>
  <si>
    <t>Professional Ethics</t>
  </si>
  <si>
    <t>Workshop Practice</t>
  </si>
  <si>
    <t>Electrical Technology</t>
  </si>
  <si>
    <t>Basic Electronics</t>
  </si>
  <si>
    <t>Engineering Mechanics</t>
  </si>
  <si>
    <t>Linear Circuit Analysis</t>
  </si>
  <si>
    <t>Digital Computer &amp; Logic Design</t>
  </si>
  <si>
    <t>Applied Mechanics</t>
  </si>
  <si>
    <t>Electrical Circuits</t>
  </si>
  <si>
    <t>Data Structure &amp; Algorithms</t>
  </si>
  <si>
    <t>Communication Skills</t>
  </si>
  <si>
    <t>Civil Engineering Drawing</t>
  </si>
  <si>
    <t>B.ARCH</t>
  </si>
  <si>
    <t>ATTENDANCE ERRORS</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</si>
  <si>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</si>
  <si>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</si>
  <si>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</si>
  <si>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</si>
  <si>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</si>
  <si>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</si>
  <si>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</si>
  <si>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</si>
  <si>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</si>
  <si>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Introduction to Computer &amp; C++ Programming</t>
  </si>
  <si>
    <t>ABS</t>
  </si>
  <si>
    <t>---</t>
  </si>
  <si>
    <t>ROLL # ENTRY FORMAT AND SEQUENCE SAMPLE</t>
  </si>
  <si>
    <t>IF BLANK ROWS LEFT AT LAST THEN PLEASE USE FILTER BY SELECTING SMALL CIRCLE BELOW OF S# AND UNCHECK (BLANKS) AND PRESS OK.</t>
  </si>
  <si>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t>
    </r>
    <r>
      <rPr>
        <sz val="10"/>
        <rFont val="Times New Roman"/>
        <family val="1"/>
      </rPr>
      <t xml:space="preserve">Error </t>
    </r>
    <r>
      <rPr>
        <sz val="10"/>
        <color indexed="10"/>
        <rFont val="Times New Roman"/>
        <family val="1"/>
      </rPr>
      <t>Attendance Marks Incorrect</t>
    </r>
    <r>
      <rPr>
        <sz val="10"/>
        <color indexed="8"/>
        <rFont val="Times New Roman"/>
        <family val="1"/>
      </rPr>
      <t xml:space="preserve"> will be shown if Attendance Marks less than 70% of Attendance Marks or greater than Total Allowed Range of Attendance Marks. </t>
    </r>
    <r>
      <rPr>
        <b/>
        <sz val="8"/>
        <color indexed="8"/>
        <rFont val="Times New Roman"/>
        <family val="1"/>
      </rPr>
      <t>ONLY THIS PROFORMA WILL BE ACCEPTED FOR RESULTS.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</si>
  <si>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 xml:space="preserve">FORMAT OR SEQUENCE </t>
    </r>
    <r>
      <rPr>
        <sz val="10"/>
        <color indexed="10"/>
        <rFont val="Times New Roman"/>
        <family val="1"/>
      </rPr>
      <t>INCORRECT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</si>
  <si>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INCORRE</t>
    </r>
    <r>
      <rPr>
        <sz val="10"/>
        <color indexed="10"/>
        <rFont val="Times New Roman"/>
        <family val="1"/>
      </rPr>
      <t>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</si>
  <si>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</si>
  <si>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t>
    </r>
    <r>
      <rPr>
        <sz val="10"/>
        <color indexed="10"/>
        <rFont val="Times New Roman"/>
        <family val="1"/>
      </rPr>
      <t>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</si>
  <si>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</si>
  <si>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t>
    </r>
    <r>
      <rPr>
        <sz val="10"/>
        <color indexed="10"/>
        <rFont val="Times New Roman"/>
        <family val="1"/>
      </rPr>
      <t>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</si>
  <si>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t>
    </r>
    <r>
      <rPr>
        <sz val="10"/>
        <color indexed="10"/>
        <rFont val="Times New Roman"/>
        <family val="1"/>
      </rPr>
      <t xml:space="preserve"> 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</si>
  <si>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t>Please Do Not Use Copy or Cut Paste Option, it will distrub the Entire Sheet</t>
  </si>
  <si>
    <t>BatchNo</t>
  </si>
  <si>
    <t>SeatRollNo</t>
  </si>
  <si>
    <t>Subject Title</t>
  </si>
  <si>
    <t>Class Tests</t>
  </si>
  <si>
    <t>Mid Semester</t>
  </si>
  <si>
    <t>Final Exam Marks</t>
  </si>
  <si>
    <t>Lab Marks</t>
  </si>
  <si>
    <t>Credit Hours</t>
  </si>
  <si>
    <t>NOTE: THE MARKS SHOULD NOT BE AWARDED IN FRACTION</t>
  </si>
  <si>
    <t>Communication Design</t>
  </si>
  <si>
    <t>Textile Design</t>
  </si>
  <si>
    <t>Fine Art</t>
  </si>
  <si>
    <t>CE17CD</t>
  </si>
  <si>
    <t>CE17TD</t>
  </si>
  <si>
    <t>CE17FA</t>
  </si>
  <si>
    <t>CE17AR</t>
  </si>
  <si>
    <t>Drawing Studio-I</t>
  </si>
  <si>
    <t>Design Studio-I</t>
  </si>
  <si>
    <t>Sculpture-I</t>
  </si>
  <si>
    <t>Drafting Studio-I</t>
  </si>
  <si>
    <t>Introduction to Visual Arts</t>
  </si>
  <si>
    <t>CE17CD01</t>
  </si>
  <si>
    <t>CE17CD02</t>
  </si>
  <si>
    <t>CE17CD03</t>
  </si>
  <si>
    <t>CE17CD04</t>
  </si>
  <si>
    <t>CE17-16CD05</t>
  </si>
  <si>
    <t>CE17-15CD06</t>
  </si>
  <si>
    <t>CE17-14CD07</t>
  </si>
  <si>
    <t>CD (Communication Design)</t>
  </si>
  <si>
    <t>TD (Textile Design)</t>
  </si>
  <si>
    <t>FA (Fine Art)</t>
  </si>
  <si>
    <t>AR (Architecture)</t>
  </si>
  <si>
    <r>
      <t xml:space="preserve">3. S# (E.g. 1  2 and so on) ID # Format CE17CD01 if Term Back no.CE17-16CD02, for  Batch is CE17CD and .  in case of  Absent Write </t>
    </r>
    <r>
      <rPr>
        <b/>
        <sz val="10"/>
        <color indexed="8"/>
        <rFont val="Times New Roman"/>
        <family val="1"/>
      </rPr>
      <t>ABS. There must be no any symbol, (-) or cross in Sheet.</t>
    </r>
  </si>
  <si>
    <r>
      <t>2. Select (Deptt, Program, Semester, Batch, Exams, Subject from Drop Down List. Write Exams Helding Month(E.g. Nov/Dec, 2014), Date of Conduct (E.g. 25/04/2014), Name of Internal and Select Subject Total Marks given in Total Marks Column. Total Marks and Grade will be calculated automatically.</t>
    </r>
    <r>
      <rPr>
        <b/>
        <sz val="10"/>
        <color indexed="8"/>
        <rFont val="Times New Roman"/>
        <family val="1"/>
      </rPr>
      <t>Please Download Fresh Copy of Award List for every exam (Regular/Supply)</t>
    </r>
  </si>
  <si>
    <r>
      <t xml:space="preserve">1. Please Start from Sheet1 and use Sheet2 (if needed) in same Workbook. After Completing, make sure </t>
    </r>
    <r>
      <rPr>
        <b/>
        <sz val="10"/>
        <color indexed="8"/>
        <rFont val="Times New Roman"/>
        <family val="1"/>
      </rPr>
      <t>there will no Error shown with Red Fonts</t>
    </r>
    <r>
      <rPr>
        <sz val="8"/>
        <color indexed="8"/>
        <rFont val="Times New Roman"/>
        <family val="1"/>
      </rPr>
      <t/>
    </r>
  </si>
  <si>
    <t>Architecture &amp; Planning</t>
  </si>
  <si>
    <t>CEF17CD</t>
  </si>
  <si>
    <t>CEF17TD</t>
  </si>
  <si>
    <t>CEF17FA</t>
  </si>
  <si>
    <t>CEF17AR</t>
  </si>
  <si>
    <t>Drawing Studio-II</t>
  </si>
  <si>
    <t>Design Studio-II</t>
  </si>
  <si>
    <t>Sculpture Studio-II</t>
  </si>
  <si>
    <t>Drafting Studio-II</t>
  </si>
  <si>
    <t>Computer Graphics-I</t>
  </si>
  <si>
    <t>Calligraphy-I</t>
  </si>
  <si>
    <t>Ceramics-I</t>
  </si>
  <si>
    <t xml:space="preserve">Textile Design-I </t>
  </si>
  <si>
    <t>Drawing-III</t>
  </si>
  <si>
    <t>Architecture Studio-I</t>
  </si>
  <si>
    <t>Drawing for Design-I</t>
  </si>
  <si>
    <t>Painting-I</t>
  </si>
  <si>
    <t>Visual Communication-I</t>
  </si>
  <si>
    <t>Weaving-I</t>
  </si>
  <si>
    <t>Sculpture-III</t>
  </si>
  <si>
    <t>Surveying and Leveling</t>
  </si>
  <si>
    <t xml:space="preserve">Printmaking-I </t>
  </si>
  <si>
    <t>Materials and Construction-I</t>
  </si>
  <si>
    <t>Drawing-IV</t>
  </si>
  <si>
    <t>Architecture Studio-II</t>
  </si>
  <si>
    <t>Drawing for Design-II</t>
  </si>
  <si>
    <t>Painting-II</t>
  </si>
  <si>
    <t>Visual Communication-II</t>
  </si>
  <si>
    <t>Weaving-II</t>
  </si>
  <si>
    <t>Printmaking-II</t>
  </si>
  <si>
    <t>Model Making Workshop</t>
  </si>
  <si>
    <t>Miniature Painting-II</t>
  </si>
  <si>
    <r>
      <rPr>
        <b/>
        <sz val="12"/>
        <color theme="3"/>
        <rFont val="Times New Roman"/>
        <family val="1"/>
      </rPr>
      <t>System Proposed &amp; Developed By:</t>
    </r>
    <r>
      <rPr>
        <sz val="12"/>
        <color theme="3"/>
        <rFont val="Times New Roman"/>
        <family val="1"/>
      </rPr>
      <t xml:space="preserve"> AIJAZ ALI BROHI</t>
    </r>
  </si>
  <si>
    <t>Media Skills-I</t>
  </si>
  <si>
    <t>Photography-I</t>
  </si>
  <si>
    <t>Computer Graphics-III</t>
  </si>
  <si>
    <t>Copy Writing-I</t>
  </si>
  <si>
    <t>Drawing for Design-III</t>
  </si>
  <si>
    <t>Design Theory-III</t>
  </si>
  <si>
    <t>Communication Design-IV</t>
  </si>
  <si>
    <t>Media Skills-II</t>
  </si>
  <si>
    <t>Photography-II</t>
  </si>
  <si>
    <t>Copy Writing-II</t>
  </si>
  <si>
    <t>Drawing for Design-IV</t>
  </si>
  <si>
    <t>History of Design</t>
  </si>
  <si>
    <t>Pakistan Studies</t>
  </si>
  <si>
    <t>History of Civilization</t>
  </si>
  <si>
    <t>Sculpture-II</t>
  </si>
  <si>
    <t>History of Architecture-I</t>
  </si>
  <si>
    <t>English for Art and Design</t>
  </si>
  <si>
    <t xml:space="preserve">English for Art &amp; Design </t>
  </si>
  <si>
    <t>English for Art &amp; Design</t>
  </si>
  <si>
    <t>History of  Architecture-II</t>
  </si>
  <si>
    <t>Calligraphy-II</t>
  </si>
  <si>
    <t>History of Textile-I</t>
  </si>
  <si>
    <t>Building Services and Systems-I</t>
  </si>
  <si>
    <t>Textile Design-III</t>
  </si>
  <si>
    <t>Basic Theory of Structures</t>
  </si>
  <si>
    <t xml:space="preserve">Pattern Making and drafting </t>
  </si>
  <si>
    <t>Art in Pakistan</t>
  </si>
  <si>
    <t xml:space="preserve">Research Methodology </t>
  </si>
  <si>
    <t>Architecture Studio-III</t>
  </si>
  <si>
    <t>Color Studies</t>
  </si>
  <si>
    <t>Working Drawings and Details-I</t>
  </si>
  <si>
    <t>Textile Design-IV</t>
  </si>
  <si>
    <t>Landscape Architecture</t>
  </si>
  <si>
    <t>Digital Art-I</t>
  </si>
  <si>
    <t>Building Services &amp; Systems-II</t>
  </si>
  <si>
    <t>Craft Documentation and Design</t>
  </si>
  <si>
    <t>Energy and Environment and Buildings</t>
  </si>
  <si>
    <t>Elective-I</t>
  </si>
  <si>
    <t>History of Art-III</t>
  </si>
  <si>
    <t>Architecture Studio - IV</t>
  </si>
  <si>
    <t>Art Aesthetics</t>
  </si>
  <si>
    <t>Working Drawings and Details-II</t>
  </si>
  <si>
    <t>Structure for Architects-II</t>
  </si>
  <si>
    <t>Digital Tools for Architects-I</t>
  </si>
  <si>
    <t>Architecture in Pakistan</t>
  </si>
  <si>
    <t>Sustainable Design</t>
  </si>
  <si>
    <t>Introduction to Planning</t>
  </si>
  <si>
    <t>Islamic Art &amp; Architecture</t>
  </si>
  <si>
    <t>CE18CD</t>
  </si>
  <si>
    <t>CE18TD</t>
  </si>
  <si>
    <t>CE18FA</t>
  </si>
  <si>
    <t>CE18AR</t>
  </si>
  <si>
    <t>Islamic Studies/Ethics</t>
  </si>
  <si>
    <t>Structure for Architects-I</t>
  </si>
  <si>
    <t>Miniature Painting-(Major-I)</t>
  </si>
  <si>
    <t>Drawing-V</t>
  </si>
  <si>
    <t>Fine Arts Seminar-I</t>
  </si>
  <si>
    <t>Painting-(Major-II)</t>
  </si>
  <si>
    <t>Printmaking-(Major-II)</t>
  </si>
  <si>
    <t>Sculpture-(Major-II)</t>
  </si>
  <si>
    <t>Miniature Painting-(Major-II)</t>
  </si>
  <si>
    <t>Ceramics-(Major-II)</t>
  </si>
  <si>
    <t>Drawing-VI</t>
  </si>
  <si>
    <t>Fine Arts Seminar-II</t>
  </si>
  <si>
    <t>Painting-(Major-I)</t>
  </si>
  <si>
    <t>Printmaking-(Major-I)</t>
  </si>
  <si>
    <t>Sculpture-(Major-I)</t>
  </si>
  <si>
    <t>Ceramics-(Major-I)</t>
  </si>
  <si>
    <t>Textile Design-II</t>
  </si>
  <si>
    <t>Communication Design-III</t>
  </si>
  <si>
    <t>Printmaking–II</t>
  </si>
  <si>
    <t>Printmaking-I</t>
  </si>
  <si>
    <t>Textile Design-I</t>
  </si>
  <si>
    <t>Communication Design-I</t>
  </si>
  <si>
    <t>Materials and Construction-II</t>
  </si>
  <si>
    <t>Architecture Studio-IV</t>
  </si>
  <si>
    <t>History of Arts-II</t>
  </si>
  <si>
    <t>Communication Design-II</t>
  </si>
  <si>
    <t>Communication Theory-I</t>
  </si>
  <si>
    <t>Design Theory-I</t>
  </si>
  <si>
    <t xml:space="preserve">Design Theory-I </t>
  </si>
  <si>
    <t>Design Theory-II</t>
  </si>
  <si>
    <t>Communication Theory-II</t>
  </si>
  <si>
    <t>Computer Graphics-II</t>
  </si>
  <si>
    <t>Miniature Painting-I</t>
  </si>
  <si>
    <t>History of Arts-I</t>
  </si>
  <si>
    <t>FCE17CD</t>
  </si>
  <si>
    <t>FCE17TD</t>
  </si>
  <si>
    <t>FCE17FA</t>
  </si>
  <si>
    <t>FCE17AR</t>
  </si>
  <si>
    <t>Dr. Aijaz Ali Brohi</t>
  </si>
  <si>
    <t>02/04/2019</t>
  </si>
  <si>
    <t>March/April, 2019</t>
  </si>
  <si>
    <t>CE19CD</t>
  </si>
  <si>
    <t>CE20CD</t>
  </si>
  <si>
    <t>CE21CD</t>
  </si>
  <si>
    <t>CE22CD</t>
  </si>
  <si>
    <t>CE19TD</t>
  </si>
  <si>
    <t>CE20TD</t>
  </si>
  <si>
    <t>CE21TD</t>
  </si>
  <si>
    <t>CE22TD</t>
  </si>
  <si>
    <t>CE19FA</t>
  </si>
  <si>
    <t>CE20FA</t>
  </si>
  <si>
    <t>CE21FA</t>
  </si>
  <si>
    <t>CE22FA</t>
  </si>
  <si>
    <t>CE19AR</t>
  </si>
  <si>
    <t>CE20AR</t>
  </si>
  <si>
    <t>CE21AR</t>
  </si>
  <si>
    <t>CE22AR</t>
  </si>
  <si>
    <t>CEF19CD</t>
  </si>
  <si>
    <t>CEF19TD</t>
  </si>
  <si>
    <t>CEF19FA</t>
  </si>
  <si>
    <t>CEF19AR</t>
  </si>
</sst>
</file>

<file path=xl/styles.xml><?xml version="1.0" encoding="utf-8"?>
<styleSheet xmlns="http://schemas.openxmlformats.org/spreadsheetml/2006/main">
  <fonts count="48">
    <font>
      <sz val="11"/>
      <color theme="1"/>
      <name val="Calibri"/>
      <family val="2"/>
      <scheme val="minor"/>
    </font>
    <font>
      <b/>
      <sz val="12"/>
      <name val="Times New Roman"/>
      <family val="1"/>
    </font>
    <font>
      <b/>
      <sz val="8"/>
      <color indexed="8"/>
      <name val="Times New Roman"/>
      <family val="1"/>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8"/>
      <color indexed="8"/>
      <name val="Times New Roman"/>
      <family val="1"/>
    </font>
    <font>
      <sz val="7"/>
      <color indexed="8"/>
      <name val="Times New Roman"/>
      <family val="1"/>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sz val="10"/>
      <color theme="1"/>
      <name val="Times New Roman"/>
      <family val="1"/>
    </font>
    <font>
      <b/>
      <sz val="11"/>
      <color rgb="FFFF0000"/>
      <name val="Calibri"/>
      <family val="2"/>
      <scheme val="minor"/>
    </font>
    <font>
      <b/>
      <sz val="16"/>
      <color rgb="FFFF0000"/>
      <name val="Times New Roman"/>
      <family val="1"/>
    </font>
    <font>
      <sz val="12"/>
      <color rgb="FFFF0000"/>
      <name val="Times New Roman"/>
      <family val="1"/>
    </font>
    <font>
      <b/>
      <sz val="12"/>
      <color rgb="FF00B050"/>
      <name val="Times New Roman"/>
      <family val="1"/>
    </font>
    <font>
      <b/>
      <sz val="12"/>
      <color rgb="FF7030A0"/>
      <name val="Times New Roman"/>
      <family val="1"/>
    </font>
    <font>
      <b/>
      <sz val="12"/>
      <color rgb="FF00B0F0"/>
      <name val="Times New Roman"/>
      <family val="1"/>
    </font>
    <font>
      <b/>
      <sz val="12"/>
      <color rgb="FFFF0000"/>
      <name val="Times New Roman"/>
      <family val="1"/>
    </font>
    <font>
      <b/>
      <sz val="14"/>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sz val="12"/>
      <color theme="0"/>
      <name val="Times New Roman"/>
      <family val="1"/>
    </font>
    <font>
      <b/>
      <sz val="11"/>
      <color theme="0"/>
      <name val="Times New Roman"/>
      <family val="1"/>
    </font>
    <font>
      <sz val="11"/>
      <color theme="0"/>
      <name val="Times New Roman"/>
      <family val="1"/>
    </font>
    <font>
      <sz val="9"/>
      <color theme="1"/>
      <name val="Times New Roman"/>
      <family val="1"/>
    </font>
    <font>
      <sz val="8"/>
      <color theme="1"/>
      <name val="Times New Roman"/>
      <family val="1"/>
    </font>
    <font>
      <b/>
      <sz val="11"/>
      <color rgb="FFFF0000"/>
      <name val="Times New Roman"/>
      <family val="1"/>
    </font>
    <font>
      <sz val="10"/>
      <color rgb="FFFF0000"/>
      <name val="Times New Roman"/>
      <family val="1"/>
    </font>
    <font>
      <b/>
      <sz val="16"/>
      <color theme="1"/>
      <name val="Times New Roman"/>
      <family val="1"/>
    </font>
    <font>
      <b/>
      <sz val="14"/>
      <color theme="1"/>
      <name val="Times New Roman"/>
      <family val="1"/>
    </font>
    <font>
      <b/>
      <sz val="12"/>
      <color rgb="FFC00000"/>
      <name val="Times New Roman"/>
      <family val="1"/>
    </font>
    <font>
      <sz val="36"/>
      <color rgb="FFFF0000"/>
      <name val="Times New Roman"/>
      <family val="1"/>
    </font>
    <font>
      <sz val="8"/>
      <color rgb="FFFF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2"/>
      <color theme="3"/>
      <name val="Times New Roman"/>
      <family val="1"/>
    </font>
    <font>
      <b/>
      <sz val="12"/>
      <color theme="3"/>
      <name val="Times New Roman"/>
      <family val="1"/>
    </font>
    <font>
      <b/>
      <sz val="10"/>
      <color indexed="8"/>
      <name val="Times New Roman"/>
      <family val="1"/>
    </font>
    <font>
      <sz val="11"/>
      <color rgb="FFFF0000"/>
      <name val="Calibri"/>
      <family val="2"/>
    </font>
    <font>
      <sz val="11"/>
      <color theme="1"/>
      <name val="Calibri"/>
      <family val="2"/>
    </font>
    <font>
      <b/>
      <sz val="18"/>
      <color rgb="FFFF0000"/>
      <name val="Calibri"/>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rgb="FF000000"/>
      </patternFill>
    </fill>
  </fills>
  <borders count="5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rgb="FFC00000"/>
      </top>
      <bottom style="thin">
        <color rgb="FFC00000"/>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style="thin">
        <color indexed="64"/>
      </bottom>
      <diagonal/>
    </border>
    <border>
      <left/>
      <right/>
      <top style="thin">
        <color indexed="64"/>
      </top>
      <bottom style="thin">
        <color rgb="FFC00000"/>
      </bottom>
      <diagonal/>
    </border>
    <border>
      <left/>
      <right style="medium">
        <color rgb="FF7030A0"/>
      </right>
      <top/>
      <bottom style="medium">
        <color rgb="FF7030A0"/>
      </bottom>
      <diagonal/>
    </border>
    <border>
      <left style="medium">
        <color indexed="64"/>
      </left>
      <right style="medium">
        <color rgb="FF7030A0"/>
      </right>
      <top style="medium">
        <color rgb="FF7030A0"/>
      </top>
      <bottom style="thin">
        <color indexed="64"/>
      </bottom>
      <diagonal/>
    </border>
  </borders>
  <cellStyleXfs count="1">
    <xf numFmtId="0" fontId="0" fillId="0" borderId="0"/>
  </cellStyleXfs>
  <cellXfs count="338">
    <xf numFmtId="0" fontId="0" fillId="0" borderId="0" xfId="0"/>
    <xf numFmtId="0" fontId="11" fillId="0" borderId="0" xfId="0" applyFont="1" applyAlignment="1">
      <alignment horizontal="center" vertical="center" shrinkToFit="1"/>
    </xf>
    <xf numFmtId="0" fontId="11" fillId="0" borderId="0" xfId="0" applyFont="1" applyAlignment="1">
      <alignment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2" fillId="0" borderId="0" xfId="0" applyFont="1"/>
    <xf numFmtId="0" fontId="12" fillId="0" borderId="0" xfId="0" applyFont="1" applyAlignment="1">
      <alignment horizontal="left"/>
    </xf>
    <xf numFmtId="0" fontId="12"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3" fillId="0" borderId="0" xfId="0" applyFont="1" applyAlignment="1">
      <alignment shrinkToFit="1"/>
    </xf>
    <xf numFmtId="0" fontId="11" fillId="0" borderId="0" xfId="0" applyFont="1" applyAlignment="1">
      <alignment horizontal="center" shrinkToFit="1"/>
    </xf>
    <xf numFmtId="0" fontId="1" fillId="0" borderId="2" xfId="0" applyFont="1" applyBorder="1" applyAlignment="1" applyProtection="1">
      <alignment horizontal="center" vertical="center" shrinkToFit="1"/>
    </xf>
    <xf numFmtId="0" fontId="14" fillId="0" borderId="0" xfId="0" applyFont="1" applyAlignment="1">
      <alignment horizontal="center"/>
    </xf>
    <xf numFmtId="0" fontId="12" fillId="0" borderId="0" xfId="0" applyFont="1" applyProtection="1">
      <protection hidden="1"/>
    </xf>
    <xf numFmtId="0" fontId="9" fillId="0" borderId="0" xfId="0" applyFont="1"/>
    <xf numFmtId="0" fontId="0" fillId="0" borderId="0" xfId="0" applyAlignment="1">
      <alignment horizontal="left"/>
    </xf>
    <xf numFmtId="0" fontId="11" fillId="0" borderId="0" xfId="0" applyFont="1" applyProtection="1">
      <protection hidden="1"/>
    </xf>
    <xf numFmtId="0" fontId="12" fillId="0" borderId="0" xfId="0" applyFont="1" applyBorder="1" applyAlignment="1">
      <alignment horizontal="center" vertical="center" shrinkToFit="1"/>
    </xf>
    <xf numFmtId="0" fontId="11" fillId="0" borderId="0" xfId="0" applyFont="1" applyAlignment="1">
      <alignment horizontal="center" vertical="center" shrinkToFit="1"/>
    </xf>
    <xf numFmtId="0" fontId="15" fillId="0" borderId="0" xfId="0" applyFont="1" applyBorder="1" applyAlignment="1" applyProtection="1">
      <alignment horizontal="center" vertical="center" shrinkToFit="1"/>
      <protection hidden="1"/>
    </xf>
    <xf numFmtId="0" fontId="16"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17" fillId="0" borderId="47" xfId="0" applyFont="1" applyBorder="1" applyAlignment="1" applyProtection="1">
      <alignment vertical="center" shrinkToFit="1"/>
      <protection locked="0"/>
    </xf>
    <xf numFmtId="0" fontId="18" fillId="0" borderId="4" xfId="0" applyFont="1" applyBorder="1" applyAlignment="1">
      <alignment horizontal="center" vertical="center" shrinkToFit="1"/>
    </xf>
    <xf numFmtId="0" fontId="19" fillId="0" borderId="2"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1" fillId="0" borderId="5" xfId="0" applyFont="1" applyBorder="1" applyAlignment="1">
      <alignment horizontal="center" vertical="center" shrinkToFit="1"/>
    </xf>
    <xf numFmtId="0" fontId="20" fillId="2" borderId="6" xfId="0" applyFont="1" applyFill="1" applyBorder="1" applyAlignment="1">
      <alignment horizontal="center" shrinkToFit="1"/>
    </xf>
    <xf numFmtId="0" fontId="11" fillId="0" borderId="0" xfId="0" applyFont="1" applyAlignment="1">
      <alignment horizontal="center" shrinkToFit="1"/>
    </xf>
    <xf numFmtId="0" fontId="11" fillId="0" borderId="0" xfId="0" applyFont="1" applyAlignment="1">
      <alignment horizontal="center" vertical="center" shrinkToFit="1"/>
    </xf>
    <xf numFmtId="0" fontId="12" fillId="0" borderId="3" xfId="0" applyFont="1" applyBorder="1" applyAlignment="1">
      <alignment horizontal="center" vertical="center" shrinkToFit="1"/>
    </xf>
    <xf numFmtId="0" fontId="12" fillId="0" borderId="1" xfId="0" applyFont="1" applyBorder="1" applyAlignment="1">
      <alignment horizontal="center" vertical="center" shrinkToFit="1"/>
    </xf>
    <xf numFmtId="0" fontId="21" fillId="2" borderId="7" xfId="0" applyFont="1" applyFill="1" applyBorder="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0" xfId="0" applyFont="1" applyBorder="1" applyAlignment="1">
      <alignment horizontal="left" vertical="center" shrinkToFit="1"/>
    </xf>
    <xf numFmtId="0" fontId="1" fillId="0" borderId="4"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49" fontId="1" fillId="0" borderId="8" xfId="0" applyNumberFormat="1" applyFont="1" applyBorder="1" applyAlignment="1" applyProtection="1">
      <alignment horizontal="left" vertical="center" shrinkToFit="1"/>
    </xf>
    <xf numFmtId="0" fontId="11" fillId="0" borderId="0" xfId="0" applyFont="1" applyAlignment="1">
      <alignment horizontal="center" vertical="center" shrinkToFit="1"/>
    </xf>
    <xf numFmtId="0" fontId="0" fillId="0" borderId="0" xfId="0"/>
    <xf numFmtId="0" fontId="10" fillId="0" borderId="0" xfId="0" applyFont="1" applyAlignment="1">
      <alignment horizontal="center"/>
    </xf>
    <xf numFmtId="0" fontId="0" fillId="0" borderId="0" xfId="0"/>
    <xf numFmtId="0" fontId="0" fillId="0" borderId="0" xfId="0"/>
    <xf numFmtId="0" fontId="12" fillId="0" borderId="1" xfId="0" applyFont="1" applyBorder="1" applyAlignment="1">
      <alignment horizontal="center" vertical="center" shrinkToFit="1"/>
    </xf>
    <xf numFmtId="0" fontId="10" fillId="0" borderId="0" xfId="0" applyFont="1" applyAlignment="1">
      <alignment horizontal="center"/>
    </xf>
    <xf numFmtId="0" fontId="0" fillId="0" borderId="0" xfId="0"/>
    <xf numFmtId="0" fontId="0" fillId="0" borderId="0" xfId="0" applyFont="1"/>
    <xf numFmtId="0" fontId="22" fillId="2" borderId="0" xfId="0" applyFont="1" applyFill="1" applyAlignment="1">
      <alignment horizontal="center"/>
    </xf>
    <xf numFmtId="0" fontId="0" fillId="0" borderId="0" xfId="0"/>
    <xf numFmtId="0" fontId="0" fillId="0" borderId="0" xfId="0"/>
    <xf numFmtId="0" fontId="23" fillId="0" borderId="9" xfId="0" applyFont="1" applyBorder="1" applyAlignment="1">
      <alignment vertical="top" shrinkToFit="1"/>
    </xf>
    <xf numFmtId="0" fontId="24" fillId="0" borderId="3" xfId="0" applyFont="1" applyBorder="1" applyAlignment="1">
      <alignment horizontal="left" vertical="center" shrinkToFit="1"/>
    </xf>
    <xf numFmtId="0" fontId="8" fillId="0" borderId="3" xfId="0" applyFont="1" applyBorder="1" applyAlignment="1">
      <alignment horizontal="left" vertical="center" shrinkToFit="1"/>
    </xf>
    <xf numFmtId="0" fontId="0" fillId="0" borderId="0" xfId="0"/>
    <xf numFmtId="0" fontId="0" fillId="0" borderId="0" xfId="0"/>
    <xf numFmtId="0" fontId="10" fillId="0" borderId="0" xfId="0" applyFont="1" applyAlignment="1">
      <alignment horizontal="center"/>
    </xf>
    <xf numFmtId="0" fontId="0" fillId="0" borderId="0" xfId="0"/>
    <xf numFmtId="0" fontId="0" fillId="0" borderId="0" xfId="0"/>
    <xf numFmtId="0" fontId="0" fillId="0" borderId="0" xfId="0"/>
    <xf numFmtId="0" fontId="1" fillId="0" borderId="48"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1" fillId="0" borderId="49" xfId="0" applyNumberFormat="1" applyFont="1" applyBorder="1" applyAlignment="1" applyProtection="1">
      <alignment horizontal="left" vertical="center" shrinkToFit="1"/>
      <protection locked="0"/>
    </xf>
    <xf numFmtId="0" fontId="11" fillId="0" borderId="0" xfId="0" applyFont="1" applyAlignment="1">
      <alignment horizontal="center" vertical="center" shrinkToFit="1"/>
    </xf>
    <xf numFmtId="0" fontId="12" fillId="0" borderId="0" xfId="0" applyFont="1" applyBorder="1" applyAlignment="1">
      <alignment horizontal="center" vertical="center" shrinkToFit="1"/>
    </xf>
    <xf numFmtId="0" fontId="12"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6" fillId="0" borderId="11" xfId="0" applyFont="1" applyBorder="1" applyAlignment="1">
      <alignment horizontal="center" vertical="center" shrinkToFit="1"/>
    </xf>
    <xf numFmtId="0" fontId="17" fillId="0" borderId="0" xfId="0" applyFont="1" applyBorder="1" applyAlignment="1" applyProtection="1">
      <alignment vertical="center" shrinkToFit="1"/>
      <protection locked="0"/>
    </xf>
    <xf numFmtId="0" fontId="18" fillId="0" borderId="0" xfId="0" applyFont="1" applyBorder="1" applyAlignment="1">
      <alignment horizontal="center" vertical="center" shrinkToFit="1"/>
    </xf>
    <xf numFmtId="0" fontId="19" fillId="0" borderId="0" xfId="0" applyFont="1" applyBorder="1" applyAlignment="1">
      <alignment horizontal="center" vertical="center" shrinkToFit="1"/>
    </xf>
    <xf numFmtId="0" fontId="25" fillId="0" borderId="0" xfId="0" quotePrefix="1" applyFont="1" applyBorder="1" applyAlignment="1" applyProtection="1">
      <alignment horizontal="center" vertical="center" shrinkToFit="1"/>
    </xf>
    <xf numFmtId="0" fontId="11" fillId="0" borderId="0" xfId="0" applyFont="1" applyAlignment="1">
      <alignment horizontal="center" vertical="center" shrinkToFit="1"/>
    </xf>
    <xf numFmtId="0" fontId="11" fillId="2" borderId="0" xfId="0" applyNumberFormat="1" applyFont="1" applyFill="1" applyAlignment="1">
      <alignment horizontal="center" vertical="center" shrinkToFit="1"/>
    </xf>
    <xf numFmtId="0" fontId="11" fillId="3" borderId="0" xfId="0" applyFont="1" applyFill="1" applyAlignment="1">
      <alignment horizontal="center" vertical="center" shrinkToFit="1"/>
    </xf>
    <xf numFmtId="0" fontId="11" fillId="2" borderId="0" xfId="0" applyFont="1" applyFill="1" applyAlignment="1">
      <alignment horizontal="center" vertical="center" shrinkToFit="1"/>
    </xf>
    <xf numFmtId="0" fontId="11" fillId="4" borderId="0" xfId="0" applyFont="1" applyFill="1" applyAlignment="1">
      <alignment horizontal="center" vertical="center" shrinkToFit="1"/>
    </xf>
    <xf numFmtId="0" fontId="11" fillId="5" borderId="0" xfId="0" applyFont="1" applyFill="1" applyAlignment="1">
      <alignment horizontal="center" vertical="center" shrinkToFit="1"/>
    </xf>
    <xf numFmtId="0" fontId="1" fillId="0" borderId="12" xfId="0" applyFont="1" applyBorder="1" applyAlignment="1" applyProtection="1">
      <alignment horizontal="center" vertical="center" shrinkToFit="1"/>
      <protection locked="0"/>
    </xf>
    <xf numFmtId="0" fontId="15" fillId="2" borderId="6" xfId="0" applyFont="1" applyFill="1" applyBorder="1" applyAlignment="1">
      <alignment horizontal="center" shrinkToFit="1"/>
    </xf>
    <xf numFmtId="0" fontId="12" fillId="0" borderId="6" xfId="0" applyFont="1" applyBorder="1" applyAlignment="1">
      <alignment horizontal="center" vertical="center" shrinkToFit="1"/>
    </xf>
    <xf numFmtId="0" fontId="20" fillId="0" borderId="13" xfId="0" applyFont="1" applyBorder="1" applyAlignment="1">
      <alignment horizontal="center" vertical="center" shrinkToFit="1"/>
    </xf>
    <xf numFmtId="0" fontId="11" fillId="0" borderId="0" xfId="0" applyFont="1" applyAlignment="1">
      <alignment horizontal="center" vertical="center" shrinkToFit="1"/>
    </xf>
    <xf numFmtId="0" fontId="26" fillId="0" borderId="0" xfId="0" quotePrefix="1" applyFont="1" applyAlignment="1">
      <alignment horizontal="center" vertical="center" shrinkToFit="1"/>
    </xf>
    <xf numFmtId="0" fontId="25" fillId="0" borderId="14" xfId="0" quotePrefix="1" applyFont="1" applyBorder="1" applyAlignment="1" applyProtection="1">
      <alignment vertical="center" shrinkToFit="1"/>
    </xf>
    <xf numFmtId="0" fontId="25" fillId="0" borderId="0" xfId="0" applyFont="1" applyBorder="1" applyAlignment="1">
      <alignment horizontal="center" vertical="center" shrinkToFi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2" xfId="0" applyFont="1" applyBorder="1" applyAlignment="1" applyProtection="1">
      <alignment horizontal="center" vertical="center" shrinkToFit="1"/>
      <protection locked="0"/>
    </xf>
    <xf numFmtId="0" fontId="0" fillId="0" borderId="0" xfId="0"/>
    <xf numFmtId="0" fontId="0" fillId="2" borderId="0" xfId="0" applyFill="1"/>
    <xf numFmtId="0" fontId="0" fillId="0" borderId="0" xfId="0" applyAlignment="1">
      <alignment horizontal="center" vertical="center"/>
    </xf>
    <xf numFmtId="0" fontId="0" fillId="2" borderId="0" xfId="0" applyFill="1" applyAlignment="1">
      <alignment horizontal="center" vertical="center"/>
    </xf>
    <xf numFmtId="0" fontId="0" fillId="0" borderId="0" xfId="0"/>
    <xf numFmtId="0" fontId="0" fillId="0" borderId="0" xfId="0"/>
    <xf numFmtId="0" fontId="10" fillId="0" borderId="0" xfId="0" applyFont="1"/>
    <xf numFmtId="0" fontId="0" fillId="0" borderId="0" xfId="0"/>
    <xf numFmtId="0" fontId="0" fillId="0" borderId="0" xfId="0"/>
    <xf numFmtId="0" fontId="9" fillId="0" borderId="0" xfId="0" applyFont="1" applyAlignment="1">
      <alignment horizontal="left"/>
    </xf>
    <xf numFmtId="0" fontId="10" fillId="0" borderId="0" xfId="0" applyFont="1" applyAlignment="1">
      <alignment horizontal="left"/>
    </xf>
    <xf numFmtId="0" fontId="40" fillId="0" borderId="0" xfId="0" applyFont="1" applyAlignment="1">
      <alignment horizontal="left"/>
    </xf>
    <xf numFmtId="0" fontId="0" fillId="0" borderId="0" xfId="0"/>
    <xf numFmtId="0" fontId="0" fillId="0" borderId="0" xfId="0"/>
    <xf numFmtId="49" fontId="0" fillId="0" borderId="0" xfId="0" applyNumberFormat="1"/>
    <xf numFmtId="0" fontId="0" fillId="0" borderId="0" xfId="0"/>
    <xf numFmtId="0" fontId="0" fillId="0" borderId="0" xfId="0"/>
    <xf numFmtId="0" fontId="0" fillId="0" borderId="0" xfId="0"/>
    <xf numFmtId="0" fontId="10" fillId="0" borderId="0" xfId="0" applyFont="1" applyAlignment="1">
      <alignment horizontal="center"/>
    </xf>
    <xf numFmtId="0" fontId="0" fillId="0" borderId="0" xfId="0"/>
    <xf numFmtId="0" fontId="10" fillId="0" borderId="0" xfId="0" applyFont="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29" fillId="0" borderId="0"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11" fillId="0" borderId="0" xfId="0" applyFont="1" applyAlignment="1">
      <alignment horizontal="center" shrinkToFit="1"/>
    </xf>
    <xf numFmtId="0" fontId="20" fillId="0" borderId="0" xfId="0" applyFont="1" applyAlignment="1">
      <alignment horizontal="center" wrapText="1" shrinkToFit="1"/>
    </xf>
    <xf numFmtId="0" fontId="12" fillId="0" borderId="0" xfId="0" applyFont="1" applyBorder="1" applyAlignment="1">
      <alignment horizontal="center" vertical="center" shrinkToFit="1"/>
    </xf>
    <xf numFmtId="0" fontId="13" fillId="0" borderId="0" xfId="0" applyFont="1" applyBorder="1" applyAlignment="1">
      <alignment horizontal="justify" vertical="top" wrapText="1" shrinkToFit="1"/>
    </xf>
    <xf numFmtId="0" fontId="15" fillId="2" borderId="0" xfId="0" applyFont="1" applyFill="1" applyBorder="1" applyAlignment="1">
      <alignment horizontal="center" vertical="center" shrinkToFit="1"/>
    </xf>
    <xf numFmtId="0" fontId="42" fillId="0" borderId="0" xfId="0" applyFont="1" applyAlignment="1">
      <alignment horizontal="center" vertical="center" shrinkToFit="1"/>
    </xf>
    <xf numFmtId="0" fontId="16" fillId="0" borderId="0" xfId="0" applyFont="1" applyBorder="1" applyAlignment="1">
      <alignment horizontal="center" vertical="center" shrinkToFit="1"/>
    </xf>
    <xf numFmtId="0" fontId="0" fillId="0" borderId="0" xfId="0"/>
    <xf numFmtId="0" fontId="10" fillId="0" borderId="0" xfId="0" applyFont="1" applyAlignment="1">
      <alignment horizontal="center"/>
    </xf>
    <xf numFmtId="0" fontId="20" fillId="2" borderId="0" xfId="0" applyFont="1" applyFill="1" applyBorder="1" applyAlignment="1">
      <alignment horizontal="center" shrinkToFit="1"/>
    </xf>
    <xf numFmtId="0" fontId="42" fillId="0" borderId="0" xfId="0" applyFont="1" applyBorder="1" applyAlignment="1">
      <alignment horizontal="center" vertical="center" shrinkToFit="1"/>
    </xf>
    <xf numFmtId="0" fontId="20" fillId="0" borderId="0" xfId="0" applyFont="1" applyBorder="1" applyAlignment="1">
      <alignment horizontal="center" wrapText="1" shrinkToFit="1"/>
    </xf>
    <xf numFmtId="0" fontId="21" fillId="2" borderId="0" xfId="0" applyFont="1" applyFill="1" applyBorder="1" applyAlignment="1">
      <alignment horizontal="center" vertical="center" shrinkToFit="1"/>
    </xf>
    <xf numFmtId="0" fontId="11" fillId="0" borderId="0" xfId="0" applyFont="1" applyAlignment="1">
      <alignment horizontal="center" shrinkToFit="1"/>
    </xf>
    <xf numFmtId="0" fontId="20" fillId="0" borderId="0" xfId="0" applyFont="1" applyAlignment="1">
      <alignment horizontal="center" wrapText="1" shrinkToFit="1"/>
    </xf>
    <xf numFmtId="0" fontId="12" fillId="0" borderId="0" xfId="0" applyFont="1" applyBorder="1" applyAlignment="1">
      <alignment horizontal="center" vertical="center" shrinkToFit="1"/>
    </xf>
    <xf numFmtId="0" fontId="13"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5" fillId="2" borderId="0" xfId="0" applyFont="1" applyFill="1" applyBorder="1" applyAlignment="1">
      <alignment horizontal="center" vertical="center"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0" xfId="0"/>
    <xf numFmtId="0" fontId="10" fillId="0" borderId="0" xfId="0" applyFont="1" applyAlignment="1">
      <alignment horizontal="center"/>
    </xf>
    <xf numFmtId="0" fontId="15" fillId="2" borderId="0" xfId="0" applyFont="1" applyFill="1" applyBorder="1" applyAlignment="1">
      <alignment horizontal="center" vertical="center" shrinkToFit="1"/>
    </xf>
    <xf numFmtId="0" fontId="42" fillId="0" borderId="0" xfId="0" applyFont="1" applyAlignment="1">
      <alignment horizontal="center" vertical="center" shrinkToFit="1"/>
    </xf>
    <xf numFmtId="0" fontId="11" fillId="0" borderId="0" xfId="0" applyFont="1" applyAlignment="1">
      <alignment horizontal="center" shrinkToFit="1"/>
    </xf>
    <xf numFmtId="0" fontId="13"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2" fillId="0" borderId="0" xfId="0" applyFont="1" applyBorder="1" applyAlignment="1">
      <alignment horizontal="center" vertical="center" shrinkToFit="1"/>
    </xf>
    <xf numFmtId="0" fontId="20" fillId="0" borderId="0" xfId="0" applyFont="1" applyAlignment="1">
      <alignment horizontal="center" wrapText="1" shrinkToFit="1"/>
    </xf>
    <xf numFmtId="0" fontId="29" fillId="0" borderId="0"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0" xfId="0"/>
    <xf numFmtId="0" fontId="0" fillId="0" borderId="0" xfId="0"/>
    <xf numFmtId="0" fontId="0" fillId="0" borderId="0" xfId="0"/>
    <xf numFmtId="0" fontId="10" fillId="0" borderId="0" xfId="0" applyFont="1" applyAlignment="1">
      <alignment horizontal="center"/>
    </xf>
    <xf numFmtId="0" fontId="0" fillId="0" borderId="0" xfId="0"/>
    <xf numFmtId="0" fontId="0" fillId="0" borderId="0" xfId="0"/>
    <xf numFmtId="0" fontId="0" fillId="0" borderId="0" xfId="0"/>
    <xf numFmtId="0" fontId="39" fillId="0" borderId="0" xfId="0" applyFont="1" applyAlignment="1">
      <alignment horizontal="center" vertical="center"/>
    </xf>
    <xf numFmtId="0" fontId="10" fillId="0" borderId="0" xfId="0" applyFont="1" applyAlignment="1">
      <alignment horizontal="center"/>
    </xf>
    <xf numFmtId="0" fontId="45" fillId="0" borderId="0" xfId="0" applyFont="1" applyBorder="1" applyAlignment="1">
      <alignment horizontal="center"/>
    </xf>
    <xf numFmtId="0" fontId="46" fillId="0" borderId="0" xfId="0" applyFont="1" applyBorder="1"/>
    <xf numFmtId="0" fontId="47" fillId="7" borderId="0" xfId="0" applyFont="1" applyFill="1" applyBorder="1" applyAlignment="1">
      <alignment horizontal="center"/>
    </xf>
    <xf numFmtId="0" fontId="0" fillId="0" borderId="0" xfId="0"/>
    <xf numFmtId="0" fontId="10" fillId="0" borderId="0" xfId="0" applyFont="1" applyAlignment="1">
      <alignment horizontal="center"/>
    </xf>
    <xf numFmtId="0" fontId="0" fillId="0" borderId="0" xfId="0"/>
    <xf numFmtId="0" fontId="22" fillId="2" borderId="0" xfId="0" applyFont="1" applyFill="1" applyAlignment="1">
      <alignment horizontal="center"/>
    </xf>
    <xf numFmtId="0" fontId="10" fillId="0" borderId="0" xfId="0" applyFont="1" applyAlignment="1">
      <alignment horizontal="center" vertical="center"/>
    </xf>
    <xf numFmtId="0" fontId="0" fillId="0" borderId="0" xfId="0"/>
    <xf numFmtId="0" fontId="0" fillId="0" borderId="0" xfId="0"/>
    <xf numFmtId="0" fontId="33" fillId="0" borderId="0" xfId="0" applyFont="1" applyBorder="1" applyAlignment="1">
      <alignment horizontal="center" vertical="center" shrinkToFit="1"/>
    </xf>
    <xf numFmtId="0" fontId="41" fillId="0" borderId="0"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6" xfId="0" applyFont="1" applyBorder="1" applyAlignment="1">
      <alignment horizontal="left" vertical="center" shrinkToFit="1"/>
    </xf>
    <xf numFmtId="0" fontId="12" fillId="0" borderId="30" xfId="0" applyFont="1" applyBorder="1" applyAlignment="1">
      <alignment horizontal="center" vertical="center" shrinkToFit="1"/>
    </xf>
    <xf numFmtId="0" fontId="12" fillId="0" borderId="32" xfId="0" applyFont="1" applyBorder="1" applyAlignment="1">
      <alignment horizontal="center" vertical="center" shrinkToFit="1"/>
    </xf>
    <xf numFmtId="0" fontId="35" fillId="0" borderId="14" xfId="0" applyFont="1" applyBorder="1" applyAlignment="1" applyProtection="1">
      <alignment horizontal="left" vertical="center" shrinkToFit="1"/>
    </xf>
    <xf numFmtId="0" fontId="35" fillId="0" borderId="0" xfId="0" applyFont="1" applyBorder="1" applyAlignment="1" applyProtection="1">
      <alignment horizontal="left" vertical="center" shrinkToFit="1"/>
    </xf>
    <xf numFmtId="0" fontId="35" fillId="0" borderId="4" xfId="0" applyFont="1" applyBorder="1" applyAlignment="1" applyProtection="1">
      <alignment horizontal="left" vertical="center" shrinkToFit="1"/>
    </xf>
    <xf numFmtId="0" fontId="15" fillId="2" borderId="21"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6" xfId="0" applyFont="1" applyFill="1" applyBorder="1" applyAlignment="1">
      <alignment horizontal="center" shrinkToFit="1"/>
    </xf>
    <xf numFmtId="0" fontId="21" fillId="2" borderId="6"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42" fillId="0" borderId="26" xfId="0" applyFont="1" applyBorder="1" applyAlignment="1">
      <alignment horizontal="center" vertical="center" shrinkToFit="1"/>
    </xf>
    <xf numFmtId="0" fontId="42" fillId="0" borderId="0" xfId="0" applyFont="1" applyAlignment="1">
      <alignment horizontal="center" vertical="center" shrinkToFit="1"/>
    </xf>
    <xf numFmtId="0" fontId="11" fillId="0" borderId="14" xfId="0" applyFont="1" applyBorder="1" applyAlignment="1">
      <alignment horizontal="center" shrinkToFit="1"/>
    </xf>
    <xf numFmtId="0" fontId="11" fillId="0" borderId="0" xfId="0" applyFont="1" applyAlignment="1">
      <alignment horizontal="center" shrinkToFit="1"/>
    </xf>
    <xf numFmtId="0" fontId="13" fillId="0" borderId="25" xfId="0" applyFont="1" applyBorder="1" applyAlignment="1">
      <alignment horizontal="justify" vertical="top" wrapText="1" shrinkToFit="1"/>
    </xf>
    <xf numFmtId="0" fontId="13" fillId="0" borderId="26" xfId="0" applyFont="1" applyBorder="1" applyAlignment="1">
      <alignment horizontal="justify" vertical="top" wrapText="1" shrinkToFit="1"/>
    </xf>
    <xf numFmtId="0" fontId="13" fillId="0" borderId="27" xfId="0" applyFont="1" applyBorder="1" applyAlignment="1">
      <alignment horizontal="justify" vertical="top" wrapText="1" shrinkToFit="1"/>
    </xf>
    <xf numFmtId="0" fontId="13" fillId="0" borderId="20" xfId="0" applyFont="1" applyBorder="1" applyAlignment="1">
      <alignment horizontal="justify" vertical="top" wrapText="1" shrinkToFit="1"/>
    </xf>
    <xf numFmtId="0" fontId="13" fillId="0" borderId="0" xfId="0" applyFont="1" applyBorder="1" applyAlignment="1">
      <alignment horizontal="justify" vertical="top" wrapText="1" shrinkToFit="1"/>
    </xf>
    <xf numFmtId="0" fontId="13" fillId="0" borderId="19" xfId="0" applyFont="1" applyBorder="1" applyAlignment="1">
      <alignment horizontal="justify" vertical="top" wrapText="1" shrinkToFit="1"/>
    </xf>
    <xf numFmtId="0" fontId="13" fillId="0" borderId="28" xfId="0" applyFont="1" applyBorder="1" applyAlignment="1">
      <alignment horizontal="justify" vertical="top" wrapText="1" shrinkToFit="1"/>
    </xf>
    <xf numFmtId="0" fontId="13" fillId="0" borderId="18" xfId="0" applyFont="1" applyBorder="1" applyAlignment="1">
      <alignment horizontal="justify" vertical="top" wrapText="1" shrinkToFit="1"/>
    </xf>
    <xf numFmtId="0" fontId="13" fillId="0" borderId="29" xfId="0" applyFont="1" applyBorder="1" applyAlignment="1">
      <alignment horizontal="justify" vertical="top" wrapText="1" shrinkToFit="1"/>
    </xf>
    <xf numFmtId="0" fontId="29" fillId="0" borderId="21" xfId="0" applyFont="1" applyBorder="1" applyAlignment="1">
      <alignment horizontal="center" vertical="center" wrapText="1" shrinkToFit="1"/>
    </xf>
    <xf numFmtId="0" fontId="29" fillId="0" borderId="14" xfId="0" applyFont="1" applyBorder="1" applyAlignment="1">
      <alignment horizontal="center" vertical="center" wrapText="1" shrinkToFit="1"/>
    </xf>
    <xf numFmtId="0" fontId="29" fillId="0" borderId="22" xfId="0" applyFont="1" applyBorder="1" applyAlignment="1">
      <alignment horizontal="center" vertical="center" wrapText="1" shrinkToFit="1"/>
    </xf>
    <xf numFmtId="0" fontId="29" fillId="0" borderId="1" xfId="0"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29" fillId="0" borderId="2" xfId="0" applyFont="1" applyBorder="1" applyAlignment="1">
      <alignment horizontal="center" vertical="center" wrapText="1" shrinkToFit="1"/>
    </xf>
    <xf numFmtId="0" fontId="12" fillId="0" borderId="14"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4" xfId="0" applyFont="1" applyBorder="1" applyAlignment="1">
      <alignment horizontal="center" vertical="top" wrapText="1" shrinkToFit="1"/>
    </xf>
    <xf numFmtId="0" fontId="12" fillId="0" borderId="14" xfId="0" applyFont="1" applyBorder="1" applyAlignment="1">
      <alignment horizontal="center" vertical="center" wrapText="1" shrinkToFit="1"/>
    </xf>
    <xf numFmtId="0" fontId="0" fillId="0" borderId="14" xfId="0" applyBorder="1"/>
    <xf numFmtId="0" fontId="0" fillId="0" borderId="0" xfId="0"/>
    <xf numFmtId="0" fontId="0" fillId="0" borderId="4" xfId="0" applyBorder="1"/>
    <xf numFmtId="0" fontId="11" fillId="0" borderId="0" xfId="0" applyFont="1" applyBorder="1" applyAlignment="1">
      <alignment horizontal="center" shrinkToFit="1"/>
    </xf>
    <xf numFmtId="0" fontId="11" fillId="0" borderId="4" xfId="0" applyFont="1" applyBorder="1" applyAlignment="1">
      <alignment horizontal="center" shrinkToFit="1"/>
    </xf>
    <xf numFmtId="0" fontId="11" fillId="0" borderId="0" xfId="0" applyFont="1" applyBorder="1" applyAlignment="1">
      <alignment horizontal="center" vertical="center" shrinkToFit="1"/>
    </xf>
    <xf numFmtId="0" fontId="16" fillId="0" borderId="55" xfId="0" applyFont="1" applyBorder="1" applyAlignment="1">
      <alignment horizontal="left" vertical="center" shrinkToFit="1"/>
    </xf>
    <xf numFmtId="0" fontId="16" fillId="0" borderId="51" xfId="0" applyFont="1" applyBorder="1" applyAlignment="1">
      <alignment horizontal="left" vertical="center" shrinkToFit="1"/>
    </xf>
    <xf numFmtId="0" fontId="16" fillId="0" borderId="52" xfId="0" applyFont="1" applyBorder="1" applyAlignment="1">
      <alignment horizontal="left" vertical="center" shrinkToFit="1"/>
    </xf>
    <xf numFmtId="0" fontId="16" fillId="0" borderId="50" xfId="0" applyFont="1" applyBorder="1" applyAlignment="1">
      <alignment horizontal="left" vertical="center" shrinkToFit="1"/>
    </xf>
    <xf numFmtId="0" fontId="15" fillId="0" borderId="38" xfId="0" applyFont="1" applyBorder="1" applyAlignment="1" applyProtection="1">
      <alignment horizontal="center" vertical="center" shrinkToFit="1"/>
      <protection hidden="1"/>
    </xf>
    <xf numFmtId="0" fontId="15" fillId="0" borderId="39"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15" fillId="0" borderId="41" xfId="0" applyFont="1" applyBorder="1" applyAlignment="1" applyProtection="1">
      <alignment horizontal="center" vertical="center" shrinkToFit="1"/>
      <protection hidden="1"/>
    </xf>
    <xf numFmtId="0" fontId="15" fillId="0" borderId="9" xfId="0" applyFont="1" applyBorder="1" applyAlignment="1" applyProtection="1">
      <alignment horizontal="center" vertical="center" shrinkToFit="1"/>
      <protection hidden="1"/>
    </xf>
    <xf numFmtId="0" fontId="15" fillId="0" borderId="42" xfId="0" applyFont="1" applyBorder="1" applyAlignment="1" applyProtection="1">
      <alignment horizontal="center" vertical="center" shrinkToFit="1"/>
      <protection hidden="1"/>
    </xf>
    <xf numFmtId="0" fontId="12" fillId="0" borderId="12" xfId="0" applyFont="1" applyBorder="1" applyAlignment="1">
      <alignment horizontal="center" vertical="center" shrinkToFit="1"/>
    </xf>
    <xf numFmtId="0" fontId="25" fillId="0" borderId="4" xfId="0" applyFont="1" applyBorder="1" applyAlignment="1">
      <alignment horizontal="center" vertical="center" shrinkToFit="1"/>
    </xf>
    <xf numFmtId="0" fontId="11" fillId="0" borderId="0" xfId="0" applyFont="1" applyAlignment="1">
      <alignment horizontal="center" vertical="center" shrinkToFit="1"/>
    </xf>
    <xf numFmtId="0" fontId="12" fillId="0" borderId="0" xfId="0" applyFont="1" applyBorder="1" applyAlignment="1">
      <alignment horizontal="center" vertical="center" shrinkToFit="1"/>
    </xf>
    <xf numFmtId="0" fontId="12" fillId="0" borderId="12" xfId="0" applyFont="1" applyBorder="1" applyAlignment="1">
      <alignment horizontal="center" vertical="center" wrapText="1" shrinkToFit="1"/>
    </xf>
    <xf numFmtId="0" fontId="12" fillId="0" borderId="0" xfId="0" applyFont="1" applyBorder="1" applyAlignment="1">
      <alignment horizontal="left" vertical="center" shrinkToFit="1"/>
    </xf>
    <xf numFmtId="0" fontId="31" fillId="6" borderId="20" xfId="0" applyFont="1" applyFill="1" applyBorder="1" applyAlignment="1">
      <alignment horizontal="center" vertical="center" shrinkToFit="1"/>
    </xf>
    <xf numFmtId="0" fontId="31" fillId="6" borderId="0" xfId="0" applyFont="1" applyFill="1" applyBorder="1" applyAlignment="1">
      <alignment horizontal="center" vertical="center" shrinkToFit="1"/>
    </xf>
    <xf numFmtId="0" fontId="31" fillId="6" borderId="19" xfId="0" applyFont="1" applyFill="1" applyBorder="1" applyAlignment="1">
      <alignment horizontal="center" vertical="center" shrinkToFit="1"/>
    </xf>
    <xf numFmtId="0" fontId="12" fillId="0" borderId="9" xfId="0" applyFont="1" applyBorder="1" applyAlignment="1">
      <alignment horizontal="center" vertical="center" wrapText="1" shrinkToFit="1"/>
    </xf>
    <xf numFmtId="49" fontId="1" fillId="0" borderId="54" xfId="0" applyNumberFormat="1" applyFont="1" applyBorder="1" applyAlignment="1" applyProtection="1">
      <alignment horizontal="left" vertical="center" shrinkToFit="1"/>
      <protection locked="0"/>
    </xf>
    <xf numFmtId="0" fontId="12" fillId="0" borderId="4" xfId="0" applyFont="1" applyBorder="1" applyAlignment="1">
      <alignment horizontal="center" vertical="center" shrinkToFit="1"/>
    </xf>
    <xf numFmtId="0" fontId="20" fillId="2" borderId="30" xfId="0" applyFont="1" applyFill="1" applyBorder="1" applyAlignment="1">
      <alignment horizontal="center" shrinkToFit="1"/>
    </xf>
    <xf numFmtId="0" fontId="20" fillId="2" borderId="31" xfId="0" applyFont="1" applyFill="1" applyBorder="1" applyAlignment="1">
      <alignment horizontal="center" shrinkToFit="1"/>
    </xf>
    <xf numFmtId="0" fontId="20" fillId="2" borderId="32" xfId="0" applyFont="1" applyFill="1" applyBorder="1" applyAlignment="1">
      <alignment horizontal="center" shrinkToFit="1"/>
    </xf>
    <xf numFmtId="0" fontId="11" fillId="0" borderId="20" xfId="0" applyFont="1" applyBorder="1" applyAlignment="1">
      <alignment horizontal="center" shrinkToFit="1"/>
    </xf>
    <xf numFmtId="0" fontId="16" fillId="0" borderId="56" xfId="0" applyFont="1" applyBorder="1" applyAlignment="1">
      <alignment horizontal="left" vertical="center" shrinkToFit="1"/>
    </xf>
    <xf numFmtId="0" fontId="16" fillId="0" borderId="53" xfId="0" applyFont="1" applyBorder="1" applyAlignment="1">
      <alignment horizontal="left"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20" fillId="0" borderId="26" xfId="0" applyFont="1" applyBorder="1" applyAlignment="1">
      <alignment horizontal="center" wrapText="1" shrinkToFit="1"/>
    </xf>
    <xf numFmtId="0" fontId="20" fillId="0" borderId="0" xfId="0" applyFont="1" applyAlignment="1">
      <alignment horizontal="center" wrapText="1" shrinkToFit="1"/>
    </xf>
    <xf numFmtId="0" fontId="20" fillId="0" borderId="4" xfId="0" applyFont="1" applyBorder="1" applyAlignment="1">
      <alignment horizontal="center" wrapText="1" shrinkToFit="1"/>
    </xf>
    <xf numFmtId="0" fontId="34" fillId="0" borderId="0" xfId="0" applyFont="1" applyBorder="1" applyAlignment="1">
      <alignment horizontal="center" vertical="center" shrinkToFit="1"/>
    </xf>
    <xf numFmtId="0" fontId="1" fillId="0" borderId="48" xfId="0" applyFont="1" applyBorder="1" applyAlignment="1" applyProtection="1">
      <alignment horizontal="left" vertical="center" shrinkToFit="1"/>
      <protection locked="0"/>
    </xf>
    <xf numFmtId="0" fontId="0" fillId="0" borderId="0" xfId="0" applyBorder="1"/>
    <xf numFmtId="0" fontId="1" fillId="0" borderId="54" xfId="0" applyFont="1" applyBorder="1" applyAlignment="1" applyProtection="1">
      <alignment horizontal="right" vertical="center" shrinkToFit="1"/>
      <protection locked="0"/>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25" fillId="0" borderId="21" xfId="0" applyFont="1" applyBorder="1" applyAlignment="1" applyProtection="1">
      <alignment horizontal="center" vertical="center" shrinkToFit="1"/>
    </xf>
    <xf numFmtId="0" fontId="25" fillId="0" borderId="22" xfId="0" applyFont="1" applyBorder="1" applyAlignment="1" applyProtection="1">
      <alignment horizontal="center" vertical="center" shrinkToFit="1"/>
    </xf>
    <xf numFmtId="0" fontId="25" fillId="0" borderId="14" xfId="0" applyFont="1" applyBorder="1" applyAlignment="1" applyProtection="1">
      <alignment horizontal="center" vertical="center" shrinkToFit="1"/>
    </xf>
    <xf numFmtId="0" fontId="1" fillId="0" borderId="54" xfId="0" applyFont="1" applyBorder="1" applyAlignment="1" applyProtection="1">
      <alignment horizontal="center" vertical="center" shrinkToFit="1"/>
      <protection locked="0"/>
    </xf>
    <xf numFmtId="0" fontId="1" fillId="0" borderId="4" xfId="0" applyFont="1" applyBorder="1" applyAlignment="1" applyProtection="1">
      <alignment horizontal="left" vertical="center" shrinkToFit="1"/>
    </xf>
    <xf numFmtId="0" fontId="12" fillId="0" borderId="2" xfId="0" applyFont="1" applyBorder="1" applyAlignment="1">
      <alignment horizontal="center" vertical="center" shrinkToFit="1"/>
    </xf>
    <xf numFmtId="0" fontId="27" fillId="0" borderId="0" xfId="0" quotePrefix="1"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8" fillId="0" borderId="0" xfId="0" quotePrefix="1"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31" fillId="6" borderId="25" xfId="0" applyFont="1" applyFill="1" applyBorder="1" applyAlignment="1">
      <alignment horizontal="center" vertical="center" shrinkToFit="1"/>
    </xf>
    <xf numFmtId="0" fontId="31" fillId="6" borderId="26" xfId="0" applyFont="1" applyFill="1" applyBorder="1" applyAlignment="1">
      <alignment horizontal="center" vertical="center" shrinkToFit="1"/>
    </xf>
    <xf numFmtId="0" fontId="31" fillId="6" borderId="27" xfId="0" applyFont="1" applyFill="1" applyBorder="1" applyAlignment="1">
      <alignment horizontal="center" vertical="center" shrinkToFit="1"/>
    </xf>
    <xf numFmtId="0" fontId="32" fillId="0" borderId="25" xfId="0" applyFont="1" applyBorder="1" applyAlignment="1">
      <alignment horizontal="center" vertical="center" wrapText="1" shrinkToFit="1"/>
    </xf>
    <xf numFmtId="0" fontId="32" fillId="0" borderId="26" xfId="0" applyFont="1" applyBorder="1" applyAlignment="1">
      <alignment horizontal="center" vertical="center" wrapText="1" shrinkToFit="1"/>
    </xf>
    <xf numFmtId="0" fontId="32" fillId="0" borderId="27" xfId="0" applyFont="1" applyBorder="1" applyAlignment="1">
      <alignment horizontal="center" vertical="center" wrapText="1" shrinkToFit="1"/>
    </xf>
    <xf numFmtId="0" fontId="32" fillId="0" borderId="28" xfId="0" applyFont="1" applyBorder="1" applyAlignment="1">
      <alignment horizontal="center" vertical="center" wrapText="1" shrinkToFit="1"/>
    </xf>
    <xf numFmtId="0" fontId="32" fillId="0" borderId="18" xfId="0" applyFont="1" applyBorder="1" applyAlignment="1">
      <alignment horizontal="center" vertical="center" wrapText="1" shrinkToFit="1"/>
    </xf>
    <xf numFmtId="0" fontId="32" fillId="0" borderId="29" xfId="0" applyFont="1" applyBorder="1" applyAlignment="1">
      <alignment horizontal="center" vertical="center" wrapText="1" shrinkToFit="1"/>
    </xf>
    <xf numFmtId="0" fontId="16" fillId="0" borderId="30"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34" xfId="0" applyFont="1" applyBorder="1" applyAlignment="1">
      <alignment horizontal="center" vertical="center" shrinkToFit="1"/>
    </xf>
    <xf numFmtId="0" fontId="31" fillId="6" borderId="28" xfId="0" applyFont="1" applyFill="1" applyBorder="1" applyAlignment="1">
      <alignment horizontal="center" vertical="center" shrinkToFit="1"/>
    </xf>
    <xf numFmtId="0" fontId="31" fillId="6" borderId="18" xfId="0" applyFont="1" applyFill="1" applyBorder="1" applyAlignment="1">
      <alignment horizontal="center" vertical="center" shrinkToFit="1"/>
    </xf>
    <xf numFmtId="0" fontId="31" fillId="6" borderId="29" xfId="0" applyFont="1" applyFill="1" applyBorder="1" applyAlignment="1">
      <alignment horizontal="center" vertical="center" shrinkToFit="1"/>
    </xf>
    <xf numFmtId="0" fontId="12" fillId="0" borderId="31" xfId="0" applyFont="1" applyBorder="1" applyAlignment="1">
      <alignment horizontal="center" vertical="center" shrinkToFit="1"/>
    </xf>
    <xf numFmtId="0" fontId="12" fillId="0" borderId="36" xfId="0" applyFont="1" applyBorder="1" applyAlignment="1">
      <alignment horizontal="center" vertical="center" shrinkToFit="1"/>
    </xf>
    <xf numFmtId="0" fontId="16" fillId="2" borderId="37" xfId="0" applyFont="1" applyFill="1" applyBorder="1" applyAlignment="1">
      <alignment horizontal="center" vertical="center" shrinkToFit="1"/>
    </xf>
    <xf numFmtId="0" fontId="12" fillId="0" borderId="33" xfId="0" applyFont="1" applyBorder="1" applyAlignment="1">
      <alignment horizontal="center" vertical="center" shrinkToFit="1"/>
    </xf>
    <xf numFmtId="0" fontId="21" fillId="2" borderId="28" xfId="0" applyFont="1" applyFill="1" applyBorder="1" applyAlignment="1">
      <alignment horizontal="center" vertical="center" shrinkToFit="1"/>
    </xf>
    <xf numFmtId="0" fontId="21" fillId="2" borderId="18" xfId="0" applyFont="1" applyFill="1" applyBorder="1" applyAlignment="1">
      <alignment horizontal="center" vertical="center" shrinkToFit="1"/>
    </xf>
    <xf numFmtId="0" fontId="21" fillId="2" borderId="29" xfId="0" applyFont="1" applyFill="1" applyBorder="1" applyAlignment="1">
      <alignment horizontal="center" vertical="center" shrinkToFit="1"/>
    </xf>
    <xf numFmtId="0" fontId="12" fillId="0" borderId="25"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49" fontId="1" fillId="0" borderId="8" xfId="0" applyNumberFormat="1" applyFont="1" applyBorder="1" applyAlignment="1" applyProtection="1">
      <alignment horizontal="left" vertical="center" shrinkToFit="1"/>
    </xf>
    <xf numFmtId="0" fontId="12" fillId="0" borderId="4" xfId="0" applyFont="1" applyBorder="1" applyAlignment="1">
      <alignment horizontal="left" vertical="center" shrinkToFit="1"/>
    </xf>
    <xf numFmtId="0" fontId="25" fillId="0" borderId="8" xfId="0" applyFont="1" applyBorder="1" applyAlignment="1">
      <alignment horizontal="center" vertical="center" shrinkToFit="1"/>
    </xf>
    <xf numFmtId="0" fontId="12" fillId="0" borderId="8"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2" xfId="0" applyFont="1" applyBorder="1" applyAlignment="1">
      <alignment horizontal="center" vertical="center" shrinkToFit="1"/>
    </xf>
    <xf numFmtId="0" fontId="3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19" xfId="0" applyFont="1" applyBorder="1" applyAlignment="1">
      <alignment horizontal="center" vertical="center" shrinkToFit="1"/>
    </xf>
    <xf numFmtId="0" fontId="13" fillId="0" borderId="0"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19" xfId="0" applyFont="1" applyBorder="1" applyAlignment="1">
      <alignment horizontal="center" vertical="center" shrinkToFit="1"/>
    </xf>
    <xf numFmtId="0" fontId="16" fillId="0" borderId="28" xfId="0" applyFont="1" applyBorder="1" applyAlignment="1">
      <alignment horizontal="center" vertical="center" shrinkToFit="1"/>
    </xf>
    <xf numFmtId="0" fontId="32" fillId="0" borderId="18" xfId="0" applyFont="1" applyBorder="1" applyAlignment="1">
      <alignment horizontal="center" vertical="center" shrinkToFit="1"/>
    </xf>
    <xf numFmtId="0" fontId="32" fillId="0" borderId="29"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14" xfId="0" applyFont="1" applyBorder="1" applyAlignment="1">
      <alignment horizontal="center" vertical="center" shrinkToFit="1"/>
    </xf>
    <xf numFmtId="0" fontId="27" fillId="0" borderId="4" xfId="0" quotePrefix="1" applyFont="1" applyBorder="1" applyAlignment="1">
      <alignment horizontal="center" vertical="center" wrapText="1" shrinkToFit="1"/>
    </xf>
    <xf numFmtId="0" fontId="39" fillId="0" borderId="0" xfId="0" applyFont="1" applyAlignment="1">
      <alignment horizontal="center" vertical="center"/>
    </xf>
    <xf numFmtId="0" fontId="10" fillId="0" borderId="0" xfId="0" applyFont="1" applyAlignment="1">
      <alignment horizontal="left"/>
    </xf>
    <xf numFmtId="0" fontId="38"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1"/>
  <dimension ref="A1:CY62"/>
  <sheetViews>
    <sheetView tabSelected="1" zoomScaleNormal="100" workbookViewId="0">
      <selection activeCell="A19" sqref="A19"/>
    </sheetView>
  </sheetViews>
  <sheetFormatPr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 customFormat="1" ht="12" customHeight="1" thickBot="1">
      <c r="A1" s="228"/>
      <c r="B1" s="181" t="s">
        <v>178</v>
      </c>
      <c r="C1" s="180"/>
      <c r="D1" s="180"/>
      <c r="E1" s="180"/>
      <c r="F1" s="180"/>
      <c r="G1" s="180"/>
      <c r="H1" s="180"/>
      <c r="I1" s="180"/>
      <c r="J1" s="180"/>
      <c r="K1" s="180"/>
      <c r="L1" s="180"/>
      <c r="M1" s="180"/>
      <c r="N1" s="241"/>
      <c r="O1" s="241"/>
      <c r="P1" s="287" t="s">
        <v>169</v>
      </c>
      <c r="Q1" s="288"/>
      <c r="R1" s="288"/>
      <c r="S1" s="288"/>
      <c r="T1" s="289"/>
      <c r="U1" s="293" t="s">
        <v>151</v>
      </c>
      <c r="V1" s="294"/>
      <c r="W1" s="294"/>
      <c r="X1" s="295"/>
      <c r="Y1" s="159"/>
      <c r="Z1" s="133"/>
      <c r="AA1" s="133"/>
      <c r="AB1" s="18"/>
      <c r="AC1" s="18"/>
      <c r="AD1" s="18"/>
      <c r="AE1" s="18"/>
    </row>
    <row r="2" spans="1:35" s="1" customFormat="1" ht="12.95" customHeight="1" thickBot="1">
      <c r="A2" s="228"/>
      <c r="B2" s="180" t="s">
        <v>0</v>
      </c>
      <c r="C2" s="180"/>
      <c r="D2" s="180"/>
      <c r="E2" s="180"/>
      <c r="F2" s="180"/>
      <c r="G2" s="180"/>
      <c r="H2" s="180"/>
      <c r="I2" s="180"/>
      <c r="J2" s="180"/>
      <c r="K2" s="180"/>
      <c r="L2" s="180"/>
      <c r="M2" s="180"/>
      <c r="N2" s="241"/>
      <c r="O2" s="241"/>
      <c r="P2" s="290"/>
      <c r="Q2" s="291"/>
      <c r="R2" s="291"/>
      <c r="S2" s="291"/>
      <c r="T2" s="292"/>
      <c r="U2" s="204" t="s">
        <v>204</v>
      </c>
      <c r="V2" s="205"/>
      <c r="W2" s="205"/>
      <c r="X2" s="206"/>
      <c r="Y2" s="158"/>
      <c r="Z2" s="126"/>
      <c r="AA2" s="126"/>
      <c r="AB2" s="18"/>
      <c r="AC2" s="18"/>
      <c r="AD2" s="18"/>
      <c r="AE2" s="18"/>
    </row>
    <row r="3" spans="1:35" s="1" customFormat="1" ht="12.95" customHeight="1">
      <c r="A3" s="228"/>
      <c r="B3" s="180"/>
      <c r="C3" s="180"/>
      <c r="D3" s="180"/>
      <c r="E3" s="180"/>
      <c r="F3" s="180"/>
      <c r="G3" s="180"/>
      <c r="H3" s="180"/>
      <c r="I3" s="180"/>
      <c r="J3" s="180"/>
      <c r="K3" s="180"/>
      <c r="L3" s="180"/>
      <c r="M3" s="180"/>
      <c r="N3" s="241"/>
      <c r="O3" s="241"/>
      <c r="P3" s="233" t="s">
        <v>122</v>
      </c>
      <c r="Q3" s="234"/>
      <c r="R3" s="234"/>
      <c r="S3" s="234"/>
      <c r="T3" s="235"/>
      <c r="U3" s="208"/>
      <c r="V3" s="208"/>
      <c r="W3" s="208"/>
      <c r="X3" s="209"/>
      <c r="Y3" s="158"/>
      <c r="Z3" s="126"/>
      <c r="AA3" s="126"/>
      <c r="AB3" s="18"/>
      <c r="AC3" s="18"/>
      <c r="AD3" s="18"/>
      <c r="AE3" s="18"/>
    </row>
    <row r="4" spans="1:35" s="1" customFormat="1" ht="15" customHeight="1" thickBot="1">
      <c r="A4" s="228"/>
      <c r="B4" s="228"/>
      <c r="C4" s="228"/>
      <c r="D4" s="264" t="s">
        <v>1</v>
      </c>
      <c r="E4" s="264"/>
      <c r="F4" s="264"/>
      <c r="G4" s="264"/>
      <c r="H4" s="264"/>
      <c r="I4" s="264"/>
      <c r="J4" s="264"/>
      <c r="K4" s="264"/>
      <c r="L4" s="241"/>
      <c r="M4" s="241"/>
      <c r="N4" s="241"/>
      <c r="O4" s="241"/>
      <c r="P4" s="236"/>
      <c r="Q4" s="237"/>
      <c r="R4" s="237"/>
      <c r="S4" s="237"/>
      <c r="T4" s="238"/>
      <c r="U4" s="208"/>
      <c r="V4" s="208"/>
      <c r="W4" s="208"/>
      <c r="X4" s="209"/>
      <c r="Y4" s="158"/>
      <c r="Z4" s="126"/>
      <c r="AA4" s="126"/>
      <c r="AB4" s="19"/>
      <c r="AC4" s="19"/>
      <c r="AD4" s="19"/>
      <c r="AE4" s="19"/>
    </row>
    <row r="5" spans="1:35" s="1" customFormat="1" ht="10.5" customHeight="1">
      <c r="A5" s="228"/>
      <c r="B5" s="228"/>
      <c r="C5" s="228"/>
      <c r="D5" s="228"/>
      <c r="E5" s="228"/>
      <c r="F5" s="228"/>
      <c r="G5" s="228"/>
      <c r="H5" s="228"/>
      <c r="I5" s="228"/>
      <c r="J5" s="228"/>
      <c r="K5" s="228"/>
      <c r="L5" s="228"/>
      <c r="M5" s="228"/>
      <c r="N5" s="228"/>
      <c r="O5" s="241"/>
      <c r="P5" s="284" t="str">
        <f>IF(E6="", "Department can not be left blank", "")</f>
        <v/>
      </c>
      <c r="Q5" s="285"/>
      <c r="R5" s="285"/>
      <c r="S5" s="285"/>
      <c r="T5" s="286"/>
      <c r="U5" s="208"/>
      <c r="V5" s="208"/>
      <c r="W5" s="208"/>
      <c r="X5" s="209"/>
      <c r="Y5" s="158"/>
      <c r="Z5" s="126"/>
      <c r="AA5" s="126"/>
      <c r="AB5" s="20"/>
      <c r="AC5" s="20"/>
      <c r="AD5" s="20"/>
      <c r="AE5" s="20"/>
      <c r="AH5" s="1">
        <f t="shared" ref="AH5:AH15" si="0">IF(P5&lt;&gt;"",1,0)</f>
        <v>0</v>
      </c>
    </row>
    <row r="6" spans="1:35" s="1" customFormat="1" ht="20.100000000000001" customHeight="1">
      <c r="A6" s="244" t="s">
        <v>148</v>
      </c>
      <c r="B6" s="266"/>
      <c r="C6" s="266"/>
      <c r="D6" s="266"/>
      <c r="E6" s="265" t="s">
        <v>179</v>
      </c>
      <c r="F6" s="265"/>
      <c r="G6" s="265"/>
      <c r="H6" s="265"/>
      <c r="I6" s="265"/>
      <c r="J6" s="265"/>
      <c r="K6" s="265"/>
      <c r="L6" s="265"/>
      <c r="M6" s="265"/>
      <c r="N6" s="265"/>
      <c r="O6" s="241"/>
      <c r="P6" s="245" t="str">
        <f>IF(C7="", "Program can not be left blank", "")</f>
        <v/>
      </c>
      <c r="Q6" s="246"/>
      <c r="R6" s="246"/>
      <c r="S6" s="246"/>
      <c r="T6" s="247"/>
      <c r="U6" s="208" t="s">
        <v>203</v>
      </c>
      <c r="V6" s="208"/>
      <c r="W6" s="208"/>
      <c r="X6" s="209"/>
      <c r="Y6" s="157"/>
      <c r="Z6" s="125"/>
      <c r="AA6" s="125"/>
      <c r="AB6" s="20"/>
      <c r="AC6" s="20"/>
      <c r="AD6" s="20"/>
      <c r="AE6" s="20"/>
      <c r="AH6" s="27">
        <f t="shared" si="0"/>
        <v>0</v>
      </c>
      <c r="AI6" s="41" t="str">
        <f>LEFT(E6,FIND(" ",E6))</f>
        <v xml:space="preserve">Communication </v>
      </c>
    </row>
    <row r="7" spans="1:35" s="1" customFormat="1" ht="20.100000000000001" customHeight="1">
      <c r="A7" s="244" t="s">
        <v>149</v>
      </c>
      <c r="B7" s="244"/>
      <c r="C7" s="274" t="str">
        <f>IF(E6="Architecture &amp; Planning","Bachelor of Architecture &amp; Planning",IF(E6="Textile Design","Bachelor of Textile Design",IF(E6="Communication Design","Bachelor of Communication Design",IF(E6="Fine Art","Bachelor of Fine Art",""))))</f>
        <v>Bachelor of Communication Design</v>
      </c>
      <c r="D7" s="274"/>
      <c r="E7" s="274"/>
      <c r="F7" s="274"/>
      <c r="G7" s="274"/>
      <c r="H7" s="274"/>
      <c r="I7" s="274"/>
      <c r="J7" s="274"/>
      <c r="K7" s="274"/>
      <c r="L7" s="274"/>
      <c r="M7" s="274"/>
      <c r="N7" s="274"/>
      <c r="O7" s="241"/>
      <c r="P7" s="245" t="str">
        <f>IF(B8="", "Semester can not be left blank", "")</f>
        <v/>
      </c>
      <c r="Q7" s="246"/>
      <c r="R7" s="246"/>
      <c r="S7" s="246"/>
      <c r="T7" s="247"/>
      <c r="U7" s="208"/>
      <c r="V7" s="208"/>
      <c r="W7" s="208"/>
      <c r="X7" s="209"/>
      <c r="Y7" s="157"/>
      <c r="Z7" s="125"/>
      <c r="AA7" s="125"/>
      <c r="AB7" s="20"/>
      <c r="AC7" s="20"/>
      <c r="AD7" s="20"/>
      <c r="AE7" s="20"/>
      <c r="AH7" s="27">
        <f t="shared" si="0"/>
        <v>0</v>
      </c>
    </row>
    <row r="8" spans="1:35" s="1" customFormat="1" ht="20.100000000000001" customHeight="1">
      <c r="A8" s="36" t="s">
        <v>2</v>
      </c>
      <c r="B8" s="62" t="s">
        <v>22</v>
      </c>
      <c r="C8" s="35" t="s">
        <v>3</v>
      </c>
      <c r="D8" s="39" t="str">
        <f>IF(OR(C7="Bachelor of Textile Design",C7="Bachelor of Communication Design",C7="Bachelor of Fine Art"),IF(OR(B8="First",B8="Second"),"First",IF(OR(B8="Third",B8="Fourth"),"Second",IF(OR(B8="Fifth",B8="Sixth"),"Third",IF(OR(B8="Seventh",B8="Eighth"),"Final")))),IF(C7="Bachelor of Architecture &amp; Planning",IF(OR(B8="First",B8="Second"),"First",IF(OR(B8="Third",B8="Fourth"),"Second",IF(OR(B8="Fifth",B8="Sixth"),"Third",IF(OR(B8="Seventh",B8="Eighth"),"Fourth",IF(OR(B8="Ninth",B8="Tenth"),"Final")))))))</f>
        <v>First</v>
      </c>
      <c r="E8" s="242" t="s">
        <v>4</v>
      </c>
      <c r="F8" s="242"/>
      <c r="G8" s="273" t="s">
        <v>182</v>
      </c>
      <c r="H8" s="273"/>
      <c r="I8" s="267" t="s">
        <v>24</v>
      </c>
      <c r="J8" s="267"/>
      <c r="K8" s="267"/>
      <c r="L8" s="267"/>
      <c r="M8" s="249" t="s">
        <v>330</v>
      </c>
      <c r="N8" s="249"/>
      <c r="O8" s="241"/>
      <c r="P8" s="245" t="str">
        <f>IF(M8="", "Year can not be left blank", "")</f>
        <v/>
      </c>
      <c r="Q8" s="246"/>
      <c r="R8" s="246"/>
      <c r="S8" s="246"/>
      <c r="T8" s="247"/>
      <c r="U8" s="208"/>
      <c r="V8" s="208"/>
      <c r="W8" s="208"/>
      <c r="X8" s="209"/>
      <c r="Y8" s="157"/>
      <c r="Z8" s="125"/>
      <c r="AA8" s="125"/>
      <c r="AB8" s="20"/>
      <c r="AC8" s="20"/>
      <c r="AD8" s="20"/>
      <c r="AE8" s="20"/>
      <c r="AH8" s="27">
        <f t="shared" si="0"/>
        <v>0</v>
      </c>
    </row>
    <row r="9" spans="1:35" s="1" customFormat="1" ht="20.100000000000001" customHeight="1">
      <c r="A9" s="37" t="s">
        <v>5</v>
      </c>
      <c r="B9" s="265" t="s">
        <v>188</v>
      </c>
      <c r="C9" s="265"/>
      <c r="D9" s="265"/>
      <c r="E9" s="265"/>
      <c r="F9" s="265"/>
      <c r="G9" s="265"/>
      <c r="H9" s="265"/>
      <c r="I9" s="265"/>
      <c r="J9" s="265"/>
      <c r="K9" s="242" t="s">
        <v>6</v>
      </c>
      <c r="L9" s="242"/>
      <c r="M9" s="242"/>
      <c r="N9" s="64" t="s">
        <v>329</v>
      </c>
      <c r="O9" s="241"/>
      <c r="P9" s="245" t="str">
        <f>IF(G8="", "Batch can not be left blank", "")</f>
        <v/>
      </c>
      <c r="Q9" s="246"/>
      <c r="R9" s="246"/>
      <c r="S9" s="246"/>
      <c r="T9" s="247"/>
      <c r="U9" s="208"/>
      <c r="V9" s="208"/>
      <c r="W9" s="208"/>
      <c r="X9" s="209"/>
      <c r="Y9" s="157"/>
      <c r="Z9" s="125"/>
      <c r="AA9" s="125"/>
      <c r="AB9" s="20"/>
      <c r="AC9" s="20"/>
      <c r="AD9" s="20"/>
      <c r="AE9" s="20"/>
      <c r="AH9" s="27">
        <f t="shared" si="0"/>
        <v>0</v>
      </c>
    </row>
    <row r="10" spans="1:35" s="1" customFormat="1" ht="20.100000000000001" customHeight="1">
      <c r="A10" s="244" t="s">
        <v>20</v>
      </c>
      <c r="B10" s="244"/>
      <c r="C10" s="244"/>
      <c r="D10" s="244"/>
      <c r="E10" s="265" t="s">
        <v>328</v>
      </c>
      <c r="F10" s="265"/>
      <c r="G10" s="265"/>
      <c r="H10" s="265"/>
      <c r="I10" s="265"/>
      <c r="J10" s="265"/>
      <c r="K10" s="265"/>
      <c r="L10" s="265"/>
      <c r="M10" s="265"/>
      <c r="N10" s="265"/>
      <c r="O10" s="241"/>
      <c r="P10" s="245" t="str">
        <f>IF(I8="", "Examination can not be left blank", "")</f>
        <v/>
      </c>
      <c r="Q10" s="246"/>
      <c r="R10" s="246"/>
      <c r="S10" s="246"/>
      <c r="T10" s="247"/>
      <c r="U10" s="208"/>
      <c r="V10" s="208"/>
      <c r="W10" s="208"/>
      <c r="X10" s="209"/>
      <c r="Y10" s="157"/>
      <c r="Z10" s="125"/>
      <c r="AA10" s="125"/>
      <c r="AB10" s="20"/>
      <c r="AC10" s="20"/>
      <c r="AD10" s="20"/>
      <c r="AE10" s="20"/>
      <c r="AH10" s="27">
        <f t="shared" si="0"/>
        <v>0</v>
      </c>
    </row>
    <row r="11" spans="1:35" s="3" customFormat="1" ht="9.9499999999999993" customHeight="1">
      <c r="A11" s="250"/>
      <c r="B11" s="250"/>
      <c r="C11" s="250"/>
      <c r="D11" s="240"/>
      <c r="E11" s="240"/>
      <c r="F11" s="240"/>
      <c r="G11" s="240"/>
      <c r="H11" s="240"/>
      <c r="I11" s="240"/>
      <c r="J11" s="240"/>
      <c r="K11" s="240"/>
      <c r="L11" s="250"/>
      <c r="M11" s="250"/>
      <c r="N11" s="250"/>
      <c r="O11" s="241"/>
      <c r="P11" s="245" t="str">
        <f>IF(M8="", "Exam Month can not be left blank", "")</f>
        <v/>
      </c>
      <c r="Q11" s="246"/>
      <c r="R11" s="246"/>
      <c r="S11" s="246"/>
      <c r="T11" s="247"/>
      <c r="U11" s="208"/>
      <c r="V11" s="208"/>
      <c r="W11" s="208"/>
      <c r="X11" s="209"/>
      <c r="Y11" s="157"/>
      <c r="Z11" s="125"/>
      <c r="AA11" s="125"/>
      <c r="AB11" s="20"/>
      <c r="AC11" s="20"/>
      <c r="AD11" s="20"/>
      <c r="AE11" s="20"/>
      <c r="AH11" s="27">
        <f t="shared" si="0"/>
        <v>0</v>
      </c>
    </row>
    <row r="12" spans="1:35" s="1" customFormat="1" ht="18" customHeight="1">
      <c r="A12" s="239" t="s">
        <v>7</v>
      </c>
      <c r="B12" s="239" t="s">
        <v>8</v>
      </c>
      <c r="C12" s="239"/>
      <c r="D12" s="243" t="s">
        <v>9</v>
      </c>
      <c r="E12" s="243"/>
      <c r="F12" s="243"/>
      <c r="G12" s="243"/>
      <c r="H12" s="243"/>
      <c r="I12" s="243"/>
      <c r="J12" s="243"/>
      <c r="K12" s="243"/>
      <c r="L12" s="243"/>
      <c r="M12" s="243"/>
      <c r="N12" s="243"/>
      <c r="O12" s="241"/>
      <c r="P12" s="245" t="str">
        <f>IF(B9="", "Subject can not be left blank", "")</f>
        <v/>
      </c>
      <c r="Q12" s="246"/>
      <c r="R12" s="246"/>
      <c r="S12" s="246"/>
      <c r="T12" s="247"/>
      <c r="U12" s="208"/>
      <c r="V12" s="208"/>
      <c r="W12" s="208"/>
      <c r="X12" s="209"/>
      <c r="Y12" s="157"/>
      <c r="Z12" s="125"/>
      <c r="AA12" s="125"/>
      <c r="AB12" s="20"/>
      <c r="AC12" s="20"/>
      <c r="AD12" s="20"/>
      <c r="AE12" s="20"/>
      <c r="AH12" s="27">
        <f t="shared" si="0"/>
        <v>0</v>
      </c>
    </row>
    <row r="13" spans="1:35" s="1" customFormat="1" ht="18" customHeight="1">
      <c r="A13" s="239"/>
      <c r="B13" s="239"/>
      <c r="C13" s="239"/>
      <c r="D13" s="243"/>
      <c r="E13" s="243"/>
      <c r="F13" s="243"/>
      <c r="G13" s="243"/>
      <c r="H13" s="243"/>
      <c r="I13" s="243"/>
      <c r="J13" s="243"/>
      <c r="K13" s="243"/>
      <c r="L13" s="243"/>
      <c r="M13" s="243"/>
      <c r="N13" s="243"/>
      <c r="O13" s="241"/>
      <c r="P13" s="245" t="str">
        <f>IF(N9="", "Date of Conduct can not be left blank", "")</f>
        <v/>
      </c>
      <c r="Q13" s="246"/>
      <c r="R13" s="246"/>
      <c r="S13" s="246"/>
      <c r="T13" s="247"/>
      <c r="U13" s="208" t="s">
        <v>202</v>
      </c>
      <c r="V13" s="208"/>
      <c r="W13" s="208"/>
      <c r="X13" s="209"/>
      <c r="Y13" s="158"/>
      <c r="Z13" s="126"/>
      <c r="AA13" s="126"/>
      <c r="AB13" s="20"/>
      <c r="AC13" s="20"/>
      <c r="AD13" s="20"/>
      <c r="AE13" s="20"/>
      <c r="AH13" s="27">
        <f t="shared" si="0"/>
        <v>0</v>
      </c>
    </row>
    <row r="14" spans="1:35" s="1" customFormat="1" ht="18" customHeight="1">
      <c r="A14" s="239"/>
      <c r="B14" s="239"/>
      <c r="C14" s="239"/>
      <c r="D14" s="243" t="s">
        <v>10</v>
      </c>
      <c r="E14" s="243"/>
      <c r="F14" s="243" t="s">
        <v>11</v>
      </c>
      <c r="G14" s="243"/>
      <c r="H14" s="243" t="s">
        <v>12</v>
      </c>
      <c r="I14" s="243"/>
      <c r="J14" s="243" t="s">
        <v>13</v>
      </c>
      <c r="K14" s="243"/>
      <c r="L14" s="243" t="s">
        <v>15</v>
      </c>
      <c r="M14" s="243"/>
      <c r="N14" s="239" t="s">
        <v>16</v>
      </c>
      <c r="O14" s="241"/>
      <c r="P14" s="245" t="str">
        <f>IF(E10="", "Name of Internal Examiner can not be left blank", "")</f>
        <v/>
      </c>
      <c r="Q14" s="246"/>
      <c r="R14" s="246"/>
      <c r="S14" s="246"/>
      <c r="T14" s="247"/>
      <c r="U14" s="208"/>
      <c r="V14" s="208"/>
      <c r="W14" s="208"/>
      <c r="X14" s="209"/>
      <c r="Y14" s="158"/>
      <c r="Z14" s="126"/>
      <c r="AA14" s="126"/>
      <c r="AB14" s="20"/>
      <c r="AC14" s="20"/>
      <c r="AD14" s="20"/>
      <c r="AE14" s="20"/>
      <c r="AH14" s="27">
        <f t="shared" si="0"/>
        <v>0</v>
      </c>
    </row>
    <row r="15" spans="1:35" s="1" customFormat="1" ht="18" customHeight="1" thickBot="1">
      <c r="A15" s="239"/>
      <c r="B15" s="239"/>
      <c r="C15" s="239"/>
      <c r="D15" s="243"/>
      <c r="E15" s="243"/>
      <c r="F15" s="243"/>
      <c r="G15" s="243"/>
      <c r="H15" s="243"/>
      <c r="I15" s="243"/>
      <c r="J15" s="243"/>
      <c r="K15" s="243"/>
      <c r="L15" s="243"/>
      <c r="M15" s="243"/>
      <c r="N15" s="239"/>
      <c r="O15" s="241"/>
      <c r="P15" s="299" t="str">
        <f>IF(M17="", "Subject Total Marks can not be left blank", "")</f>
        <v/>
      </c>
      <c r="Q15" s="300"/>
      <c r="R15" s="300"/>
      <c r="S15" s="300"/>
      <c r="T15" s="301"/>
      <c r="U15" s="208"/>
      <c r="V15" s="208"/>
      <c r="W15" s="208"/>
      <c r="X15" s="209"/>
      <c r="Y15" s="158"/>
      <c r="Z15" s="126"/>
      <c r="AA15" s="126"/>
      <c r="AB15" s="20"/>
      <c r="AC15" s="20"/>
      <c r="AD15" s="20"/>
      <c r="AE15" s="20"/>
      <c r="AH15" s="27">
        <f t="shared" si="0"/>
        <v>0</v>
      </c>
    </row>
    <row r="16" spans="1:35" s="1" customFormat="1" ht="18" customHeight="1" thickBot="1">
      <c r="A16" s="239"/>
      <c r="B16" s="239"/>
      <c r="C16" s="239"/>
      <c r="D16" s="248"/>
      <c r="E16" s="248"/>
      <c r="F16" s="248"/>
      <c r="G16" s="248"/>
      <c r="H16" s="248"/>
      <c r="I16" s="248"/>
      <c r="J16" s="248"/>
      <c r="K16" s="248"/>
      <c r="L16" s="248"/>
      <c r="M16" s="248"/>
      <c r="N16" s="239"/>
      <c r="O16" s="241"/>
      <c r="P16" s="304" t="s">
        <v>155</v>
      </c>
      <c r="Q16" s="304"/>
      <c r="R16" s="306">
        <f>SUM(AH5:AH15)</f>
        <v>0</v>
      </c>
      <c r="S16" s="307"/>
      <c r="T16" s="308"/>
      <c r="U16" s="207"/>
      <c r="V16" s="208"/>
      <c r="W16" s="208"/>
      <c r="X16" s="209"/>
      <c r="Y16" s="158"/>
      <c r="Z16" s="126"/>
      <c r="AA16" s="126"/>
      <c r="AB16" s="18"/>
      <c r="AC16" s="18"/>
      <c r="AD16" s="18"/>
      <c r="AE16" s="18"/>
    </row>
    <row r="17" spans="1:103" s="1" customFormat="1" ht="18" customHeight="1" thickBot="1">
      <c r="A17" s="239"/>
      <c r="B17" s="239"/>
      <c r="C17" s="239"/>
      <c r="D17" s="7" t="s">
        <v>14</v>
      </c>
      <c r="E17" s="8">
        <f>(10*M17)/100</f>
        <v>10</v>
      </c>
      <c r="F17" s="7" t="s">
        <v>14</v>
      </c>
      <c r="G17" s="8">
        <f>(10*M17)/100</f>
        <v>10</v>
      </c>
      <c r="H17" s="7" t="s">
        <v>14</v>
      </c>
      <c r="I17" s="8">
        <f>(20*M17)/100</f>
        <v>20</v>
      </c>
      <c r="J17" s="46" t="s">
        <v>14</v>
      </c>
      <c r="K17" s="8">
        <f>(60*M17)/100</f>
        <v>60</v>
      </c>
      <c r="L17" s="7" t="s">
        <v>14</v>
      </c>
      <c r="M17" s="98">
        <v>100</v>
      </c>
      <c r="N17" s="239"/>
      <c r="O17" s="241"/>
      <c r="P17" s="28" t="s">
        <v>150</v>
      </c>
      <c r="Q17" s="184" t="s">
        <v>146</v>
      </c>
      <c r="R17" s="302"/>
      <c r="S17" s="303"/>
      <c r="T17" s="305" t="s">
        <v>147</v>
      </c>
      <c r="U17" s="302"/>
      <c r="V17" s="302"/>
      <c r="W17" s="302"/>
      <c r="X17" s="185"/>
      <c r="Y17" s="155"/>
      <c r="Z17" s="129"/>
      <c r="AA17" s="129"/>
      <c r="AB17" s="17"/>
      <c r="AC17" s="17"/>
      <c r="AD17" s="17"/>
      <c r="AE17" s="17"/>
    </row>
    <row r="18" spans="1:103" s="65" customFormat="1" ht="5.0999999999999996" customHeight="1">
      <c r="A18" s="67"/>
      <c r="B18" s="280"/>
      <c r="C18" s="281"/>
      <c r="D18" s="270" t="s">
        <v>157</v>
      </c>
      <c r="E18" s="271"/>
      <c r="F18" s="270" t="s">
        <v>157</v>
      </c>
      <c r="G18" s="271"/>
      <c r="H18" s="270" t="s">
        <v>157</v>
      </c>
      <c r="I18" s="271"/>
      <c r="J18" s="272" t="s">
        <v>157</v>
      </c>
      <c r="K18" s="272"/>
      <c r="L18" s="282"/>
      <c r="M18" s="283"/>
      <c r="N18" s="67"/>
      <c r="O18" s="241"/>
      <c r="P18" s="68"/>
      <c r="Q18" s="309"/>
      <c r="R18" s="297"/>
      <c r="S18" s="298"/>
      <c r="T18" s="296"/>
      <c r="U18" s="297"/>
      <c r="V18" s="297"/>
      <c r="W18" s="297"/>
      <c r="X18" s="298"/>
      <c r="Y18" s="155"/>
      <c r="Z18" s="129"/>
      <c r="AA18" s="129"/>
      <c r="AB18" s="66"/>
      <c r="AC18" s="66"/>
      <c r="AD18" s="66"/>
      <c r="AE18" s="66"/>
    </row>
    <row r="19" spans="1:103" s="1" customFormat="1" ht="18.95" customHeight="1" thickBot="1">
      <c r="A19" s="63"/>
      <c r="B19" s="268"/>
      <c r="C19" s="269"/>
      <c r="D19" s="268"/>
      <c r="E19" s="269"/>
      <c r="F19" s="268"/>
      <c r="G19" s="269"/>
      <c r="H19" s="268"/>
      <c r="I19" s="269"/>
      <c r="J19" s="268"/>
      <c r="K19" s="269"/>
      <c r="L19" s="250" t="str">
        <f>IF(AND(A19&lt;&gt;"",B19&lt;&gt;"",D19&lt;&gt;"",F19&lt;&gt;"",H19&lt;&gt;"",J19&lt;&gt;"",Q19="",P19="OK",T19="",OR(D19&lt;=E17,D19="ABS"),OR(F19&lt;=G17,F19="ABS"),OR(H19&lt;=I17,H19="ABS"),OR(J19&lt;=K17,J19="ABS")),IF(AND(D19="ABS",F19="ABS",H19="ABS",J19="ABS"),"ABS",IF(SUM(D19,F19,H19,J19)=0,"ZERO",SUM(D19,F19,H19,J19))),"")</f>
        <v/>
      </c>
      <c r="M19" s="275"/>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41"/>
      <c r="P19" s="84" t="str">
        <f>IF(A19&lt;&gt;"",IF(CX19="SEQUENCE CORRECT",IF(OR(T(AB19)="OK",T(Z19)="oKK",T(Y19)="oKK",T(AA19)="oKK",T(AC19)="oOk",T(AD19)="Okk", AE19="ok"),"OK","FORMAT INCORRECT"),"SEQUENCE INCORRECT"),"")</f>
        <v/>
      </c>
      <c r="Q19" s="229" t="str">
        <f>IF(AND(A19&lt;&gt;"",B19&lt;&gt;""),IF(OR(D19&lt;&gt;"ABS"),IF(OR(AND(D19&lt;ROUNDDOWN((0.7*E17),0),D19&lt;&gt;0),D19&gt;E17,D19=""),"Attendance Marks incorrect",""),""),"")</f>
        <v/>
      </c>
      <c r="R19" s="230"/>
      <c r="S19" s="230"/>
      <c r="T19" s="230" t="str">
        <f>IF(OR(AND(OR(F19&lt;=G17, F19=0, F19="ABS"),OR(H19&lt;=I17, H19=0, H19="ABS"),OR(J19&lt;=K17, J19="ABS"))),IF(OR(AND(A19="",B19="",D19="",F19="",H19="",J19=""),AND(A19&lt;&gt;"",B19&lt;&gt;"",D19&lt;&gt;"",F19&lt;&gt;"",H19&lt;&gt;"",J19&lt;&gt;"", AG19="OK")),"","Given Marks or Format is incorrect"),"Given Marks or Format is incorrect")</f>
        <v/>
      </c>
      <c r="U19" s="230"/>
      <c r="V19" s="230"/>
      <c r="W19" s="230"/>
      <c r="X19" s="230"/>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 t="b">
        <f>IF(ISNUMBER(A19)&lt;&gt;"",AND(ISNUMBER(INT(MID(A19,1,3))),MID(A19,4,1)="",MID(A19,1,1)&lt;&gt;"0"))</f>
        <v>0</v>
      </c>
      <c r="AG19" s="25" t="str">
        <f>IF(AF19=TRUE,"OK","S# INCORRECT")</f>
        <v>S# INCORRECT</v>
      </c>
      <c r="BO19" s="75" t="str">
        <f t="shared" ref="BO19:BO38" si="1">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 t="shared" ref="BZ19:BZ38" si="2">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IF(CQ19="NO", "NO","OK")</f>
        <v>NO</v>
      </c>
      <c r="CS19" s="79" t="str">
        <f>IF(CQ19="INCORRECT", "INCORRECT","OK")</f>
        <v>OK</v>
      </c>
      <c r="CT19" s="75"/>
      <c r="CU19" s="75"/>
      <c r="CV19" s="75"/>
      <c r="CW19" s="75"/>
      <c r="CX19" s="78" t="str">
        <f>IF(CS19="OK", "SEQUENCE CORRECT", "SEQUENCE INCORRECT")</f>
        <v>SEQUENCE CORRECT</v>
      </c>
      <c r="CY19" s="80" t="str">
        <f>"0"</f>
        <v>0</v>
      </c>
    </row>
    <row r="20" spans="1:103" s="1" customFormat="1" ht="18.95" customHeight="1" thickBot="1">
      <c r="A20" s="63"/>
      <c r="B20" s="268"/>
      <c r="C20" s="269"/>
      <c r="D20" s="268"/>
      <c r="E20" s="269"/>
      <c r="F20" s="268"/>
      <c r="G20" s="269"/>
      <c r="H20" s="268"/>
      <c r="I20" s="269"/>
      <c r="J20" s="268"/>
      <c r="K20" s="269"/>
      <c r="L20" s="250" t="str">
        <f>IF(AND(A20&lt;&gt;"",B20&lt;&gt;"",D20&lt;&gt;"", F20&lt;&gt;"", H20&lt;&gt;"", J20&lt;&gt;"",Q20="",P20="OK",T20="",OR(D20&lt;=E17,D20="ABS"),OR(F20&lt;=G17,F20="ABS"),OR(H20&lt;=I17,H20="ABS"),OR(J20&lt;=K17,J20="ABS")),IF(AND(D20="ABS",F20="ABS",H20="ABS",J20="ABS"),"ABS",IF(SUM(D20,F20,H20,J20)=0,"ZERO",SUM(D20,F20,H20,J20))),"")</f>
        <v/>
      </c>
      <c r="M20" s="275"/>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41"/>
      <c r="P20" s="84" t="str">
        <f t="shared" ref="P20:P38" si="3">IF(A20&lt;&gt;"",IF(CX20="SEQUENCE CORRECT",IF(OR(T(AB20)="OK",T(Z20)="oKK",T(Y20)="oKK",T(AA20)="oKK",T(AC20)="oOk",T(AD20)="Okk", AE20="ok"),"OK","FORMAT INCORRECT"),"SEQUENCE INCORRECT"),"")</f>
        <v/>
      </c>
      <c r="Q20" s="231" t="str">
        <f>IF(AND(A20&lt;&gt;"",B20&lt;&gt;""),IF(OR(D20&lt;&gt;"ABS"),IF(OR(AND(D20&lt;ROUNDDOWN((0.7*E17),0),D20&lt;&gt;0),D20&gt;E17,D20=""),"Attendance Marks incorrect",""),""),"")</f>
        <v/>
      </c>
      <c r="R20" s="232"/>
      <c r="S20" s="232"/>
      <c r="T20" s="232" t="str">
        <f>IF(OR(AND(OR(F20&lt;=G17, F20=0, F20="ABS"),OR(H20&lt;=I17, H20=0, H20="ABS"),OR(J20&lt;=K17, J20="ABS"))),IF(OR(AND(A20="",B20="",D20="",F20="",H20="",J20=""),AND(A20&lt;&gt;"",B20&lt;&gt;"",D20&lt;&gt;"",F20&lt;&gt;"",H20&lt;&gt;"",J20&lt;&gt;"", AG20="OK")),"","Given Marks or Format is incorrect"),"Given Marks or Format is incorrect")</f>
        <v/>
      </c>
      <c r="U20" s="232"/>
      <c r="V20" s="232"/>
      <c r="W20" s="232"/>
      <c r="X20" s="23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6" t="b">
        <f t="shared" ref="AF20:AF38" si="4">IF(AND(ISNUMBER(A19)&lt;&gt;"",ISNUMBER(A20)&lt;&gt;""),IF(AND(ISNUMBER(A20),ISNUMBER(A19)),IF(A20-A19=1,AND(ISNUMBER(INT(MID(A20,1,3))),MID(A20,4,1)="",MID(A20,1,1)&lt;&gt;"0"))))</f>
        <v>0</v>
      </c>
      <c r="AG20" s="25" t="str">
        <f t="shared" ref="AG20:AG38" si="5">IF(AF20=TRUE,"OK","S# INCORRECT")</f>
        <v>S# INCORRECT</v>
      </c>
      <c r="BO20" s="75" t="str">
        <f t="shared" si="1"/>
        <v/>
      </c>
      <c r="BP20" s="75" t="b">
        <f t="shared" ref="BP20:BP38" si="6">ISNUMBER(INT((MID(BO20,1,1))))</f>
        <v>0</v>
      </c>
      <c r="BQ20" s="75" t="b">
        <f t="shared" ref="BQ20:BQ38" si="7">ISNUMBER(INT((MID(BO20,2,1))))</f>
        <v>0</v>
      </c>
      <c r="BR20" s="75" t="b">
        <f t="shared" ref="BR20:BR38" si="8">ISNUMBER(INT((MID(BO20,3,1))))</f>
        <v>0</v>
      </c>
      <c r="BS20" s="75" t="str">
        <f t="shared" ref="BS20:BS38" si="9">IF(BP20=TRUE, MID(BO20,1,1),"")</f>
        <v/>
      </c>
      <c r="BT20" s="75" t="str">
        <f t="shared" ref="BT20:BT38" si="10">IF(BQ20=TRUE, MID(BO20,2,1),"")</f>
        <v/>
      </c>
      <c r="BU20" s="75" t="str">
        <f t="shared" ref="BU20:BU38" si="11">IF(BR20=TRUE, MID(BO20,3,1),"")</f>
        <v/>
      </c>
      <c r="BV20" s="75" t="str">
        <f t="shared" ref="BV20:BV38" si="12">T(BS20)&amp;T(BT20)&amp;T(BU20)</f>
        <v/>
      </c>
      <c r="BW20" s="76" t="str">
        <f t="shared" ref="BW20:BW38" si="13">IF(BV20="","",INT(TRIM(BV20)))</f>
        <v/>
      </c>
      <c r="BX20" s="77" t="str">
        <f>IF(BW20&gt;BW19,"OK","INCORRECT")</f>
        <v>INCORRECT</v>
      </c>
      <c r="BY20" s="75" t="b">
        <f>BW20&gt;BW19</f>
        <v>0</v>
      </c>
      <c r="BZ20" s="78" t="str">
        <f t="shared" si="2"/>
        <v/>
      </c>
      <c r="CA20" s="75" t="b">
        <f t="shared" ref="CA20:CA38" si="14">ISNUMBER(INT((MID(BZ20,1,1))))</f>
        <v>0</v>
      </c>
      <c r="CB20" s="75" t="b">
        <f t="shared" ref="CB20:CB38" si="15">ISNUMBER(INT((MID(BZ20,2,1))))</f>
        <v>0</v>
      </c>
      <c r="CC20" s="75" t="b">
        <f t="shared" ref="CC20:CC38" si="16">ISNUMBER(INT((MID(BZ20,3,1))))</f>
        <v>0</v>
      </c>
      <c r="CD20" s="75" t="b">
        <f t="shared" ref="CD20:CD38" si="17">ISNUMBER(INT((MID(BZ20,4,1))))</f>
        <v>0</v>
      </c>
      <c r="CE20" s="75" t="b">
        <f t="shared" ref="CE20:CE38" si="18">ISNUMBER(INT((MID(BZ20,5,1))))</f>
        <v>0</v>
      </c>
      <c r="CF20" s="75" t="b">
        <f t="shared" ref="CF20:CF38" si="19">ISNUMBER(INT((MID(BZ20,6,1))))</f>
        <v>0</v>
      </c>
      <c r="CG20" s="75" t="str">
        <f t="shared" ref="CG20:CG38" si="20">IF(CA20=TRUE, MID(BZ20,1,1),"")</f>
        <v/>
      </c>
      <c r="CH20" s="75" t="str">
        <f t="shared" ref="CH20:CH38" si="21">IF(CB20=TRUE, MID(BZ20,2,1),"")</f>
        <v/>
      </c>
      <c r="CI20" s="75" t="str">
        <f t="shared" ref="CI20:CI38" si="22">IF(CC20=TRUE, MID(BZ20,3,1),"")</f>
        <v/>
      </c>
      <c r="CJ20" s="75" t="str">
        <f t="shared" ref="CJ20:CJ38" si="23">IF(CD20=TRUE, MID(BZ20,4,1),"")</f>
        <v/>
      </c>
      <c r="CK20" s="75" t="str">
        <f t="shared" ref="CK20:CK38" si="24">IF(CE20=TRUE, MID(BZ20,5,1),"")</f>
        <v/>
      </c>
      <c r="CL20" s="75" t="str">
        <f t="shared" ref="CL20:CL38" si="25">IF(CF20=TRUE, MID(BZ20,6,1),"")</f>
        <v/>
      </c>
      <c r="CM20" s="78" t="str">
        <f t="shared" ref="CM20:CM38" si="26">TRIM(T(CG20)&amp;T(CH20)&amp;T(CI20))</f>
        <v/>
      </c>
      <c r="CN20" s="78" t="str">
        <f t="shared" ref="CN20:CN38" si="27">TRIM(T(CJ20)&amp;T(CK20)&amp;T(CL20))</f>
        <v/>
      </c>
      <c r="CO20" s="79" t="str">
        <f t="shared" ref="CO20:CO38" si="28">IF(OR(MID(BZ20,3,1)="-",MID(BZ20,4,1)="-"),T(CM20),"NO")</f>
        <v>NO</v>
      </c>
      <c r="CP20" s="79" t="str">
        <f t="shared" ref="CP20:CP38" si="29">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1" customFormat="1" ht="18.95" customHeight="1" thickBot="1">
      <c r="A21" s="63"/>
      <c r="B21" s="268"/>
      <c r="C21" s="269"/>
      <c r="D21" s="268"/>
      <c r="E21" s="269"/>
      <c r="F21" s="268"/>
      <c r="G21" s="269"/>
      <c r="H21" s="268"/>
      <c r="I21" s="269"/>
      <c r="J21" s="268"/>
      <c r="K21" s="269"/>
      <c r="L21" s="250" t="str">
        <f>IF(AND(A21&lt;&gt;"",B21&lt;&gt;"",D21&lt;&gt;"", F21&lt;&gt;"", H21&lt;&gt;"", J21&lt;&gt;"",Q21="",P21="OK",T21="",OR(D21&lt;=E17,D21="ABS"),OR(F21&lt;=G17,F21="ABS"),OR(H21&lt;=I17,H21="ABS"),OR(J21&lt;=K17,J21="ABS")),IF(AND(D21="ABS",F21="ABS",H21="ABS",J21="ABS"),"ABS",IF(SUM(D21,F21,H21,J21)=0,"ZERO",SUM(D21,F21,H21,J21))),"")</f>
        <v/>
      </c>
      <c r="M21" s="275"/>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41"/>
      <c r="P21" s="84" t="str">
        <f t="shared" si="3"/>
        <v/>
      </c>
      <c r="Q21" s="231" t="str">
        <f>IF(AND(A21&lt;&gt;"",B21&lt;&gt;""),IF(OR(D21&lt;&gt;"ABS"),IF(OR(AND(D21&lt;ROUNDDOWN((0.7*E17),0),D21&lt;&gt;0),D21&gt;E17,D21=""),"Attendance Marks incorrect",""),""),"")</f>
        <v/>
      </c>
      <c r="R21" s="232"/>
      <c r="S21" s="232"/>
      <c r="T21" s="232" t="str">
        <f>IF(OR(AND(OR(F21&lt;=G17, F21=0, F21="ABS"),OR(H21&lt;=I17, H21=0, H21="ABS"),OR(J21&lt;=K17, J21="ABS"))),IF(OR(AND(A21="",B21="",D21="",F21="",H21="",J21=""),AND(A21&lt;&gt;"",B21&lt;&gt;"",D21&lt;&gt;"",F21&lt;&gt;"",H21&lt;&gt;"",J21&lt;&gt;"", AG21="OK")),"","Given Marks or Format is incorrect"),"Given Marks or Format is incorrect")</f>
        <v/>
      </c>
      <c r="U21" s="232"/>
      <c r="V21" s="232"/>
      <c r="W21" s="232"/>
      <c r="X21" s="23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6" t="b">
        <f t="shared" si="4"/>
        <v>0</v>
      </c>
      <c r="AG21" s="25" t="str">
        <f t="shared" si="5"/>
        <v>S# INCORRECT</v>
      </c>
      <c r="BO21" s="75" t="str">
        <f t="shared" si="1"/>
        <v/>
      </c>
      <c r="BP21" s="75" t="b">
        <f t="shared" si="6"/>
        <v>0</v>
      </c>
      <c r="BQ21" s="75" t="b">
        <f t="shared" si="7"/>
        <v>0</v>
      </c>
      <c r="BR21" s="75" t="b">
        <f t="shared" si="8"/>
        <v>0</v>
      </c>
      <c r="BS21" s="75" t="str">
        <f t="shared" si="9"/>
        <v/>
      </c>
      <c r="BT21" s="75" t="str">
        <f t="shared" si="10"/>
        <v/>
      </c>
      <c r="BU21" s="75" t="str">
        <f t="shared" si="11"/>
        <v/>
      </c>
      <c r="BV21" s="75" t="str">
        <f t="shared" si="12"/>
        <v/>
      </c>
      <c r="BW21" s="76" t="str">
        <f t="shared" si="13"/>
        <v/>
      </c>
      <c r="BX21" s="77" t="str">
        <f t="shared" ref="BX21:BX38" si="30">IF(BW21&gt;BW20,"OK","INCORRECT")</f>
        <v>INCORRECT</v>
      </c>
      <c r="BY21" s="75" t="b">
        <f t="shared" ref="BY21:BY38" si="31">BW21&gt;BW20</f>
        <v>0</v>
      </c>
      <c r="BZ21" s="78" t="str">
        <f t="shared" si="2"/>
        <v/>
      </c>
      <c r="CA21" s="75" t="b">
        <f t="shared" si="14"/>
        <v>0</v>
      </c>
      <c r="CB21" s="75" t="b">
        <f t="shared" si="15"/>
        <v>0</v>
      </c>
      <c r="CC21" s="75" t="b">
        <f t="shared" si="16"/>
        <v>0</v>
      </c>
      <c r="CD21" s="75" t="b">
        <f t="shared" si="17"/>
        <v>0</v>
      </c>
      <c r="CE21" s="75" t="b">
        <f t="shared" si="18"/>
        <v>0</v>
      </c>
      <c r="CF21" s="75" t="b">
        <f t="shared" si="19"/>
        <v>0</v>
      </c>
      <c r="CG21" s="75" t="str">
        <f t="shared" si="20"/>
        <v/>
      </c>
      <c r="CH21" s="75" t="str">
        <f t="shared" si="21"/>
        <v/>
      </c>
      <c r="CI21" s="75" t="str">
        <f t="shared" si="22"/>
        <v/>
      </c>
      <c r="CJ21" s="75" t="str">
        <f t="shared" si="23"/>
        <v/>
      </c>
      <c r="CK21" s="75" t="str">
        <f t="shared" si="24"/>
        <v/>
      </c>
      <c r="CL21" s="75" t="str">
        <f t="shared" si="25"/>
        <v/>
      </c>
      <c r="CM21" s="78" t="str">
        <f t="shared" si="26"/>
        <v/>
      </c>
      <c r="CN21" s="78" t="str">
        <f t="shared" si="27"/>
        <v/>
      </c>
      <c r="CO21" s="79" t="str">
        <f t="shared" si="28"/>
        <v>NO</v>
      </c>
      <c r="CP21" s="79" t="str">
        <f t="shared" si="29"/>
        <v>NO</v>
      </c>
      <c r="CQ21" s="77" t="str">
        <f t="shared" ref="CQ21:CQ38" si="32">IF(AND(CO21&lt;&gt;"NO", CP21&lt;&gt;"NO"),IF(CP21&lt;CO21,"OK","INCORRECT"),"NO")</f>
        <v>NO</v>
      </c>
      <c r="CR21" s="77" t="str">
        <f t="shared" ref="CR21:CR38" si="33">IF(AND(CO21&lt;&gt;"NO", CP21&lt;&gt;"NO"),IF(CP21&lt;=CP20,"OK","INCORRECT"),"NO")</f>
        <v>NO</v>
      </c>
      <c r="CS21" s="79" t="str">
        <f t="shared" ref="CS21:CS38" si="34">IF(OR(AND(OR(AND(CQ21="NO",CR21="NO"),AND(CQ21="OK", CR21="OK")),AND(CQ20="NO", CR20="NO")),AND(AND(CQ21="OK",CR21="OK",OR(AND(CQ20="NO", CR20="NO"),AND(CQ20="OK", CR20="OK"))))),"OK","INCORRECT")</f>
        <v>OK</v>
      </c>
      <c r="CT21" s="75" t="b">
        <f t="shared" ref="CT21:CT38" si="35">IF(CS21="OK",IF(AND(CO20="NO",CO21="NO"),BW21&gt;BW20))</f>
        <v>0</v>
      </c>
      <c r="CU21" s="75" t="b">
        <f t="shared" ref="CU21:CU38" si="36">IF(CS21="OK",AND(CQ21="OK",CR21="OK",CQ20="NO",CR20="NO"))</f>
        <v>0</v>
      </c>
      <c r="CV21" s="75" t="b">
        <f t="shared" ref="CV21:CV38" si="37">IF(CS21="OK",IF(AND(EXACT(CN20,CN21)),BW21&gt;BW20))</f>
        <v>0</v>
      </c>
      <c r="CW21" s="75" t="b">
        <f t="shared" ref="CW21:CW38" si="38">IF(CS21="OK",CP21&lt;CP20)</f>
        <v>0</v>
      </c>
      <c r="CX21" s="78" t="str">
        <f t="shared" ref="CX21:CX38" si="39">IF(AND(CT21=FALSE,CU21=FALSE,CV21=FALSE,CW21=FALSE),"SEQUENCE INCORRECT","SEQUENCE CORRECT")</f>
        <v>SEQUENCE INCORRECT</v>
      </c>
      <c r="CY21" s="80">
        <f>COUNTIF(B19:B20,T(B21))</f>
        <v>2</v>
      </c>
    </row>
    <row r="22" spans="1:103" s="1" customFormat="1" ht="18.95" customHeight="1" thickBot="1">
      <c r="A22" s="63"/>
      <c r="B22" s="268"/>
      <c r="C22" s="269"/>
      <c r="D22" s="268"/>
      <c r="E22" s="269"/>
      <c r="F22" s="268"/>
      <c r="G22" s="269"/>
      <c r="H22" s="268"/>
      <c r="I22" s="269"/>
      <c r="J22" s="268"/>
      <c r="K22" s="269"/>
      <c r="L22" s="250" t="str">
        <f>IF(AND(A22&lt;&gt;"",B22&lt;&gt;"",D22&lt;&gt;"", F22&lt;&gt;"", H22&lt;&gt;"", J22&lt;&gt;"",Q22="",P22="OK",T22="",OR(D22&lt;=E17,D22="ABS"),OR(F22&lt;=G17,F22="ABS"),OR(H22&lt;=I17,H22="ABS"),OR(J22&lt;=K17,J22="ABS")),IF(AND(D22="ABS",F22="ABS",H22="ABS",J22="ABS"),"ABS",IF(SUM(D22,F22,H22,J22)=0,"ZERO",SUM(D22,F22,H22,J22))),"")</f>
        <v/>
      </c>
      <c r="M22" s="275"/>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41"/>
      <c r="P22" s="84" t="str">
        <f t="shared" si="3"/>
        <v/>
      </c>
      <c r="Q22" s="231" t="str">
        <f>IF(AND(A22&lt;&gt;"",B22&lt;&gt;""),IF(OR(D22&lt;&gt;"ABS"),IF(OR(AND(D22&lt;ROUNDDOWN((0.7*E17),0),D22&lt;&gt;0),D22&gt;E17,D22=""),"Attendance Marks incorrect",""),""),"")</f>
        <v/>
      </c>
      <c r="R22" s="232"/>
      <c r="S22" s="232"/>
      <c r="T22" s="232" t="str">
        <f>IF(OR(AND(OR(F22&lt;=G17, F22=0, F22="ABS"),OR(H22&lt;=I17, H22=0, H22="ABS"),OR(J22&lt;=K17, J22="ABS"))),IF(OR(AND(A22="",B22="",D22="",F22="",H22="",J22=""),AND(A22&lt;&gt;"",B22&lt;&gt;"",D22&lt;&gt;"",F22&lt;&gt;"",H22&lt;&gt;"",J22&lt;&gt;"", AG22="OK")),"","Given Marks or Format is incorrect"),"Given Marks or Format is incorrect")</f>
        <v/>
      </c>
      <c r="U22" s="232"/>
      <c r="V22" s="232"/>
      <c r="W22" s="232"/>
      <c r="X22" s="23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6" t="b">
        <f t="shared" si="4"/>
        <v>0</v>
      </c>
      <c r="AG22" s="25" t="str">
        <f t="shared" si="5"/>
        <v>S# INCORRECT</v>
      </c>
      <c r="BO22" s="75" t="str">
        <f t="shared" si="1"/>
        <v/>
      </c>
      <c r="BP22" s="75" t="b">
        <f t="shared" si="6"/>
        <v>0</v>
      </c>
      <c r="BQ22" s="75" t="b">
        <f t="shared" si="7"/>
        <v>0</v>
      </c>
      <c r="BR22" s="75" t="b">
        <f t="shared" si="8"/>
        <v>0</v>
      </c>
      <c r="BS22" s="75" t="str">
        <f t="shared" si="9"/>
        <v/>
      </c>
      <c r="BT22" s="75" t="str">
        <f t="shared" si="10"/>
        <v/>
      </c>
      <c r="BU22" s="75" t="str">
        <f t="shared" si="11"/>
        <v/>
      </c>
      <c r="BV22" s="75" t="str">
        <f t="shared" si="12"/>
        <v/>
      </c>
      <c r="BW22" s="76" t="str">
        <f t="shared" si="13"/>
        <v/>
      </c>
      <c r="BX22" s="77" t="str">
        <f t="shared" si="30"/>
        <v>INCORRECT</v>
      </c>
      <c r="BY22" s="75" t="b">
        <f t="shared" si="31"/>
        <v>0</v>
      </c>
      <c r="BZ22" s="78" t="str">
        <f t="shared" si="2"/>
        <v/>
      </c>
      <c r="CA22" s="75" t="b">
        <f t="shared" si="14"/>
        <v>0</v>
      </c>
      <c r="CB22" s="75" t="b">
        <f t="shared" si="15"/>
        <v>0</v>
      </c>
      <c r="CC22" s="75" t="b">
        <f t="shared" si="16"/>
        <v>0</v>
      </c>
      <c r="CD22" s="75" t="b">
        <f t="shared" si="17"/>
        <v>0</v>
      </c>
      <c r="CE22" s="75" t="b">
        <f t="shared" si="18"/>
        <v>0</v>
      </c>
      <c r="CF22" s="75" t="b">
        <f t="shared" si="19"/>
        <v>0</v>
      </c>
      <c r="CG22" s="75" t="str">
        <f t="shared" si="20"/>
        <v/>
      </c>
      <c r="CH22" s="75" t="str">
        <f t="shared" si="21"/>
        <v/>
      </c>
      <c r="CI22" s="75" t="str">
        <f t="shared" si="22"/>
        <v/>
      </c>
      <c r="CJ22" s="75" t="str">
        <f t="shared" si="23"/>
        <v/>
      </c>
      <c r="CK22" s="75" t="str">
        <f t="shared" si="24"/>
        <v/>
      </c>
      <c r="CL22" s="75" t="str">
        <f t="shared" si="25"/>
        <v/>
      </c>
      <c r="CM22" s="78" t="str">
        <f t="shared" si="26"/>
        <v/>
      </c>
      <c r="CN22" s="78" t="str">
        <f t="shared" si="27"/>
        <v/>
      </c>
      <c r="CO22" s="79" t="str">
        <f t="shared" si="28"/>
        <v>NO</v>
      </c>
      <c r="CP22" s="79" t="str">
        <f t="shared" si="29"/>
        <v>NO</v>
      </c>
      <c r="CQ22" s="77" t="str">
        <f t="shared" si="32"/>
        <v>NO</v>
      </c>
      <c r="CR22" s="77" t="str">
        <f t="shared" si="33"/>
        <v>NO</v>
      </c>
      <c r="CS22" s="79" t="str">
        <f t="shared" si="34"/>
        <v>OK</v>
      </c>
      <c r="CT22" s="75" t="b">
        <f t="shared" si="35"/>
        <v>0</v>
      </c>
      <c r="CU22" s="75" t="b">
        <f t="shared" si="36"/>
        <v>0</v>
      </c>
      <c r="CV22" s="75" t="b">
        <f t="shared" si="37"/>
        <v>0</v>
      </c>
      <c r="CW22" s="75" t="b">
        <f t="shared" si="38"/>
        <v>0</v>
      </c>
      <c r="CX22" s="78" t="str">
        <f t="shared" si="39"/>
        <v>SEQUENCE INCORRECT</v>
      </c>
      <c r="CY22" s="80">
        <f>COUNTIF(B19:B21,T(B22))</f>
        <v>3</v>
      </c>
    </row>
    <row r="23" spans="1:103" s="1" customFormat="1" ht="18.95" customHeight="1" thickBot="1">
      <c r="A23" s="63"/>
      <c r="B23" s="268"/>
      <c r="C23" s="269"/>
      <c r="D23" s="268"/>
      <c r="E23" s="269"/>
      <c r="F23" s="268"/>
      <c r="G23" s="269"/>
      <c r="H23" s="268"/>
      <c r="I23" s="269"/>
      <c r="J23" s="268"/>
      <c r="K23" s="269"/>
      <c r="L23" s="250" t="str">
        <f>IF(AND(A23&lt;&gt;"",B23&lt;&gt;"",D23&lt;&gt;"", F23&lt;&gt;"", H23&lt;&gt;"", J23&lt;&gt;"",Q23="",P23="OK",T23="",OR(D23&lt;=E17,D23="ABS"),OR(F23&lt;=G17,F23="ABS"),OR(H23&lt;=I17,H23="ABS"),OR(J23&lt;=K17,J23="ABS")),IF(AND(D23="ABS",F23="ABS",H23="ABS",J23="ABS"),"ABS",IF(SUM(D23,F23,H23,J23)=0,"ZERO",SUM(D23,F23,H23,J23))),"")</f>
        <v/>
      </c>
      <c r="M23" s="275"/>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41"/>
      <c r="P23" s="84" t="str">
        <f t="shared" si="3"/>
        <v/>
      </c>
      <c r="Q23" s="231" t="str">
        <f>IF(AND(A23&lt;&gt;"",B23&lt;&gt;""),IF(OR(D23&lt;&gt;"ABS"),IF(OR(AND(D23&lt;ROUNDDOWN((0.7*E17),0),D23&lt;&gt;0),D23&gt;E17,D23=""),"Attendance Marks incorrect",""),""),"")</f>
        <v/>
      </c>
      <c r="R23" s="232"/>
      <c r="S23" s="232"/>
      <c r="T23" s="232" t="str">
        <f>IF(OR(AND(OR(F23&lt;=G17, F23=0, F23="ABS"),OR(H23&lt;=I17, H23=0, H23="ABS"),OR(J23&lt;=K17, J23="ABS"))),IF(OR(AND(A23="",B23="",D23="",F23="",H23="",J23=""),AND(A23&lt;&gt;"",B23&lt;&gt;"",D23&lt;&gt;"",F23&lt;&gt;"",H23&lt;&gt;"",J23&lt;&gt;"",AG23="OK")),"","Given Marks or Format is incorrect"),"Given Marks or Format is incorrect")</f>
        <v/>
      </c>
      <c r="U23" s="232"/>
      <c r="V23" s="232"/>
      <c r="W23" s="232"/>
      <c r="X23" s="23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6" t="b">
        <f t="shared" si="4"/>
        <v>0</v>
      </c>
      <c r="AG23" s="25" t="str">
        <f t="shared" si="5"/>
        <v>S# INCORRECT</v>
      </c>
      <c r="BO23" s="75" t="str">
        <f t="shared" si="1"/>
        <v/>
      </c>
      <c r="BP23" s="75" t="b">
        <f t="shared" si="6"/>
        <v>0</v>
      </c>
      <c r="BQ23" s="75" t="b">
        <f t="shared" si="7"/>
        <v>0</v>
      </c>
      <c r="BR23" s="75" t="b">
        <f t="shared" si="8"/>
        <v>0</v>
      </c>
      <c r="BS23" s="75" t="str">
        <f t="shared" si="9"/>
        <v/>
      </c>
      <c r="BT23" s="75" t="str">
        <f t="shared" si="10"/>
        <v/>
      </c>
      <c r="BU23" s="75" t="str">
        <f t="shared" si="11"/>
        <v/>
      </c>
      <c r="BV23" s="75" t="str">
        <f t="shared" si="12"/>
        <v/>
      </c>
      <c r="BW23" s="76" t="str">
        <f t="shared" si="13"/>
        <v/>
      </c>
      <c r="BX23" s="77" t="str">
        <f t="shared" si="30"/>
        <v>INCORRECT</v>
      </c>
      <c r="BY23" s="75" t="b">
        <f t="shared" si="31"/>
        <v>0</v>
      </c>
      <c r="BZ23" s="78" t="str">
        <f t="shared" si="2"/>
        <v/>
      </c>
      <c r="CA23" s="75" t="b">
        <f t="shared" si="14"/>
        <v>0</v>
      </c>
      <c r="CB23" s="75" t="b">
        <f t="shared" si="15"/>
        <v>0</v>
      </c>
      <c r="CC23" s="75" t="b">
        <f t="shared" si="16"/>
        <v>0</v>
      </c>
      <c r="CD23" s="75" t="b">
        <f t="shared" si="17"/>
        <v>0</v>
      </c>
      <c r="CE23" s="75" t="b">
        <f t="shared" si="18"/>
        <v>0</v>
      </c>
      <c r="CF23" s="75" t="b">
        <f t="shared" si="19"/>
        <v>0</v>
      </c>
      <c r="CG23" s="75" t="str">
        <f t="shared" si="20"/>
        <v/>
      </c>
      <c r="CH23" s="75" t="str">
        <f t="shared" si="21"/>
        <v/>
      </c>
      <c r="CI23" s="75" t="str">
        <f t="shared" si="22"/>
        <v/>
      </c>
      <c r="CJ23" s="75" t="str">
        <f t="shared" si="23"/>
        <v/>
      </c>
      <c r="CK23" s="75" t="str">
        <f t="shared" si="24"/>
        <v/>
      </c>
      <c r="CL23" s="75" t="str">
        <f t="shared" si="25"/>
        <v/>
      </c>
      <c r="CM23" s="78" t="str">
        <f t="shared" si="26"/>
        <v/>
      </c>
      <c r="CN23" s="78" t="str">
        <f t="shared" si="27"/>
        <v/>
      </c>
      <c r="CO23" s="79" t="str">
        <f t="shared" si="28"/>
        <v>NO</v>
      </c>
      <c r="CP23" s="79" t="str">
        <f t="shared" si="29"/>
        <v>NO</v>
      </c>
      <c r="CQ23" s="77" t="str">
        <f t="shared" si="32"/>
        <v>NO</v>
      </c>
      <c r="CR23" s="77" t="str">
        <f t="shared" si="33"/>
        <v>NO</v>
      </c>
      <c r="CS23" s="79" t="str">
        <f t="shared" si="34"/>
        <v>OK</v>
      </c>
      <c r="CT23" s="75" t="b">
        <f t="shared" si="35"/>
        <v>0</v>
      </c>
      <c r="CU23" s="75" t="b">
        <f t="shared" si="36"/>
        <v>0</v>
      </c>
      <c r="CV23" s="75" t="b">
        <f t="shared" si="37"/>
        <v>0</v>
      </c>
      <c r="CW23" s="75" t="b">
        <f t="shared" si="38"/>
        <v>0</v>
      </c>
      <c r="CX23" s="78" t="str">
        <f t="shared" si="39"/>
        <v>SEQUENCE INCORRECT</v>
      </c>
      <c r="CY23" s="80">
        <f>COUNTIF(B19:B22,T(B23))</f>
        <v>4</v>
      </c>
    </row>
    <row r="24" spans="1:103" s="1" customFormat="1" ht="18.95" customHeight="1" thickBot="1">
      <c r="A24" s="63"/>
      <c r="B24" s="268"/>
      <c r="C24" s="269"/>
      <c r="D24" s="268"/>
      <c r="E24" s="269"/>
      <c r="F24" s="268"/>
      <c r="G24" s="269"/>
      <c r="H24" s="268"/>
      <c r="I24" s="269"/>
      <c r="J24" s="268"/>
      <c r="K24" s="269"/>
      <c r="L24" s="250" t="str">
        <f>IF(AND(A24&lt;&gt;"",B24&lt;&gt;"",D24&lt;&gt;"", F24&lt;&gt;"", H24&lt;&gt;"", J24&lt;&gt;"",Q24="",P24="OK",T24="",OR(D24&lt;=E17,D24="ABS"),OR(F24&lt;=G17,F24="ABS"),OR(H24&lt;=I17,H24="ABS"),OR(J24&lt;=K17,J24="ABS")),IF(AND(D24="ABS",F24="ABS",H24="ABS",J24="ABS"),"ABS",IF(SUM(D24,F24,H24,J24)=0,"ZERO",SUM(D24,F24,H24,J24))),"")</f>
        <v/>
      </c>
      <c r="M24" s="275"/>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41"/>
      <c r="P24" s="84" t="str">
        <f t="shared" si="3"/>
        <v/>
      </c>
      <c r="Q24" s="231" t="str">
        <f>IF(AND(A24&lt;&gt;"",B24&lt;&gt;""),IF(OR(D24&lt;&gt;"ABS"),IF(OR(AND(D24&lt;ROUNDDOWN((0.7*E17),0),D24&lt;&gt;0),D24&gt;E17,D24=""),"Attendance Marks incorrect",""),""),"")</f>
        <v/>
      </c>
      <c r="R24" s="232"/>
      <c r="S24" s="232"/>
      <c r="T24" s="232" t="str">
        <f>IF(OR(AND(OR(F24&lt;=G17, F24=0, F24="ABS"),OR(H24&lt;=I17, H24=0, H24="ABS"),OR(J24&lt;=K17, J24="ABS"))),IF(OR(AND(A24="",B24="",D24="",F24="",H24="",J24=""),AND(A24&lt;&gt;"",B24&lt;&gt;"",D24&lt;&gt;"",F24&lt;&gt;"",H24&lt;&gt;"",J24&lt;&gt;"",AG24="OK")),"","Given Marks or Format is incorrect"),"Given Marks or Format is incorrect")</f>
        <v/>
      </c>
      <c r="U24" s="232"/>
      <c r="V24" s="232"/>
      <c r="W24" s="232"/>
      <c r="X24" s="23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6" t="b">
        <f t="shared" si="4"/>
        <v>0</v>
      </c>
      <c r="AG24" s="25" t="str">
        <f t="shared" si="5"/>
        <v>S# INCORRECT</v>
      </c>
      <c r="BO24" s="75" t="str">
        <f t="shared" si="1"/>
        <v/>
      </c>
      <c r="BP24" s="75" t="b">
        <f t="shared" si="6"/>
        <v>0</v>
      </c>
      <c r="BQ24" s="75" t="b">
        <f t="shared" si="7"/>
        <v>0</v>
      </c>
      <c r="BR24" s="75" t="b">
        <f t="shared" si="8"/>
        <v>0</v>
      </c>
      <c r="BS24" s="75" t="str">
        <f t="shared" si="9"/>
        <v/>
      </c>
      <c r="BT24" s="75" t="str">
        <f t="shared" si="10"/>
        <v/>
      </c>
      <c r="BU24" s="75" t="str">
        <f t="shared" si="11"/>
        <v/>
      </c>
      <c r="BV24" s="75" t="str">
        <f t="shared" si="12"/>
        <v/>
      </c>
      <c r="BW24" s="76" t="str">
        <f t="shared" si="13"/>
        <v/>
      </c>
      <c r="BX24" s="77" t="str">
        <f t="shared" si="30"/>
        <v>INCORRECT</v>
      </c>
      <c r="BY24" s="75" t="b">
        <f t="shared" si="31"/>
        <v>0</v>
      </c>
      <c r="BZ24" s="78" t="str">
        <f t="shared" si="2"/>
        <v/>
      </c>
      <c r="CA24" s="75" t="b">
        <f t="shared" si="14"/>
        <v>0</v>
      </c>
      <c r="CB24" s="75" t="b">
        <f t="shared" si="15"/>
        <v>0</v>
      </c>
      <c r="CC24" s="75" t="b">
        <f t="shared" si="16"/>
        <v>0</v>
      </c>
      <c r="CD24" s="75" t="b">
        <f t="shared" si="17"/>
        <v>0</v>
      </c>
      <c r="CE24" s="75" t="b">
        <f t="shared" si="18"/>
        <v>0</v>
      </c>
      <c r="CF24" s="75" t="b">
        <f t="shared" si="19"/>
        <v>0</v>
      </c>
      <c r="CG24" s="75" t="str">
        <f t="shared" si="20"/>
        <v/>
      </c>
      <c r="CH24" s="75" t="str">
        <f t="shared" si="21"/>
        <v/>
      </c>
      <c r="CI24" s="75" t="str">
        <f t="shared" si="22"/>
        <v/>
      </c>
      <c r="CJ24" s="75" t="str">
        <f t="shared" si="23"/>
        <v/>
      </c>
      <c r="CK24" s="75" t="str">
        <f t="shared" si="24"/>
        <v/>
      </c>
      <c r="CL24" s="75" t="str">
        <f t="shared" si="25"/>
        <v/>
      </c>
      <c r="CM24" s="78" t="str">
        <f t="shared" si="26"/>
        <v/>
      </c>
      <c r="CN24" s="78" t="str">
        <f t="shared" si="27"/>
        <v/>
      </c>
      <c r="CO24" s="79" t="str">
        <f t="shared" si="28"/>
        <v>NO</v>
      </c>
      <c r="CP24" s="79" t="str">
        <f t="shared" si="29"/>
        <v>NO</v>
      </c>
      <c r="CQ24" s="77" t="str">
        <f t="shared" si="32"/>
        <v>NO</v>
      </c>
      <c r="CR24" s="77" t="str">
        <f t="shared" si="33"/>
        <v>NO</v>
      </c>
      <c r="CS24" s="79" t="str">
        <f t="shared" si="34"/>
        <v>OK</v>
      </c>
      <c r="CT24" s="75" t="b">
        <f t="shared" si="35"/>
        <v>0</v>
      </c>
      <c r="CU24" s="75" t="b">
        <f t="shared" si="36"/>
        <v>0</v>
      </c>
      <c r="CV24" s="75" t="b">
        <f t="shared" si="37"/>
        <v>0</v>
      </c>
      <c r="CW24" s="75" t="b">
        <f t="shared" si="38"/>
        <v>0</v>
      </c>
      <c r="CX24" s="78" t="str">
        <f t="shared" si="39"/>
        <v>SEQUENCE INCORRECT</v>
      </c>
      <c r="CY24" s="80">
        <f>COUNTIF(B19:B23,T(B24))</f>
        <v>5</v>
      </c>
    </row>
    <row r="25" spans="1:103" s="1" customFormat="1" ht="18.95" customHeight="1" thickBot="1">
      <c r="A25" s="63"/>
      <c r="B25" s="268"/>
      <c r="C25" s="269"/>
      <c r="D25" s="268"/>
      <c r="E25" s="269"/>
      <c r="F25" s="268"/>
      <c r="G25" s="269"/>
      <c r="H25" s="268"/>
      <c r="I25" s="269"/>
      <c r="J25" s="268"/>
      <c r="K25" s="269"/>
      <c r="L25" s="250" t="str">
        <f>IF(AND(A25&lt;&gt;"",B25&lt;&gt;"",D25&lt;&gt;"", F25&lt;&gt;"", H25&lt;&gt;"", J25&lt;&gt;"",Q25="",P25="OK",T25="",OR(D25&lt;=E17,D25="ABS"),OR(F25&lt;=G17,F25="ABS"),OR(H25&lt;=I17,H25="ABS"),OR(J25&lt;=K17,J25="ABS")),IF(AND(D25="ABS",F25="ABS",H25="ABS",J25="ABS"),"ABS",IF(SUM(D25,F25,H25,J25)=0,"ZERO",SUM(D25,F25,H25,J25))),"")</f>
        <v/>
      </c>
      <c r="M25" s="275"/>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41"/>
      <c r="P25" s="84" t="str">
        <f t="shared" si="3"/>
        <v/>
      </c>
      <c r="Q25" s="231" t="str">
        <f>IF(AND(A25&lt;&gt;"",B25&lt;&gt;""),IF(OR(D25&lt;&gt;"ABS"),IF(OR(AND(D25&lt;ROUNDDOWN((0.7*E17),0),D25&lt;&gt;0),D25&gt;E17,D25=""),"Attendance Marks incorrect",""),""),"")</f>
        <v/>
      </c>
      <c r="R25" s="232"/>
      <c r="S25" s="232"/>
      <c r="T25" s="232" t="str">
        <f>IF(OR(AND(OR(F25&lt;=G17, F25=0, F25="ABS"),OR(H25&lt;=I17, H25=0, H25="ABS"),OR(J25&lt;=K17, J25="ABS"))),IF(OR(AND(A25="",B25="",D25="",F25="",H25="",J25=""),AND(A25&lt;&gt;"",B25&lt;&gt;"",D25&lt;&gt;"",F25&lt;&gt;"",H25&lt;&gt;"",J25&lt;&gt;"", AG25="OK")),"","Given Marks or Format is incorrect"),"Given Marks or Format is incorrect")</f>
        <v/>
      </c>
      <c r="U25" s="232"/>
      <c r="V25" s="232"/>
      <c r="W25" s="232"/>
      <c r="X25" s="23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6" t="b">
        <f t="shared" si="4"/>
        <v>0</v>
      </c>
      <c r="AG25" s="25" t="str">
        <f t="shared" si="5"/>
        <v>S# INCORRECT</v>
      </c>
      <c r="BO25" s="75" t="str">
        <f t="shared" si="1"/>
        <v/>
      </c>
      <c r="BP25" s="75" t="b">
        <f t="shared" si="6"/>
        <v>0</v>
      </c>
      <c r="BQ25" s="75" t="b">
        <f t="shared" si="7"/>
        <v>0</v>
      </c>
      <c r="BR25" s="75" t="b">
        <f t="shared" si="8"/>
        <v>0</v>
      </c>
      <c r="BS25" s="75" t="str">
        <f t="shared" si="9"/>
        <v/>
      </c>
      <c r="BT25" s="75" t="str">
        <f t="shared" si="10"/>
        <v/>
      </c>
      <c r="BU25" s="75" t="str">
        <f t="shared" si="11"/>
        <v/>
      </c>
      <c r="BV25" s="75" t="str">
        <f t="shared" si="12"/>
        <v/>
      </c>
      <c r="BW25" s="76" t="str">
        <f t="shared" si="13"/>
        <v/>
      </c>
      <c r="BX25" s="77" t="str">
        <f t="shared" si="30"/>
        <v>INCORRECT</v>
      </c>
      <c r="BY25" s="75" t="b">
        <f t="shared" si="31"/>
        <v>0</v>
      </c>
      <c r="BZ25" s="78" t="str">
        <f t="shared" si="2"/>
        <v/>
      </c>
      <c r="CA25" s="75" t="b">
        <f t="shared" si="14"/>
        <v>0</v>
      </c>
      <c r="CB25" s="75" t="b">
        <f t="shared" si="15"/>
        <v>0</v>
      </c>
      <c r="CC25" s="75" t="b">
        <f t="shared" si="16"/>
        <v>0</v>
      </c>
      <c r="CD25" s="75" t="b">
        <f t="shared" si="17"/>
        <v>0</v>
      </c>
      <c r="CE25" s="75" t="b">
        <f t="shared" si="18"/>
        <v>0</v>
      </c>
      <c r="CF25" s="75" t="b">
        <f t="shared" si="19"/>
        <v>0</v>
      </c>
      <c r="CG25" s="75" t="str">
        <f t="shared" si="20"/>
        <v/>
      </c>
      <c r="CH25" s="75" t="str">
        <f t="shared" si="21"/>
        <v/>
      </c>
      <c r="CI25" s="75" t="str">
        <f t="shared" si="22"/>
        <v/>
      </c>
      <c r="CJ25" s="75" t="str">
        <f t="shared" si="23"/>
        <v/>
      </c>
      <c r="CK25" s="75" t="str">
        <f t="shared" si="24"/>
        <v/>
      </c>
      <c r="CL25" s="75" t="str">
        <f t="shared" si="25"/>
        <v/>
      </c>
      <c r="CM25" s="78" t="str">
        <f t="shared" si="26"/>
        <v/>
      </c>
      <c r="CN25" s="78" t="str">
        <f t="shared" si="27"/>
        <v/>
      </c>
      <c r="CO25" s="79" t="str">
        <f t="shared" si="28"/>
        <v>NO</v>
      </c>
      <c r="CP25" s="79" t="str">
        <f t="shared" si="29"/>
        <v>NO</v>
      </c>
      <c r="CQ25" s="77" t="str">
        <f t="shared" si="32"/>
        <v>NO</v>
      </c>
      <c r="CR25" s="77" t="str">
        <f t="shared" si="33"/>
        <v>NO</v>
      </c>
      <c r="CS25" s="79" t="str">
        <f t="shared" si="34"/>
        <v>OK</v>
      </c>
      <c r="CT25" s="75" t="b">
        <f t="shared" si="35"/>
        <v>0</v>
      </c>
      <c r="CU25" s="75" t="b">
        <f t="shared" si="36"/>
        <v>0</v>
      </c>
      <c r="CV25" s="75" t="b">
        <f t="shared" si="37"/>
        <v>0</v>
      </c>
      <c r="CW25" s="75" t="b">
        <f t="shared" si="38"/>
        <v>0</v>
      </c>
      <c r="CX25" s="78" t="str">
        <f t="shared" si="39"/>
        <v>SEQUENCE INCORRECT</v>
      </c>
      <c r="CY25" s="80">
        <f>COUNTIF(B19:B24,T(B25))</f>
        <v>6</v>
      </c>
    </row>
    <row r="26" spans="1:103" s="1" customFormat="1" ht="18.95" customHeight="1" thickBot="1">
      <c r="A26" s="63"/>
      <c r="B26" s="268"/>
      <c r="C26" s="269"/>
      <c r="D26" s="268"/>
      <c r="E26" s="269"/>
      <c r="F26" s="268"/>
      <c r="G26" s="269"/>
      <c r="H26" s="268"/>
      <c r="I26" s="269"/>
      <c r="J26" s="268"/>
      <c r="K26" s="269"/>
      <c r="L26" s="250" t="str">
        <f>IF(AND(A26&lt;&gt;"",B26&lt;&gt;"",D26&lt;&gt;"", F26&lt;&gt;"", H26&lt;&gt;"", J26&lt;&gt;"",Q26="",P26="OK",T26="",OR(D26&lt;=E17,D26="ABS"),OR(F26&lt;=G17,F26="ABS"),OR(H26&lt;=I17,H26="ABS"),OR(J26&lt;=K17,J26="ABS")),IF(AND(D26="ABS",F26="ABS",H26="ABS",J26="ABS"),"ABS",IF(SUM(D26,F26,H26,J26)=0,"ZERO",SUM(D26,F26,H26,J26))),"")</f>
        <v/>
      </c>
      <c r="M26" s="275"/>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41"/>
      <c r="P26" s="84" t="str">
        <f t="shared" si="3"/>
        <v/>
      </c>
      <c r="Q26" s="231" t="str">
        <f>IF(AND(A26&lt;&gt;"",B26&lt;&gt;""),IF(OR(D26&lt;&gt;"ABS"),IF(OR(AND(D26&lt;ROUNDDOWN((0.7*E17),0),D26&lt;&gt;0),D26&gt;E17,D26=""),"Attendance Marks incorrect",""),""),"")</f>
        <v/>
      </c>
      <c r="R26" s="232"/>
      <c r="S26" s="232"/>
      <c r="T26" s="232" t="str">
        <f>IF(OR(AND(OR(F26&lt;=G17, F26=0, F26="ABS"),OR(H26&lt;=I17, H26=0, H26="ABS"),OR(J26&lt;=K17, J26="ABS"))),IF(OR(AND(A26="",B26="",D26="",F26="",H26="",J26=""),AND(A26&lt;&gt;"",B26&lt;&gt;"",D26&lt;&gt;"",F26&lt;&gt;"",H26&lt;&gt;"",J26&lt;&gt;"", AG26="OK")),"","Given Marks or Format is incorrect"),"Given Marks or Format is incorrect")</f>
        <v/>
      </c>
      <c r="U26" s="232"/>
      <c r="V26" s="232"/>
      <c r="W26" s="232"/>
      <c r="X26" s="23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6" t="b">
        <f t="shared" si="4"/>
        <v>0</v>
      </c>
      <c r="AG26" s="25" t="str">
        <f t="shared" si="5"/>
        <v>S# INCORRECT</v>
      </c>
      <c r="BO26" s="75" t="str">
        <f t="shared" si="1"/>
        <v/>
      </c>
      <c r="BP26" s="75" t="b">
        <f t="shared" si="6"/>
        <v>0</v>
      </c>
      <c r="BQ26" s="75" t="b">
        <f t="shared" si="7"/>
        <v>0</v>
      </c>
      <c r="BR26" s="75" t="b">
        <f t="shared" si="8"/>
        <v>0</v>
      </c>
      <c r="BS26" s="75" t="str">
        <f t="shared" si="9"/>
        <v/>
      </c>
      <c r="BT26" s="75" t="str">
        <f t="shared" si="10"/>
        <v/>
      </c>
      <c r="BU26" s="75" t="str">
        <f t="shared" si="11"/>
        <v/>
      </c>
      <c r="BV26" s="75" t="str">
        <f t="shared" si="12"/>
        <v/>
      </c>
      <c r="BW26" s="76" t="str">
        <f t="shared" si="13"/>
        <v/>
      </c>
      <c r="BX26" s="77" t="str">
        <f t="shared" si="30"/>
        <v>INCORRECT</v>
      </c>
      <c r="BY26" s="75" t="b">
        <f t="shared" si="31"/>
        <v>0</v>
      </c>
      <c r="BZ26" s="78" t="str">
        <f t="shared" si="2"/>
        <v/>
      </c>
      <c r="CA26" s="75" t="b">
        <f t="shared" si="14"/>
        <v>0</v>
      </c>
      <c r="CB26" s="75" t="b">
        <f t="shared" si="15"/>
        <v>0</v>
      </c>
      <c r="CC26" s="75" t="b">
        <f t="shared" si="16"/>
        <v>0</v>
      </c>
      <c r="CD26" s="75" t="b">
        <f t="shared" si="17"/>
        <v>0</v>
      </c>
      <c r="CE26" s="75" t="b">
        <f t="shared" si="18"/>
        <v>0</v>
      </c>
      <c r="CF26" s="75" t="b">
        <f t="shared" si="19"/>
        <v>0</v>
      </c>
      <c r="CG26" s="75" t="str">
        <f t="shared" si="20"/>
        <v/>
      </c>
      <c r="CH26" s="75" t="str">
        <f t="shared" si="21"/>
        <v/>
      </c>
      <c r="CI26" s="75" t="str">
        <f t="shared" si="22"/>
        <v/>
      </c>
      <c r="CJ26" s="75" t="str">
        <f t="shared" si="23"/>
        <v/>
      </c>
      <c r="CK26" s="75" t="str">
        <f t="shared" si="24"/>
        <v/>
      </c>
      <c r="CL26" s="75" t="str">
        <f t="shared" si="25"/>
        <v/>
      </c>
      <c r="CM26" s="78" t="str">
        <f t="shared" si="26"/>
        <v/>
      </c>
      <c r="CN26" s="78" t="str">
        <f t="shared" si="27"/>
        <v/>
      </c>
      <c r="CO26" s="79" t="str">
        <f t="shared" si="28"/>
        <v>NO</v>
      </c>
      <c r="CP26" s="79" t="str">
        <f t="shared" si="29"/>
        <v>NO</v>
      </c>
      <c r="CQ26" s="77" t="str">
        <f t="shared" si="32"/>
        <v>NO</v>
      </c>
      <c r="CR26" s="77" t="str">
        <f t="shared" si="33"/>
        <v>NO</v>
      </c>
      <c r="CS26" s="79" t="str">
        <f t="shared" si="34"/>
        <v>OK</v>
      </c>
      <c r="CT26" s="75" t="b">
        <f t="shared" si="35"/>
        <v>0</v>
      </c>
      <c r="CU26" s="75" t="b">
        <f t="shared" si="36"/>
        <v>0</v>
      </c>
      <c r="CV26" s="75" t="b">
        <f t="shared" si="37"/>
        <v>0</v>
      </c>
      <c r="CW26" s="75" t="b">
        <f t="shared" si="38"/>
        <v>0</v>
      </c>
      <c r="CX26" s="78" t="str">
        <f t="shared" si="39"/>
        <v>SEQUENCE INCORRECT</v>
      </c>
      <c r="CY26" s="80">
        <f>COUNTIF(B19:B25,T(B26))</f>
        <v>7</v>
      </c>
    </row>
    <row r="27" spans="1:103" s="1" customFormat="1" ht="18.95" customHeight="1" thickBot="1">
      <c r="A27" s="63"/>
      <c r="B27" s="268"/>
      <c r="C27" s="269"/>
      <c r="D27" s="268"/>
      <c r="E27" s="269"/>
      <c r="F27" s="268"/>
      <c r="G27" s="269"/>
      <c r="H27" s="268"/>
      <c r="I27" s="269"/>
      <c r="J27" s="268"/>
      <c r="K27" s="269"/>
      <c r="L27" s="250" t="str">
        <f>IF(AND(A27&lt;&gt;"",B27&lt;&gt;"",D27&lt;&gt;"", F27&lt;&gt;"", H27&lt;&gt;"", J27&lt;&gt;"",Q27="",P27="OK",T27="",OR(D27&lt;=E17,D27="ABS"),OR(F27&lt;=G17,F27="ABS"),OR(H27&lt;=I17,H27="ABS"),OR(J27&lt;=K17,J27="ABS")),IF(AND(D27="ABS",F27="ABS",H27="ABS",J27="ABS"),"ABS",IF(SUM(D27,F27,H27,J27)=0,"ZERO",SUM(D27,F27,H27,J27))),"")</f>
        <v/>
      </c>
      <c r="M27" s="275"/>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41"/>
      <c r="P27" s="84" t="str">
        <f t="shared" si="3"/>
        <v/>
      </c>
      <c r="Q27" s="231" t="str">
        <f>IF(AND(A27&lt;&gt;"",B27&lt;&gt;""),IF(OR(D27&lt;&gt;"ABS"),IF(OR(AND(D27&lt;ROUNDDOWN((0.7*E17),0),D27&lt;&gt;0),D27&gt;E17,D27=""),"Attendance Marks incorrect",""),""),"")</f>
        <v/>
      </c>
      <c r="R27" s="232"/>
      <c r="S27" s="232"/>
      <c r="T27" s="232" t="str">
        <f>IF(OR(AND(OR(F27&lt;=G17, F27=0, F27="ABS"),OR(H27&lt;=I17, H27=0, H27="ABS"),OR(J27&lt;=K17, J27="ABS"))),IF(OR(AND(A27="",B27="",D27="",F27="",H27="",J27=""),AND(A27&lt;&gt;"",B27&lt;&gt;"",D27&lt;&gt;"",F27&lt;&gt;"",H27&lt;&gt;"",J27&lt;&gt;"",AG27="OK")),"","Given Marks or Format is incorrect"),"Given Marks or Format is incorrect")</f>
        <v/>
      </c>
      <c r="U27" s="232"/>
      <c r="V27" s="232"/>
      <c r="W27" s="232"/>
      <c r="X27" s="23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6" t="b">
        <f t="shared" si="4"/>
        <v>0</v>
      </c>
      <c r="AG27" s="25" t="str">
        <f t="shared" si="5"/>
        <v>S# INCORRECT</v>
      </c>
      <c r="BO27" s="75" t="str">
        <f t="shared" si="1"/>
        <v/>
      </c>
      <c r="BP27" s="75" t="b">
        <f t="shared" si="6"/>
        <v>0</v>
      </c>
      <c r="BQ27" s="75" t="b">
        <f t="shared" si="7"/>
        <v>0</v>
      </c>
      <c r="BR27" s="75" t="b">
        <f t="shared" si="8"/>
        <v>0</v>
      </c>
      <c r="BS27" s="75" t="str">
        <f t="shared" si="9"/>
        <v/>
      </c>
      <c r="BT27" s="75" t="str">
        <f t="shared" si="10"/>
        <v/>
      </c>
      <c r="BU27" s="75" t="str">
        <f t="shared" si="11"/>
        <v/>
      </c>
      <c r="BV27" s="75" t="str">
        <f t="shared" si="12"/>
        <v/>
      </c>
      <c r="BW27" s="76" t="str">
        <f t="shared" si="13"/>
        <v/>
      </c>
      <c r="BX27" s="77" t="str">
        <f t="shared" si="30"/>
        <v>INCORRECT</v>
      </c>
      <c r="BY27" s="75" t="b">
        <f t="shared" si="31"/>
        <v>0</v>
      </c>
      <c r="BZ27" s="78" t="str">
        <f t="shared" si="2"/>
        <v/>
      </c>
      <c r="CA27" s="75" t="b">
        <f t="shared" si="14"/>
        <v>0</v>
      </c>
      <c r="CB27" s="75" t="b">
        <f t="shared" si="15"/>
        <v>0</v>
      </c>
      <c r="CC27" s="75" t="b">
        <f t="shared" si="16"/>
        <v>0</v>
      </c>
      <c r="CD27" s="75" t="b">
        <f t="shared" si="17"/>
        <v>0</v>
      </c>
      <c r="CE27" s="75" t="b">
        <f t="shared" si="18"/>
        <v>0</v>
      </c>
      <c r="CF27" s="75" t="b">
        <f t="shared" si="19"/>
        <v>0</v>
      </c>
      <c r="CG27" s="75" t="str">
        <f t="shared" si="20"/>
        <v/>
      </c>
      <c r="CH27" s="75" t="str">
        <f t="shared" si="21"/>
        <v/>
      </c>
      <c r="CI27" s="75" t="str">
        <f t="shared" si="22"/>
        <v/>
      </c>
      <c r="CJ27" s="75" t="str">
        <f t="shared" si="23"/>
        <v/>
      </c>
      <c r="CK27" s="75" t="str">
        <f t="shared" si="24"/>
        <v/>
      </c>
      <c r="CL27" s="75" t="str">
        <f t="shared" si="25"/>
        <v/>
      </c>
      <c r="CM27" s="78" t="str">
        <f t="shared" si="26"/>
        <v/>
      </c>
      <c r="CN27" s="78" t="str">
        <f t="shared" si="27"/>
        <v/>
      </c>
      <c r="CO27" s="79" t="str">
        <f t="shared" si="28"/>
        <v>NO</v>
      </c>
      <c r="CP27" s="79" t="str">
        <f t="shared" si="29"/>
        <v>NO</v>
      </c>
      <c r="CQ27" s="77" t="str">
        <f t="shared" si="32"/>
        <v>NO</v>
      </c>
      <c r="CR27" s="77" t="str">
        <f t="shared" si="33"/>
        <v>NO</v>
      </c>
      <c r="CS27" s="79" t="str">
        <f t="shared" si="34"/>
        <v>OK</v>
      </c>
      <c r="CT27" s="75" t="b">
        <f t="shared" si="35"/>
        <v>0</v>
      </c>
      <c r="CU27" s="75" t="b">
        <f t="shared" si="36"/>
        <v>0</v>
      </c>
      <c r="CV27" s="75" t="b">
        <f t="shared" si="37"/>
        <v>0</v>
      </c>
      <c r="CW27" s="75" t="b">
        <f t="shared" si="38"/>
        <v>0</v>
      </c>
      <c r="CX27" s="78" t="str">
        <f t="shared" si="39"/>
        <v>SEQUENCE INCORRECT</v>
      </c>
      <c r="CY27" s="80">
        <f>COUNTIF(B19:B26,T(B27))</f>
        <v>8</v>
      </c>
    </row>
    <row r="28" spans="1:103" s="1" customFormat="1" ht="18.95" customHeight="1" thickBot="1">
      <c r="A28" s="63"/>
      <c r="B28" s="268"/>
      <c r="C28" s="269"/>
      <c r="D28" s="268"/>
      <c r="E28" s="269"/>
      <c r="F28" s="268"/>
      <c r="G28" s="269"/>
      <c r="H28" s="268"/>
      <c r="I28" s="269"/>
      <c r="J28" s="268"/>
      <c r="K28" s="269"/>
      <c r="L28" s="250" t="str">
        <f>IF(AND(A28&lt;&gt;"",B28&lt;&gt;"",D28&lt;&gt;"", F28&lt;&gt;"", H28&lt;&gt;"", J28&lt;&gt;"",Q28="",P28="OK",T28="",OR(D28&lt;=E17,D28="ABS"),OR(F28&lt;=G17,F28="ABS"),OR(H28&lt;=I17,H28="ABS"),OR(J28&lt;=K17,J28="ABS")),IF(AND(D28="ABS",F28="ABS",H28="ABS",J28="ABS"),"ABS",IF(SUM(D28,F28,H28,J28)=0,"ZERO",SUM(D28,F28,H28,J28))),"")</f>
        <v/>
      </c>
      <c r="M28" s="275"/>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41"/>
      <c r="P28" s="84" t="str">
        <f t="shared" si="3"/>
        <v/>
      </c>
      <c r="Q28" s="231" t="str">
        <f>IF(AND(A28&lt;&gt;"",B28&lt;&gt;""),IF(OR(D28&lt;&gt;"ABS"),IF(OR(AND(D28&lt;ROUNDDOWN((0.7*E17),0),D28&lt;&gt;0),D28&gt;E17,D28=""),"Attendance Marks incorrect",""),""),"")</f>
        <v/>
      </c>
      <c r="R28" s="232"/>
      <c r="S28" s="232"/>
      <c r="T28" s="232" t="str">
        <f>IF(OR(AND(OR(F28&lt;=G17, F28=0, F28="ABS"),OR(H28&lt;=I17, H28=0, H28="ABS"),OR(J28&lt;=K17, J28="ABS"))),IF(OR(AND(A28="",B28="",D28="",F28="",H28="",J28=""),AND(A28&lt;&gt;"",B28&lt;&gt;"",D28&lt;&gt;"",F28&lt;&gt;"",H28&lt;&gt;"",J28&lt;&gt;"",AG28="OK")),"","Given Marks or Format is incorrect"),"Given Marks or Format is incorrect")</f>
        <v/>
      </c>
      <c r="U28" s="232"/>
      <c r="V28" s="232"/>
      <c r="W28" s="232"/>
      <c r="X28" s="23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6" t="b">
        <f t="shared" si="4"/>
        <v>0</v>
      </c>
      <c r="AG28" s="25" t="str">
        <f t="shared" si="5"/>
        <v>S# INCORRECT</v>
      </c>
      <c r="BO28" s="75" t="str">
        <f t="shared" si="1"/>
        <v/>
      </c>
      <c r="BP28" s="75" t="b">
        <f t="shared" si="6"/>
        <v>0</v>
      </c>
      <c r="BQ28" s="75" t="b">
        <f t="shared" si="7"/>
        <v>0</v>
      </c>
      <c r="BR28" s="75" t="b">
        <f t="shared" si="8"/>
        <v>0</v>
      </c>
      <c r="BS28" s="75" t="str">
        <f t="shared" si="9"/>
        <v/>
      </c>
      <c r="BT28" s="75" t="str">
        <f t="shared" si="10"/>
        <v/>
      </c>
      <c r="BU28" s="75" t="str">
        <f t="shared" si="11"/>
        <v/>
      </c>
      <c r="BV28" s="75" t="str">
        <f t="shared" si="12"/>
        <v/>
      </c>
      <c r="BW28" s="76" t="str">
        <f t="shared" si="13"/>
        <v/>
      </c>
      <c r="BX28" s="77" t="str">
        <f t="shared" si="30"/>
        <v>INCORRECT</v>
      </c>
      <c r="BY28" s="75" t="b">
        <f t="shared" si="31"/>
        <v>0</v>
      </c>
      <c r="BZ28" s="78" t="str">
        <f t="shared" si="2"/>
        <v/>
      </c>
      <c r="CA28" s="75" t="b">
        <f t="shared" si="14"/>
        <v>0</v>
      </c>
      <c r="CB28" s="75" t="b">
        <f t="shared" si="15"/>
        <v>0</v>
      </c>
      <c r="CC28" s="75" t="b">
        <f t="shared" si="16"/>
        <v>0</v>
      </c>
      <c r="CD28" s="75" t="b">
        <f t="shared" si="17"/>
        <v>0</v>
      </c>
      <c r="CE28" s="75" t="b">
        <f t="shared" si="18"/>
        <v>0</v>
      </c>
      <c r="CF28" s="75" t="b">
        <f t="shared" si="19"/>
        <v>0</v>
      </c>
      <c r="CG28" s="75" t="str">
        <f t="shared" si="20"/>
        <v/>
      </c>
      <c r="CH28" s="75" t="str">
        <f t="shared" si="21"/>
        <v/>
      </c>
      <c r="CI28" s="75" t="str">
        <f t="shared" si="22"/>
        <v/>
      </c>
      <c r="CJ28" s="75" t="str">
        <f t="shared" si="23"/>
        <v/>
      </c>
      <c r="CK28" s="75" t="str">
        <f t="shared" si="24"/>
        <v/>
      </c>
      <c r="CL28" s="75" t="str">
        <f t="shared" si="25"/>
        <v/>
      </c>
      <c r="CM28" s="78" t="str">
        <f t="shared" si="26"/>
        <v/>
      </c>
      <c r="CN28" s="78" t="str">
        <f t="shared" si="27"/>
        <v/>
      </c>
      <c r="CO28" s="79" t="str">
        <f t="shared" si="28"/>
        <v>NO</v>
      </c>
      <c r="CP28" s="79" t="str">
        <f t="shared" si="29"/>
        <v>NO</v>
      </c>
      <c r="CQ28" s="77" t="str">
        <f t="shared" si="32"/>
        <v>NO</v>
      </c>
      <c r="CR28" s="77" t="str">
        <f t="shared" si="33"/>
        <v>NO</v>
      </c>
      <c r="CS28" s="79" t="str">
        <f t="shared" si="34"/>
        <v>OK</v>
      </c>
      <c r="CT28" s="75" t="b">
        <f t="shared" si="35"/>
        <v>0</v>
      </c>
      <c r="CU28" s="75" t="b">
        <f t="shared" si="36"/>
        <v>0</v>
      </c>
      <c r="CV28" s="75" t="b">
        <f t="shared" si="37"/>
        <v>0</v>
      </c>
      <c r="CW28" s="75" t="b">
        <f t="shared" si="38"/>
        <v>0</v>
      </c>
      <c r="CX28" s="78" t="str">
        <f t="shared" si="39"/>
        <v>SEQUENCE INCORRECT</v>
      </c>
      <c r="CY28" s="80">
        <f>COUNTIF(B19:B27,T(B28))</f>
        <v>9</v>
      </c>
    </row>
    <row r="29" spans="1:103" s="1" customFormat="1" ht="18.95" customHeight="1" thickBot="1">
      <c r="A29" s="63"/>
      <c r="B29" s="268"/>
      <c r="C29" s="269"/>
      <c r="D29" s="268"/>
      <c r="E29" s="269"/>
      <c r="F29" s="268"/>
      <c r="G29" s="269"/>
      <c r="H29" s="268"/>
      <c r="I29" s="269"/>
      <c r="J29" s="268"/>
      <c r="K29" s="269"/>
      <c r="L29" s="250" t="str">
        <f>IF(AND(A29&lt;&gt;"",B29&lt;&gt;"",D29&lt;&gt;"", F29&lt;&gt;"", H29&lt;&gt;"", J29&lt;&gt;"",Q29="",P29="OK",T29="",OR(D29&lt;=E17,D29="ABS"),OR(F29&lt;=G17,F29="ABS"),OR(H29&lt;=I17,H29="ABS"),OR(J29&lt;=K17,J29="ABS")),IF(AND(D29="ABS",F29="ABS",H29="ABS",J29="ABS"),"ABS",IF(SUM(D29,F29,H29,J29)=0,"ZERO",SUM(D29,F29,H29,J29))),"")</f>
        <v/>
      </c>
      <c r="M29" s="275"/>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41"/>
      <c r="P29" s="84" t="str">
        <f t="shared" si="3"/>
        <v/>
      </c>
      <c r="Q29" s="231" t="str">
        <f>IF(AND(A29&lt;&gt;"",B29&lt;&gt;""),IF(OR(D29&lt;&gt;"ABS"),IF(OR(AND(D29&lt;ROUNDDOWN((0.7*E17),0),D29&lt;&gt;0),D29&gt;E17,D29=""),"Attendance Marks incorrect",""),""),"")</f>
        <v/>
      </c>
      <c r="R29" s="232"/>
      <c r="S29" s="232"/>
      <c r="T29" s="232" t="str">
        <f>IF(OR(AND(OR(F29&lt;=G17, F29=0, F29="ABS"),OR(H29&lt;=I17, H29=0, H29="ABS"),OR(J29&lt;=K17, J29="ABS"))),IF(OR(AND(A29="",B29="",D29="",F29="",H29="",J29=""),AND(A29&lt;&gt;"",B29&lt;&gt;"",D29&lt;&gt;"",F29&lt;&gt;"",H29&lt;&gt;"",J29&lt;&gt;"",AG29="OK")),"","Given Marks or Format is incorrect"),"Given Marks or Format is incorrect")</f>
        <v/>
      </c>
      <c r="U29" s="232"/>
      <c r="V29" s="232"/>
      <c r="W29" s="232"/>
      <c r="X29" s="23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6" t="b">
        <f t="shared" si="4"/>
        <v>0</v>
      </c>
      <c r="AG29" s="25" t="str">
        <f t="shared" si="5"/>
        <v>S# INCORRECT</v>
      </c>
      <c r="BO29" s="75" t="str">
        <f t="shared" si="1"/>
        <v/>
      </c>
      <c r="BP29" s="75" t="b">
        <f t="shared" si="6"/>
        <v>0</v>
      </c>
      <c r="BQ29" s="75" t="b">
        <f t="shared" si="7"/>
        <v>0</v>
      </c>
      <c r="BR29" s="75" t="b">
        <f t="shared" si="8"/>
        <v>0</v>
      </c>
      <c r="BS29" s="75" t="str">
        <f t="shared" si="9"/>
        <v/>
      </c>
      <c r="BT29" s="75" t="str">
        <f t="shared" si="10"/>
        <v/>
      </c>
      <c r="BU29" s="75" t="str">
        <f t="shared" si="11"/>
        <v/>
      </c>
      <c r="BV29" s="75" t="str">
        <f t="shared" si="12"/>
        <v/>
      </c>
      <c r="BW29" s="76" t="str">
        <f t="shared" si="13"/>
        <v/>
      </c>
      <c r="BX29" s="77" t="str">
        <f t="shared" si="30"/>
        <v>INCORRECT</v>
      </c>
      <c r="BY29" s="75" t="b">
        <f t="shared" si="31"/>
        <v>0</v>
      </c>
      <c r="BZ29" s="78" t="str">
        <f t="shared" si="2"/>
        <v/>
      </c>
      <c r="CA29" s="75" t="b">
        <f t="shared" si="14"/>
        <v>0</v>
      </c>
      <c r="CB29" s="75" t="b">
        <f t="shared" si="15"/>
        <v>0</v>
      </c>
      <c r="CC29" s="75" t="b">
        <f t="shared" si="16"/>
        <v>0</v>
      </c>
      <c r="CD29" s="75" t="b">
        <f t="shared" si="17"/>
        <v>0</v>
      </c>
      <c r="CE29" s="75" t="b">
        <f t="shared" si="18"/>
        <v>0</v>
      </c>
      <c r="CF29" s="75" t="b">
        <f t="shared" si="19"/>
        <v>0</v>
      </c>
      <c r="CG29" s="75" t="str">
        <f t="shared" si="20"/>
        <v/>
      </c>
      <c r="CH29" s="75" t="str">
        <f t="shared" si="21"/>
        <v/>
      </c>
      <c r="CI29" s="75" t="str">
        <f t="shared" si="22"/>
        <v/>
      </c>
      <c r="CJ29" s="75" t="str">
        <f t="shared" si="23"/>
        <v/>
      </c>
      <c r="CK29" s="75" t="str">
        <f t="shared" si="24"/>
        <v/>
      </c>
      <c r="CL29" s="75" t="str">
        <f t="shared" si="25"/>
        <v/>
      </c>
      <c r="CM29" s="78" t="str">
        <f t="shared" si="26"/>
        <v/>
      </c>
      <c r="CN29" s="78" t="str">
        <f t="shared" si="27"/>
        <v/>
      </c>
      <c r="CO29" s="79" t="str">
        <f t="shared" si="28"/>
        <v>NO</v>
      </c>
      <c r="CP29" s="79" t="str">
        <f t="shared" si="29"/>
        <v>NO</v>
      </c>
      <c r="CQ29" s="77" t="str">
        <f t="shared" si="32"/>
        <v>NO</v>
      </c>
      <c r="CR29" s="77" t="str">
        <f t="shared" si="33"/>
        <v>NO</v>
      </c>
      <c r="CS29" s="79" t="str">
        <f t="shared" si="34"/>
        <v>OK</v>
      </c>
      <c r="CT29" s="75" t="b">
        <f t="shared" si="35"/>
        <v>0</v>
      </c>
      <c r="CU29" s="75" t="b">
        <f t="shared" si="36"/>
        <v>0</v>
      </c>
      <c r="CV29" s="75" t="b">
        <f t="shared" si="37"/>
        <v>0</v>
      </c>
      <c r="CW29" s="75" t="b">
        <f t="shared" si="38"/>
        <v>0</v>
      </c>
      <c r="CX29" s="78" t="str">
        <f t="shared" si="39"/>
        <v>SEQUENCE INCORRECT</v>
      </c>
      <c r="CY29" s="80">
        <f>COUNTIF(B19:B28,T(B29))</f>
        <v>10</v>
      </c>
    </row>
    <row r="30" spans="1:103" s="1" customFormat="1" ht="18.95" customHeight="1" thickBot="1">
      <c r="A30" s="63"/>
      <c r="B30" s="268"/>
      <c r="C30" s="269"/>
      <c r="D30" s="268"/>
      <c r="E30" s="269"/>
      <c r="F30" s="268"/>
      <c r="G30" s="269"/>
      <c r="H30" s="268"/>
      <c r="I30" s="269"/>
      <c r="J30" s="268"/>
      <c r="K30" s="269"/>
      <c r="L30" s="250" t="str">
        <f>IF(AND(A30&lt;&gt;"",B30&lt;&gt;"",D30&lt;&gt;"", F30&lt;&gt;"", H30&lt;&gt;"", J30&lt;&gt;"",Q30="",P30="OK",T30="",OR(D30&lt;=E17,D30="ABS"),OR(F30&lt;=G17,F30="ABS"),OR(H30&lt;=I17,H30="ABS"),OR(J30&lt;=K17,J30="ABS")),IF(AND(D30="ABS",F30="ABS",H30="ABS",J30="ABS"),"ABS",IF(SUM(D30,F30,H30,J30)=0,"ZERO",SUM(D30,F30,H30,J30))),"")</f>
        <v/>
      </c>
      <c r="M30" s="275"/>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41"/>
      <c r="P30" s="84" t="str">
        <f t="shared" si="3"/>
        <v/>
      </c>
      <c r="Q30" s="231" t="str">
        <f>IF(AND(A30&lt;&gt;"",B30&lt;&gt;""),IF(OR(D30&lt;&gt;"ABS"),IF(OR(AND(D30&lt;ROUNDDOWN((0.7*E17),0),D30&lt;&gt;0),D30&gt;E17,D30=""),"Attendance Marks incorrect",""),""),"")</f>
        <v/>
      </c>
      <c r="R30" s="232"/>
      <c r="S30" s="232"/>
      <c r="T30" s="232" t="str">
        <f>IF(OR(AND(OR(F30&lt;=G17, F30=0, F30="ABS"),OR(H30&lt;=I17, H30=0, H30="ABS"),OR(J30&lt;=K17, J30="ABS"))),IF(OR(AND(A30="",B30="",D30="",F30="",H30="",J30=""),AND(A30&lt;&gt;"",B30&lt;&gt;"",D30&lt;&gt;"",F30&lt;&gt;"",H30&lt;&gt;"",J30&lt;&gt;"", AG30="OK")),"","Given Marks or Format is incorrect"),"Given Marks or Format is incorrect")</f>
        <v/>
      </c>
      <c r="U30" s="232"/>
      <c r="V30" s="232"/>
      <c r="W30" s="232"/>
      <c r="X30" s="23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6" t="b">
        <f t="shared" si="4"/>
        <v>0</v>
      </c>
      <c r="AG30" s="25" t="str">
        <f t="shared" si="5"/>
        <v>S# INCORRECT</v>
      </c>
      <c r="BO30" s="75" t="str">
        <f t="shared" si="1"/>
        <v/>
      </c>
      <c r="BP30" s="75" t="b">
        <f t="shared" si="6"/>
        <v>0</v>
      </c>
      <c r="BQ30" s="75" t="b">
        <f t="shared" si="7"/>
        <v>0</v>
      </c>
      <c r="BR30" s="75" t="b">
        <f t="shared" si="8"/>
        <v>0</v>
      </c>
      <c r="BS30" s="75" t="str">
        <f t="shared" si="9"/>
        <v/>
      </c>
      <c r="BT30" s="75" t="str">
        <f t="shared" si="10"/>
        <v/>
      </c>
      <c r="BU30" s="75" t="str">
        <f t="shared" si="11"/>
        <v/>
      </c>
      <c r="BV30" s="75" t="str">
        <f t="shared" si="12"/>
        <v/>
      </c>
      <c r="BW30" s="76" t="str">
        <f t="shared" si="13"/>
        <v/>
      </c>
      <c r="BX30" s="77" t="str">
        <f t="shared" si="30"/>
        <v>INCORRECT</v>
      </c>
      <c r="BY30" s="75" t="b">
        <f t="shared" si="31"/>
        <v>0</v>
      </c>
      <c r="BZ30" s="78" t="str">
        <f t="shared" si="2"/>
        <v/>
      </c>
      <c r="CA30" s="75" t="b">
        <f t="shared" si="14"/>
        <v>0</v>
      </c>
      <c r="CB30" s="75" t="b">
        <f t="shared" si="15"/>
        <v>0</v>
      </c>
      <c r="CC30" s="75" t="b">
        <f t="shared" si="16"/>
        <v>0</v>
      </c>
      <c r="CD30" s="75" t="b">
        <f t="shared" si="17"/>
        <v>0</v>
      </c>
      <c r="CE30" s="75" t="b">
        <f t="shared" si="18"/>
        <v>0</v>
      </c>
      <c r="CF30" s="75" t="b">
        <f t="shared" si="19"/>
        <v>0</v>
      </c>
      <c r="CG30" s="75" t="str">
        <f t="shared" si="20"/>
        <v/>
      </c>
      <c r="CH30" s="75" t="str">
        <f t="shared" si="21"/>
        <v/>
      </c>
      <c r="CI30" s="75" t="str">
        <f t="shared" si="22"/>
        <v/>
      </c>
      <c r="CJ30" s="75" t="str">
        <f t="shared" si="23"/>
        <v/>
      </c>
      <c r="CK30" s="75" t="str">
        <f t="shared" si="24"/>
        <v/>
      </c>
      <c r="CL30" s="75" t="str">
        <f t="shared" si="25"/>
        <v/>
      </c>
      <c r="CM30" s="78" t="str">
        <f t="shared" si="26"/>
        <v/>
      </c>
      <c r="CN30" s="78" t="str">
        <f t="shared" si="27"/>
        <v/>
      </c>
      <c r="CO30" s="79" t="str">
        <f t="shared" si="28"/>
        <v>NO</v>
      </c>
      <c r="CP30" s="79" t="str">
        <f t="shared" si="29"/>
        <v>NO</v>
      </c>
      <c r="CQ30" s="77" t="str">
        <f t="shared" si="32"/>
        <v>NO</v>
      </c>
      <c r="CR30" s="77" t="str">
        <f t="shared" si="33"/>
        <v>NO</v>
      </c>
      <c r="CS30" s="79" t="str">
        <f t="shared" si="34"/>
        <v>OK</v>
      </c>
      <c r="CT30" s="75" t="b">
        <f t="shared" si="35"/>
        <v>0</v>
      </c>
      <c r="CU30" s="75" t="b">
        <f t="shared" si="36"/>
        <v>0</v>
      </c>
      <c r="CV30" s="75" t="b">
        <f t="shared" si="37"/>
        <v>0</v>
      </c>
      <c r="CW30" s="75" t="b">
        <f t="shared" si="38"/>
        <v>0</v>
      </c>
      <c r="CX30" s="78" t="str">
        <f t="shared" si="39"/>
        <v>SEQUENCE INCORRECT</v>
      </c>
      <c r="CY30" s="80">
        <f>COUNTIF(B19:B29,T(B30))</f>
        <v>11</v>
      </c>
    </row>
    <row r="31" spans="1:103" s="1" customFormat="1" ht="18.95" customHeight="1" thickBot="1">
      <c r="A31" s="63"/>
      <c r="B31" s="268"/>
      <c r="C31" s="269"/>
      <c r="D31" s="268"/>
      <c r="E31" s="269"/>
      <c r="F31" s="268"/>
      <c r="G31" s="269"/>
      <c r="H31" s="268"/>
      <c r="I31" s="269"/>
      <c r="J31" s="268"/>
      <c r="K31" s="269"/>
      <c r="L31" s="250" t="str">
        <f>IF(AND(A31&lt;&gt;"",B31&lt;&gt;"",D31&lt;&gt;"", F31&lt;&gt;"", H31&lt;&gt;"", J31&lt;&gt;"",Q31="",P31="OK",T31="",OR(D31&lt;=E17,D31="ABS"),OR(F31&lt;=G17,F31="ABS"),OR(H31&lt;=I17,H31="ABS"),OR(J31&lt;=K17,J31="ABS")),IF(AND(D31="ABS",F31="ABS",H31="ABS",J31="ABS"),"ABS",IF(SUM(D31,F31,H31,J31)=0,"ZERO",SUM(D31,F31,H31,J31))),"")</f>
        <v/>
      </c>
      <c r="M31" s="275"/>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41"/>
      <c r="P31" s="84" t="str">
        <f t="shared" si="3"/>
        <v/>
      </c>
      <c r="Q31" s="231" t="str">
        <f>IF(AND(A31&lt;&gt;"",B31&lt;&gt;""),IF(OR(D31&lt;&gt;"ABS"),IF(OR(AND(D31&lt;ROUNDDOWN((0.7*E17),0),D31&lt;&gt;0),D31&gt;E17,D31=""),"Attendance Marks incorrect",""),""),"")</f>
        <v/>
      </c>
      <c r="R31" s="232"/>
      <c r="S31" s="232"/>
      <c r="T31" s="232" t="str">
        <f>IF(OR(AND(OR(F31&lt;=G17, F31=0, F31="ABS"),OR(H31&lt;=I17, H31=0, H31="ABS"),OR(J31&lt;=K17, J31="ABS"))),IF(OR(AND(A31="",B31="",D31="",F31="",H31="",J31=""),AND(A31&lt;&gt;"",B31&lt;&gt;"",D31&lt;&gt;"",F31&lt;&gt;"",H31&lt;&gt;"",J31&lt;&gt;"",AG31="OK")),"","Given Marks or Format is incorrect"),"Given Marks or Format is incorrect")</f>
        <v/>
      </c>
      <c r="U31" s="232"/>
      <c r="V31" s="232"/>
      <c r="W31" s="232"/>
      <c r="X31" s="23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6" t="b">
        <f t="shared" si="4"/>
        <v>0</v>
      </c>
      <c r="AG31" s="25" t="str">
        <f t="shared" si="5"/>
        <v>S# INCORRECT</v>
      </c>
      <c r="BO31" s="75" t="str">
        <f t="shared" si="1"/>
        <v/>
      </c>
      <c r="BP31" s="75" t="b">
        <f t="shared" si="6"/>
        <v>0</v>
      </c>
      <c r="BQ31" s="75" t="b">
        <f t="shared" si="7"/>
        <v>0</v>
      </c>
      <c r="BR31" s="75" t="b">
        <f t="shared" si="8"/>
        <v>0</v>
      </c>
      <c r="BS31" s="75" t="str">
        <f t="shared" si="9"/>
        <v/>
      </c>
      <c r="BT31" s="75" t="str">
        <f t="shared" si="10"/>
        <v/>
      </c>
      <c r="BU31" s="75" t="str">
        <f t="shared" si="11"/>
        <v/>
      </c>
      <c r="BV31" s="75" t="str">
        <f t="shared" si="12"/>
        <v/>
      </c>
      <c r="BW31" s="76" t="str">
        <f t="shared" si="13"/>
        <v/>
      </c>
      <c r="BX31" s="77" t="str">
        <f t="shared" si="30"/>
        <v>INCORRECT</v>
      </c>
      <c r="BY31" s="75" t="b">
        <f t="shared" si="31"/>
        <v>0</v>
      </c>
      <c r="BZ31" s="78" t="str">
        <f t="shared" si="2"/>
        <v/>
      </c>
      <c r="CA31" s="75" t="b">
        <f t="shared" si="14"/>
        <v>0</v>
      </c>
      <c r="CB31" s="75" t="b">
        <f t="shared" si="15"/>
        <v>0</v>
      </c>
      <c r="CC31" s="75" t="b">
        <f t="shared" si="16"/>
        <v>0</v>
      </c>
      <c r="CD31" s="75" t="b">
        <f t="shared" si="17"/>
        <v>0</v>
      </c>
      <c r="CE31" s="75" t="b">
        <f t="shared" si="18"/>
        <v>0</v>
      </c>
      <c r="CF31" s="75" t="b">
        <f t="shared" si="19"/>
        <v>0</v>
      </c>
      <c r="CG31" s="75" t="str">
        <f t="shared" si="20"/>
        <v/>
      </c>
      <c r="CH31" s="75" t="str">
        <f t="shared" si="21"/>
        <v/>
      </c>
      <c r="CI31" s="75" t="str">
        <f t="shared" si="22"/>
        <v/>
      </c>
      <c r="CJ31" s="75" t="str">
        <f t="shared" si="23"/>
        <v/>
      </c>
      <c r="CK31" s="75" t="str">
        <f t="shared" si="24"/>
        <v/>
      </c>
      <c r="CL31" s="75" t="str">
        <f t="shared" si="25"/>
        <v/>
      </c>
      <c r="CM31" s="78" t="str">
        <f t="shared" si="26"/>
        <v/>
      </c>
      <c r="CN31" s="78" t="str">
        <f t="shared" si="27"/>
        <v/>
      </c>
      <c r="CO31" s="79" t="str">
        <f t="shared" si="28"/>
        <v>NO</v>
      </c>
      <c r="CP31" s="79" t="str">
        <f t="shared" si="29"/>
        <v>NO</v>
      </c>
      <c r="CQ31" s="77" t="str">
        <f t="shared" si="32"/>
        <v>NO</v>
      </c>
      <c r="CR31" s="77" t="str">
        <f t="shared" si="33"/>
        <v>NO</v>
      </c>
      <c r="CS31" s="79" t="str">
        <f t="shared" si="34"/>
        <v>OK</v>
      </c>
      <c r="CT31" s="75" t="b">
        <f t="shared" si="35"/>
        <v>0</v>
      </c>
      <c r="CU31" s="75" t="b">
        <f t="shared" si="36"/>
        <v>0</v>
      </c>
      <c r="CV31" s="75" t="b">
        <f t="shared" si="37"/>
        <v>0</v>
      </c>
      <c r="CW31" s="75" t="b">
        <f t="shared" si="38"/>
        <v>0</v>
      </c>
      <c r="CX31" s="78" t="str">
        <f t="shared" si="39"/>
        <v>SEQUENCE INCORRECT</v>
      </c>
      <c r="CY31" s="80">
        <f>COUNTIF(B19:B30,T(B31))</f>
        <v>12</v>
      </c>
    </row>
    <row r="32" spans="1:103" s="1" customFormat="1" ht="18.95" customHeight="1" thickBot="1">
      <c r="A32" s="63"/>
      <c r="B32" s="268"/>
      <c r="C32" s="269"/>
      <c r="D32" s="268"/>
      <c r="E32" s="269"/>
      <c r="F32" s="268"/>
      <c r="G32" s="269"/>
      <c r="H32" s="268"/>
      <c r="I32" s="269"/>
      <c r="J32" s="268"/>
      <c r="K32" s="269"/>
      <c r="L32" s="250" t="str">
        <f>IF(AND(A32&lt;&gt;"",B32&lt;&gt;"",D32&lt;&gt;"", F32&lt;&gt;"", H32&lt;&gt;"", J32&lt;&gt;"",Q32="",P32="OK",T32="",OR(D32&lt;=E17,D32="ABS"),OR(F32&lt;=G17,F32="ABS"),OR(H32&lt;=I17,H32="ABS"),OR(J32&lt;=K17,J32="ABS")),IF(AND(D32="ABS",F32="ABS",H32="ABS",J32="ABS"),"ABS",IF(SUM(D32,F32,H32,J32)=0,"ZERO",SUM(D32,F32,H32,J32))),"")</f>
        <v/>
      </c>
      <c r="M32" s="275"/>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41"/>
      <c r="P32" s="84" t="str">
        <f t="shared" si="3"/>
        <v/>
      </c>
      <c r="Q32" s="231" t="str">
        <f>IF(AND(A32&lt;&gt;"",B32&lt;&gt;""),IF(OR(D32&lt;&gt;"ABS"),IF(OR(AND(D32&lt;ROUNDDOWN((0.7*E17),0),D32&lt;&gt;0),D32&gt;E17,D32=""),"Attendance Marks incorrect",""),""),"")</f>
        <v/>
      </c>
      <c r="R32" s="232"/>
      <c r="S32" s="232"/>
      <c r="T32" s="232" t="str">
        <f>IF(OR(AND(OR(F32&lt;=G17, F32=0, F32="ABS"),OR(H32&lt;=I17, H32=0, H32="ABS"),OR(J32&lt;=K17, J32="ABS"))),IF(OR(AND(A32="",B32="",D32="",F32="",H32="",J32=""),AND(A32&lt;&gt;"",B32&lt;&gt;"",D32&lt;&gt;"",F32&lt;&gt;"",H32&lt;&gt;"",J32&lt;&gt;"",AG32="OK")),"","Given Marks or Format is incorrect"),"Given Marks or Format is incorrect")</f>
        <v/>
      </c>
      <c r="U32" s="232"/>
      <c r="V32" s="232"/>
      <c r="W32" s="232"/>
      <c r="X32" s="23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6" t="b">
        <f t="shared" si="4"/>
        <v>0</v>
      </c>
      <c r="AG32" s="25" t="str">
        <f t="shared" si="5"/>
        <v>S# INCORRECT</v>
      </c>
      <c r="BO32" s="75" t="str">
        <f t="shared" si="1"/>
        <v/>
      </c>
      <c r="BP32" s="75" t="b">
        <f t="shared" si="6"/>
        <v>0</v>
      </c>
      <c r="BQ32" s="75" t="b">
        <f t="shared" si="7"/>
        <v>0</v>
      </c>
      <c r="BR32" s="75" t="b">
        <f t="shared" si="8"/>
        <v>0</v>
      </c>
      <c r="BS32" s="75" t="str">
        <f t="shared" si="9"/>
        <v/>
      </c>
      <c r="BT32" s="75" t="str">
        <f t="shared" si="10"/>
        <v/>
      </c>
      <c r="BU32" s="75" t="str">
        <f t="shared" si="11"/>
        <v/>
      </c>
      <c r="BV32" s="75" t="str">
        <f t="shared" si="12"/>
        <v/>
      </c>
      <c r="BW32" s="76" t="str">
        <f t="shared" si="13"/>
        <v/>
      </c>
      <c r="BX32" s="77" t="str">
        <f t="shared" si="30"/>
        <v>INCORRECT</v>
      </c>
      <c r="BY32" s="75" t="b">
        <f t="shared" si="31"/>
        <v>0</v>
      </c>
      <c r="BZ32" s="78" t="str">
        <f t="shared" si="2"/>
        <v/>
      </c>
      <c r="CA32" s="75" t="b">
        <f t="shared" si="14"/>
        <v>0</v>
      </c>
      <c r="CB32" s="75" t="b">
        <f t="shared" si="15"/>
        <v>0</v>
      </c>
      <c r="CC32" s="75" t="b">
        <f t="shared" si="16"/>
        <v>0</v>
      </c>
      <c r="CD32" s="75" t="b">
        <f t="shared" si="17"/>
        <v>0</v>
      </c>
      <c r="CE32" s="75" t="b">
        <f t="shared" si="18"/>
        <v>0</v>
      </c>
      <c r="CF32" s="75" t="b">
        <f t="shared" si="19"/>
        <v>0</v>
      </c>
      <c r="CG32" s="75" t="str">
        <f t="shared" si="20"/>
        <v/>
      </c>
      <c r="CH32" s="75" t="str">
        <f t="shared" si="21"/>
        <v/>
      </c>
      <c r="CI32" s="75" t="str">
        <f t="shared" si="22"/>
        <v/>
      </c>
      <c r="CJ32" s="75" t="str">
        <f t="shared" si="23"/>
        <v/>
      </c>
      <c r="CK32" s="75" t="str">
        <f t="shared" si="24"/>
        <v/>
      </c>
      <c r="CL32" s="75" t="str">
        <f t="shared" si="25"/>
        <v/>
      </c>
      <c r="CM32" s="78" t="str">
        <f t="shared" si="26"/>
        <v/>
      </c>
      <c r="CN32" s="78" t="str">
        <f t="shared" si="27"/>
        <v/>
      </c>
      <c r="CO32" s="79" t="str">
        <f t="shared" si="28"/>
        <v>NO</v>
      </c>
      <c r="CP32" s="79" t="str">
        <f t="shared" si="29"/>
        <v>NO</v>
      </c>
      <c r="CQ32" s="77" t="str">
        <f t="shared" si="32"/>
        <v>NO</v>
      </c>
      <c r="CR32" s="77" t="str">
        <f t="shared" si="33"/>
        <v>NO</v>
      </c>
      <c r="CS32" s="79" t="str">
        <f t="shared" si="34"/>
        <v>OK</v>
      </c>
      <c r="CT32" s="75" t="b">
        <f t="shared" si="35"/>
        <v>0</v>
      </c>
      <c r="CU32" s="75" t="b">
        <f t="shared" si="36"/>
        <v>0</v>
      </c>
      <c r="CV32" s="75" t="b">
        <f t="shared" si="37"/>
        <v>0</v>
      </c>
      <c r="CW32" s="75" t="b">
        <f t="shared" si="38"/>
        <v>0</v>
      </c>
      <c r="CX32" s="78" t="str">
        <f t="shared" si="39"/>
        <v>SEQUENCE INCORRECT</v>
      </c>
      <c r="CY32" s="80">
        <f>COUNTIF(B19:B31,T(B32))</f>
        <v>13</v>
      </c>
    </row>
    <row r="33" spans="1:103" s="1" customFormat="1" ht="18.95" customHeight="1" thickBot="1">
      <c r="A33" s="63"/>
      <c r="B33" s="268"/>
      <c r="C33" s="269"/>
      <c r="D33" s="268"/>
      <c r="E33" s="269"/>
      <c r="F33" s="268"/>
      <c r="G33" s="269"/>
      <c r="H33" s="268"/>
      <c r="I33" s="269"/>
      <c r="J33" s="268"/>
      <c r="K33" s="269"/>
      <c r="L33" s="250" t="str">
        <f>IF(AND(A33&lt;&gt;"",B33&lt;&gt;"",D33&lt;&gt;"", F33&lt;&gt;"", H33&lt;&gt;"", J33&lt;&gt;"",Q33="",P33="OK",T33="",OR(D33&lt;=E17,D33="ABS"),OR(F33&lt;=G17,F33="ABS"),OR(H33&lt;=I17,H33="ABS"),OR(J33&lt;=K17,J33="ABS")),IF(AND(D33="ABS",F33="ABS",H33="ABS",J33="ABS"),"ABS",IF(SUM(D33,F33,H33,J33)=0,"ZERO",SUM(D33,F33,H33,J33))),"")</f>
        <v/>
      </c>
      <c r="M33" s="275"/>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41"/>
      <c r="P33" s="84" t="str">
        <f t="shared" si="3"/>
        <v/>
      </c>
      <c r="Q33" s="231" t="str">
        <f>IF(AND(A33&lt;&gt;"",B33&lt;&gt;""),IF(OR(D33&lt;&gt;"ABS"),IF(OR(AND(D33&lt;ROUNDDOWN((0.7*E17),0),D33&lt;&gt;0),D33&gt;E17,D33=""),"Attendance Marks incorrect",""),""),"")</f>
        <v/>
      </c>
      <c r="R33" s="232"/>
      <c r="S33" s="232"/>
      <c r="T33" s="232" t="str">
        <f>IF(OR(AND(OR(F33&lt;=G17, F33=0, F33="ABS"),OR(H33&lt;=I17, H33=0, H33="ABS"),OR(J33&lt;=K17, J33="ABS"))),IF(OR(AND(A33="",B33="",D33="",F33="",H33="",J33=""),AND(A33&lt;&gt;"",B33&lt;&gt;"",D33&lt;&gt;"",F33&lt;&gt;"",H33&lt;&gt;"",J33&lt;&gt;"", AG33="OK")),"","Given Marks or Format is incorrect"),"Given Marks or Format is incorrect")</f>
        <v/>
      </c>
      <c r="U33" s="232"/>
      <c r="V33" s="232"/>
      <c r="W33" s="232"/>
      <c r="X33" s="23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6" t="b">
        <f t="shared" si="4"/>
        <v>0</v>
      </c>
      <c r="AG33" s="25" t="str">
        <f t="shared" si="5"/>
        <v>S# INCORRECT</v>
      </c>
      <c r="BO33" s="75" t="str">
        <f t="shared" si="1"/>
        <v/>
      </c>
      <c r="BP33" s="75" t="b">
        <f t="shared" si="6"/>
        <v>0</v>
      </c>
      <c r="BQ33" s="75" t="b">
        <f t="shared" si="7"/>
        <v>0</v>
      </c>
      <c r="BR33" s="75" t="b">
        <f t="shared" si="8"/>
        <v>0</v>
      </c>
      <c r="BS33" s="75" t="str">
        <f t="shared" si="9"/>
        <v/>
      </c>
      <c r="BT33" s="75" t="str">
        <f t="shared" si="10"/>
        <v/>
      </c>
      <c r="BU33" s="75" t="str">
        <f t="shared" si="11"/>
        <v/>
      </c>
      <c r="BV33" s="75" t="str">
        <f t="shared" si="12"/>
        <v/>
      </c>
      <c r="BW33" s="76" t="str">
        <f t="shared" si="13"/>
        <v/>
      </c>
      <c r="BX33" s="77" t="str">
        <f t="shared" si="30"/>
        <v>INCORRECT</v>
      </c>
      <c r="BY33" s="75" t="b">
        <f t="shared" si="31"/>
        <v>0</v>
      </c>
      <c r="BZ33" s="78" t="str">
        <f t="shared" si="2"/>
        <v/>
      </c>
      <c r="CA33" s="75" t="b">
        <f t="shared" si="14"/>
        <v>0</v>
      </c>
      <c r="CB33" s="75" t="b">
        <f t="shared" si="15"/>
        <v>0</v>
      </c>
      <c r="CC33" s="75" t="b">
        <f t="shared" si="16"/>
        <v>0</v>
      </c>
      <c r="CD33" s="75" t="b">
        <f t="shared" si="17"/>
        <v>0</v>
      </c>
      <c r="CE33" s="75" t="b">
        <f t="shared" si="18"/>
        <v>0</v>
      </c>
      <c r="CF33" s="75" t="b">
        <f t="shared" si="19"/>
        <v>0</v>
      </c>
      <c r="CG33" s="75" t="str">
        <f t="shared" si="20"/>
        <v/>
      </c>
      <c r="CH33" s="75" t="str">
        <f t="shared" si="21"/>
        <v/>
      </c>
      <c r="CI33" s="75" t="str">
        <f t="shared" si="22"/>
        <v/>
      </c>
      <c r="CJ33" s="75" t="str">
        <f t="shared" si="23"/>
        <v/>
      </c>
      <c r="CK33" s="75" t="str">
        <f t="shared" si="24"/>
        <v/>
      </c>
      <c r="CL33" s="75" t="str">
        <f t="shared" si="25"/>
        <v/>
      </c>
      <c r="CM33" s="78" t="str">
        <f t="shared" si="26"/>
        <v/>
      </c>
      <c r="CN33" s="78" t="str">
        <f t="shared" si="27"/>
        <v/>
      </c>
      <c r="CO33" s="79" t="str">
        <f t="shared" si="28"/>
        <v>NO</v>
      </c>
      <c r="CP33" s="79" t="str">
        <f t="shared" si="29"/>
        <v>NO</v>
      </c>
      <c r="CQ33" s="77" t="str">
        <f t="shared" si="32"/>
        <v>NO</v>
      </c>
      <c r="CR33" s="77" t="str">
        <f t="shared" si="33"/>
        <v>NO</v>
      </c>
      <c r="CS33" s="79" t="str">
        <f t="shared" si="34"/>
        <v>OK</v>
      </c>
      <c r="CT33" s="75" t="b">
        <f t="shared" si="35"/>
        <v>0</v>
      </c>
      <c r="CU33" s="75" t="b">
        <f t="shared" si="36"/>
        <v>0</v>
      </c>
      <c r="CV33" s="75" t="b">
        <f t="shared" si="37"/>
        <v>0</v>
      </c>
      <c r="CW33" s="75" t="b">
        <f t="shared" si="38"/>
        <v>0</v>
      </c>
      <c r="CX33" s="78" t="str">
        <f t="shared" si="39"/>
        <v>SEQUENCE INCORRECT</v>
      </c>
      <c r="CY33" s="80">
        <f>COUNTIF(B19:B32,T(B33))</f>
        <v>14</v>
      </c>
    </row>
    <row r="34" spans="1:103" s="1" customFormat="1" ht="18.95" customHeight="1" thickBot="1">
      <c r="A34" s="63"/>
      <c r="B34" s="268"/>
      <c r="C34" s="269"/>
      <c r="D34" s="268"/>
      <c r="E34" s="269"/>
      <c r="F34" s="268"/>
      <c r="G34" s="269"/>
      <c r="H34" s="268"/>
      <c r="I34" s="269"/>
      <c r="J34" s="268"/>
      <c r="K34" s="269"/>
      <c r="L34" s="250" t="str">
        <f>IF(AND(A34&lt;&gt;"",B34&lt;&gt;"",D34&lt;&gt;"", F34&lt;&gt;"", H34&lt;&gt;"", J34&lt;&gt;"",Q34="",P34="OK",T34="",OR(D34&lt;=E17,D34="ABS"),OR(F34&lt;=G17,F34="ABS"),OR(H34&lt;=I17,H34="ABS"),OR(J34&lt;=K17,J34="ABS")),IF(AND(D34="ABS",F34="ABS",H34="ABS",J34="ABS"),"ABS",IF(SUM(D34,F34,H34,J34)=0,"ZERO",SUM(D34,F34,H34,J34))),"")</f>
        <v/>
      </c>
      <c r="M34" s="275"/>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41"/>
      <c r="P34" s="84" t="str">
        <f t="shared" si="3"/>
        <v/>
      </c>
      <c r="Q34" s="231" t="str">
        <f>IF(AND(A34&lt;&gt;"",B34&lt;&gt;""),IF(OR(D34&lt;&gt;"ABS"),IF(OR(AND(D34&lt;ROUNDDOWN((0.7*E17),0),D34&lt;&gt;0),D34&gt;E17,D34=""),"Attendance Marks incorrect",""),""),"")</f>
        <v/>
      </c>
      <c r="R34" s="232"/>
      <c r="S34" s="232"/>
      <c r="T34" s="232" t="str">
        <f>IF(OR(AND(OR(F34&lt;=G17, F34=0, F34="ABS"),OR(H34&lt;=I17, H34=0, H34="ABS"),OR(J34&lt;=K17, J34="ABS"))),IF(OR(AND(A34="",B34="",D34="",F34="",H34="",J34=""),AND(A34&lt;&gt;"",B34&lt;&gt;"",D34&lt;&gt;"",F34&lt;&gt;"",H34&lt;&gt;"",J34&lt;&gt;"", AG34="OK")),"","Given Marks or Format is incorrect"),"Given Marks or Format is incorrect")</f>
        <v/>
      </c>
      <c r="U34" s="232"/>
      <c r="V34" s="232"/>
      <c r="W34" s="232"/>
      <c r="X34" s="23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6" t="b">
        <f t="shared" si="4"/>
        <v>0</v>
      </c>
      <c r="AG34" s="25" t="str">
        <f t="shared" si="5"/>
        <v>S# INCORRECT</v>
      </c>
      <c r="BO34" s="75" t="str">
        <f t="shared" si="1"/>
        <v/>
      </c>
      <c r="BP34" s="75" t="b">
        <f t="shared" si="6"/>
        <v>0</v>
      </c>
      <c r="BQ34" s="75" t="b">
        <f t="shared" si="7"/>
        <v>0</v>
      </c>
      <c r="BR34" s="75" t="b">
        <f t="shared" si="8"/>
        <v>0</v>
      </c>
      <c r="BS34" s="75" t="str">
        <f t="shared" si="9"/>
        <v/>
      </c>
      <c r="BT34" s="75" t="str">
        <f t="shared" si="10"/>
        <v/>
      </c>
      <c r="BU34" s="75" t="str">
        <f t="shared" si="11"/>
        <v/>
      </c>
      <c r="BV34" s="75" t="str">
        <f t="shared" si="12"/>
        <v/>
      </c>
      <c r="BW34" s="76" t="str">
        <f t="shared" si="13"/>
        <v/>
      </c>
      <c r="BX34" s="77" t="str">
        <f t="shared" si="30"/>
        <v>INCORRECT</v>
      </c>
      <c r="BY34" s="75" t="b">
        <f t="shared" si="31"/>
        <v>0</v>
      </c>
      <c r="BZ34" s="78" t="str">
        <f t="shared" si="2"/>
        <v/>
      </c>
      <c r="CA34" s="75" t="b">
        <f t="shared" si="14"/>
        <v>0</v>
      </c>
      <c r="CB34" s="75" t="b">
        <f t="shared" si="15"/>
        <v>0</v>
      </c>
      <c r="CC34" s="75" t="b">
        <f t="shared" si="16"/>
        <v>0</v>
      </c>
      <c r="CD34" s="75" t="b">
        <f t="shared" si="17"/>
        <v>0</v>
      </c>
      <c r="CE34" s="75" t="b">
        <f t="shared" si="18"/>
        <v>0</v>
      </c>
      <c r="CF34" s="75" t="b">
        <f t="shared" si="19"/>
        <v>0</v>
      </c>
      <c r="CG34" s="75" t="str">
        <f t="shared" si="20"/>
        <v/>
      </c>
      <c r="CH34" s="75" t="str">
        <f t="shared" si="21"/>
        <v/>
      </c>
      <c r="CI34" s="75" t="str">
        <f t="shared" si="22"/>
        <v/>
      </c>
      <c r="CJ34" s="75" t="str">
        <f t="shared" si="23"/>
        <v/>
      </c>
      <c r="CK34" s="75" t="str">
        <f t="shared" si="24"/>
        <v/>
      </c>
      <c r="CL34" s="75" t="str">
        <f t="shared" si="25"/>
        <v/>
      </c>
      <c r="CM34" s="78" t="str">
        <f t="shared" si="26"/>
        <v/>
      </c>
      <c r="CN34" s="78" t="str">
        <f t="shared" si="27"/>
        <v/>
      </c>
      <c r="CO34" s="79" t="str">
        <f t="shared" si="28"/>
        <v>NO</v>
      </c>
      <c r="CP34" s="79" t="str">
        <f t="shared" si="29"/>
        <v>NO</v>
      </c>
      <c r="CQ34" s="77" t="str">
        <f t="shared" si="32"/>
        <v>NO</v>
      </c>
      <c r="CR34" s="77" t="str">
        <f t="shared" si="33"/>
        <v>NO</v>
      </c>
      <c r="CS34" s="79" t="str">
        <f t="shared" si="34"/>
        <v>OK</v>
      </c>
      <c r="CT34" s="75" t="b">
        <f t="shared" si="35"/>
        <v>0</v>
      </c>
      <c r="CU34" s="75" t="b">
        <f t="shared" si="36"/>
        <v>0</v>
      </c>
      <c r="CV34" s="75" t="b">
        <f t="shared" si="37"/>
        <v>0</v>
      </c>
      <c r="CW34" s="75" t="b">
        <f t="shared" si="38"/>
        <v>0</v>
      </c>
      <c r="CX34" s="78" t="str">
        <f t="shared" si="39"/>
        <v>SEQUENCE INCORRECT</v>
      </c>
      <c r="CY34" s="80">
        <f>COUNTIF(B19:B33,T(B34))</f>
        <v>15</v>
      </c>
    </row>
    <row r="35" spans="1:103" s="1" customFormat="1" ht="18.95" customHeight="1" thickBot="1">
      <c r="A35" s="63"/>
      <c r="B35" s="268"/>
      <c r="C35" s="269"/>
      <c r="D35" s="268"/>
      <c r="E35" s="269"/>
      <c r="F35" s="268"/>
      <c r="G35" s="269"/>
      <c r="H35" s="268"/>
      <c r="I35" s="269"/>
      <c r="J35" s="268"/>
      <c r="K35" s="269"/>
      <c r="L35" s="250" t="str">
        <f>IF(AND(A35&lt;&gt;"",B35&lt;&gt;"",D35&lt;&gt;"", F35&lt;&gt;"", H35&lt;&gt;"", J35&lt;&gt;"",Q35="",P35="OK",T35="",OR(D35&lt;=E17,D35="ABS"),OR(F35&lt;=G17,F35="ABS"),OR(H35&lt;=I17,H35="ABS"),OR(J35&lt;=K17,J35="ABS")),IF(AND(D35="ABS",F35="ABS",H35="ABS",J35="ABS"),"ABS",IF(SUM(D35,F35,H35,J35)=0,"ZERO",SUM(D35,F35,H35,J35))),"")</f>
        <v/>
      </c>
      <c r="M35" s="275"/>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41"/>
      <c r="P35" s="84" t="str">
        <f t="shared" si="3"/>
        <v/>
      </c>
      <c r="Q35" s="231" t="str">
        <f>IF(AND(A35&lt;&gt;"",B35&lt;&gt;""),IF(OR(D35&lt;&gt;"ABS"),IF(OR(AND(D35&lt;ROUNDDOWN((0.7*E17),0),D35&lt;&gt;0),D35&gt;E17,D35=""),"Attendance Marks incorrect",""),""),"")</f>
        <v/>
      </c>
      <c r="R35" s="232"/>
      <c r="S35" s="232"/>
      <c r="T35" s="232" t="str">
        <f>IF(OR(AND(OR(F35&lt;=G17, F35=0, F35="ABS"),OR(H35&lt;=I17, H35=0, H35="ABS"),OR(J35&lt;=K17, J35="ABS"))),IF(OR(AND(A35="",B35="",D35="",F35="",H35="",J35=""),AND(A35&lt;&gt;"",B35&lt;&gt;"",D35&lt;&gt;"",F35&lt;&gt;"",H35&lt;&gt;"",J35&lt;&gt;"", AG35="OK")),"","Given Marks or Format is incorrect"),"Given Marks or Format is incorrect")</f>
        <v/>
      </c>
      <c r="U35" s="232"/>
      <c r="V35" s="232"/>
      <c r="W35" s="232"/>
      <c r="X35" s="23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6" t="b">
        <f t="shared" si="4"/>
        <v>0</v>
      </c>
      <c r="AG35" s="25" t="str">
        <f t="shared" si="5"/>
        <v>S# INCORRECT</v>
      </c>
      <c r="BO35" s="75" t="str">
        <f t="shared" si="1"/>
        <v/>
      </c>
      <c r="BP35" s="75" t="b">
        <f t="shared" si="6"/>
        <v>0</v>
      </c>
      <c r="BQ35" s="75" t="b">
        <f t="shared" si="7"/>
        <v>0</v>
      </c>
      <c r="BR35" s="75" t="b">
        <f t="shared" si="8"/>
        <v>0</v>
      </c>
      <c r="BS35" s="75" t="str">
        <f t="shared" si="9"/>
        <v/>
      </c>
      <c r="BT35" s="75" t="str">
        <f t="shared" si="10"/>
        <v/>
      </c>
      <c r="BU35" s="75" t="str">
        <f t="shared" si="11"/>
        <v/>
      </c>
      <c r="BV35" s="75" t="str">
        <f t="shared" si="12"/>
        <v/>
      </c>
      <c r="BW35" s="76" t="str">
        <f t="shared" si="13"/>
        <v/>
      </c>
      <c r="BX35" s="77" t="str">
        <f t="shared" si="30"/>
        <v>INCORRECT</v>
      </c>
      <c r="BY35" s="75" t="b">
        <f t="shared" si="31"/>
        <v>0</v>
      </c>
      <c r="BZ35" s="78" t="str">
        <f t="shared" si="2"/>
        <v/>
      </c>
      <c r="CA35" s="75" t="b">
        <f t="shared" si="14"/>
        <v>0</v>
      </c>
      <c r="CB35" s="75" t="b">
        <f t="shared" si="15"/>
        <v>0</v>
      </c>
      <c r="CC35" s="75" t="b">
        <f t="shared" si="16"/>
        <v>0</v>
      </c>
      <c r="CD35" s="75" t="b">
        <f t="shared" si="17"/>
        <v>0</v>
      </c>
      <c r="CE35" s="75" t="b">
        <f t="shared" si="18"/>
        <v>0</v>
      </c>
      <c r="CF35" s="75" t="b">
        <f t="shared" si="19"/>
        <v>0</v>
      </c>
      <c r="CG35" s="75" t="str">
        <f t="shared" si="20"/>
        <v/>
      </c>
      <c r="CH35" s="75" t="str">
        <f t="shared" si="21"/>
        <v/>
      </c>
      <c r="CI35" s="75" t="str">
        <f t="shared" si="22"/>
        <v/>
      </c>
      <c r="CJ35" s="75" t="str">
        <f t="shared" si="23"/>
        <v/>
      </c>
      <c r="CK35" s="75" t="str">
        <f t="shared" si="24"/>
        <v/>
      </c>
      <c r="CL35" s="75" t="str">
        <f t="shared" si="25"/>
        <v/>
      </c>
      <c r="CM35" s="78" t="str">
        <f t="shared" si="26"/>
        <v/>
      </c>
      <c r="CN35" s="78" t="str">
        <f t="shared" si="27"/>
        <v/>
      </c>
      <c r="CO35" s="79" t="str">
        <f t="shared" si="28"/>
        <v>NO</v>
      </c>
      <c r="CP35" s="79" t="str">
        <f t="shared" si="29"/>
        <v>NO</v>
      </c>
      <c r="CQ35" s="77" t="str">
        <f t="shared" si="32"/>
        <v>NO</v>
      </c>
      <c r="CR35" s="77" t="str">
        <f t="shared" si="33"/>
        <v>NO</v>
      </c>
      <c r="CS35" s="79" t="str">
        <f t="shared" si="34"/>
        <v>OK</v>
      </c>
      <c r="CT35" s="75" t="b">
        <f t="shared" si="35"/>
        <v>0</v>
      </c>
      <c r="CU35" s="75" t="b">
        <f t="shared" si="36"/>
        <v>0</v>
      </c>
      <c r="CV35" s="75" t="b">
        <f t="shared" si="37"/>
        <v>0</v>
      </c>
      <c r="CW35" s="75" t="b">
        <f t="shared" si="38"/>
        <v>0</v>
      </c>
      <c r="CX35" s="78" t="str">
        <f t="shared" si="39"/>
        <v>SEQUENCE INCORRECT</v>
      </c>
      <c r="CY35" s="80">
        <f>COUNTIF(B19:B34,T(B35))</f>
        <v>16</v>
      </c>
    </row>
    <row r="36" spans="1:103" s="1" customFormat="1" ht="18.95" customHeight="1" thickBot="1">
      <c r="A36" s="63"/>
      <c r="B36" s="268"/>
      <c r="C36" s="269"/>
      <c r="D36" s="268"/>
      <c r="E36" s="269"/>
      <c r="F36" s="268"/>
      <c r="G36" s="269"/>
      <c r="H36" s="268"/>
      <c r="I36" s="269"/>
      <c r="J36" s="268"/>
      <c r="K36" s="269"/>
      <c r="L36" s="250" t="str">
        <f>IF(AND(A36&lt;&gt;"",B36&lt;&gt;"",D36&lt;&gt;"", F36&lt;&gt;"", H36&lt;&gt;"", J36&lt;&gt;"",Q36="",P36="OK",T36="",OR(D36&lt;=E17,D36="ABS"),OR(F36&lt;=G17,F36="ABS"),OR(H36&lt;=I17,H36="ABS"),OR(J36&lt;=K17,J36="ABS")),IF(AND(D36="ABS",F36="ABS",H36="ABS",J36="ABS"),"ABS",IF(SUM(D36,F36,H36,J36)=0,"ZERO",SUM(D36,F36,H36,J36))),"")</f>
        <v/>
      </c>
      <c r="M36" s="275"/>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41"/>
      <c r="P36" s="84" t="str">
        <f t="shared" si="3"/>
        <v/>
      </c>
      <c r="Q36" s="231" t="str">
        <f>IF(AND(A36&lt;&gt;"",B36&lt;&gt;""),IF(OR(D36&lt;&gt;"ABS"),IF(OR(AND(D36&lt;ROUNDDOWN((0.7*E17),0),D36&lt;&gt;0),D36&gt;E17,D36=""),"Attendance Marks incorrect",""),""),"")</f>
        <v/>
      </c>
      <c r="R36" s="232"/>
      <c r="S36" s="232"/>
      <c r="T36" s="232" t="str">
        <f>IF(OR(AND(OR(F36&lt;=G17, F36=0, F36="ABS"),OR(H36&lt;=I17, H36=0, H36="ABS"),OR(J36&lt;=K17, J36="ABS"))),IF(OR(AND(A36="",B36="",D36="",F36="",H36="",J36=""),AND(A36&lt;&gt;"",B36&lt;&gt;"",D36&lt;&gt;"",F36&lt;&gt;"",H36&lt;&gt;"",J36&lt;&gt;"",AG36="OK")),"","Given Marks or Format is incorrect"),"Given Marks or Format is incorrect")</f>
        <v/>
      </c>
      <c r="U36" s="232"/>
      <c r="V36" s="232"/>
      <c r="W36" s="232"/>
      <c r="X36" s="23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6" t="b">
        <f t="shared" si="4"/>
        <v>0</v>
      </c>
      <c r="AG36" s="25" t="str">
        <f t="shared" si="5"/>
        <v>S# INCORRECT</v>
      </c>
      <c r="BO36" s="75" t="str">
        <f t="shared" si="1"/>
        <v/>
      </c>
      <c r="BP36" s="75" t="b">
        <f t="shared" si="6"/>
        <v>0</v>
      </c>
      <c r="BQ36" s="75" t="b">
        <f t="shared" si="7"/>
        <v>0</v>
      </c>
      <c r="BR36" s="75" t="b">
        <f t="shared" si="8"/>
        <v>0</v>
      </c>
      <c r="BS36" s="75" t="str">
        <f t="shared" si="9"/>
        <v/>
      </c>
      <c r="BT36" s="75" t="str">
        <f t="shared" si="10"/>
        <v/>
      </c>
      <c r="BU36" s="75" t="str">
        <f t="shared" si="11"/>
        <v/>
      </c>
      <c r="BV36" s="75" t="str">
        <f t="shared" si="12"/>
        <v/>
      </c>
      <c r="BW36" s="76" t="str">
        <f t="shared" si="13"/>
        <v/>
      </c>
      <c r="BX36" s="77" t="str">
        <f t="shared" si="30"/>
        <v>INCORRECT</v>
      </c>
      <c r="BY36" s="75" t="b">
        <f t="shared" si="31"/>
        <v>0</v>
      </c>
      <c r="BZ36" s="78" t="str">
        <f t="shared" si="2"/>
        <v/>
      </c>
      <c r="CA36" s="75" t="b">
        <f t="shared" si="14"/>
        <v>0</v>
      </c>
      <c r="CB36" s="75" t="b">
        <f t="shared" si="15"/>
        <v>0</v>
      </c>
      <c r="CC36" s="75" t="b">
        <f t="shared" si="16"/>
        <v>0</v>
      </c>
      <c r="CD36" s="75" t="b">
        <f t="shared" si="17"/>
        <v>0</v>
      </c>
      <c r="CE36" s="75" t="b">
        <f t="shared" si="18"/>
        <v>0</v>
      </c>
      <c r="CF36" s="75" t="b">
        <f t="shared" si="19"/>
        <v>0</v>
      </c>
      <c r="CG36" s="75" t="str">
        <f t="shared" si="20"/>
        <v/>
      </c>
      <c r="CH36" s="75" t="str">
        <f t="shared" si="21"/>
        <v/>
      </c>
      <c r="CI36" s="75" t="str">
        <f t="shared" si="22"/>
        <v/>
      </c>
      <c r="CJ36" s="75" t="str">
        <f t="shared" si="23"/>
        <v/>
      </c>
      <c r="CK36" s="75" t="str">
        <f t="shared" si="24"/>
        <v/>
      </c>
      <c r="CL36" s="75" t="str">
        <f t="shared" si="25"/>
        <v/>
      </c>
      <c r="CM36" s="78" t="str">
        <f t="shared" si="26"/>
        <v/>
      </c>
      <c r="CN36" s="78" t="str">
        <f t="shared" si="27"/>
        <v/>
      </c>
      <c r="CO36" s="79" t="str">
        <f t="shared" si="28"/>
        <v>NO</v>
      </c>
      <c r="CP36" s="79" t="str">
        <f t="shared" si="29"/>
        <v>NO</v>
      </c>
      <c r="CQ36" s="77" t="str">
        <f t="shared" si="32"/>
        <v>NO</v>
      </c>
      <c r="CR36" s="77" t="str">
        <f t="shared" si="33"/>
        <v>NO</v>
      </c>
      <c r="CS36" s="79" t="str">
        <f t="shared" si="34"/>
        <v>OK</v>
      </c>
      <c r="CT36" s="75" t="b">
        <f t="shared" si="35"/>
        <v>0</v>
      </c>
      <c r="CU36" s="75" t="b">
        <f t="shared" si="36"/>
        <v>0</v>
      </c>
      <c r="CV36" s="75" t="b">
        <f t="shared" si="37"/>
        <v>0</v>
      </c>
      <c r="CW36" s="75" t="b">
        <f t="shared" si="38"/>
        <v>0</v>
      </c>
      <c r="CX36" s="78" t="str">
        <f t="shared" si="39"/>
        <v>SEQUENCE INCORRECT</v>
      </c>
      <c r="CY36" s="80">
        <f>COUNTIF(B19:B35,T(B36))</f>
        <v>17</v>
      </c>
    </row>
    <row r="37" spans="1:103" s="1" customFormat="1" ht="18.95" customHeight="1" thickBot="1">
      <c r="A37" s="63"/>
      <c r="B37" s="268"/>
      <c r="C37" s="269"/>
      <c r="D37" s="268"/>
      <c r="E37" s="269"/>
      <c r="F37" s="268"/>
      <c r="G37" s="269"/>
      <c r="H37" s="268"/>
      <c r="I37" s="269"/>
      <c r="J37" s="268"/>
      <c r="K37" s="269"/>
      <c r="L37" s="250" t="str">
        <f>IF(AND(A37&lt;&gt;"",B37&lt;&gt;"",D37&lt;&gt;"", F37&lt;&gt;"", H37&lt;&gt;"", J37&lt;&gt;"",Q37="",P37="OK",T37="",OR(D37&lt;=E17,D37="ABS"),OR(F37&lt;=G17,F37="ABS"),OR(H37&lt;=I17,H37="ABS"),OR(J37&lt;=K17,J37="ABS")),IF(AND(D37="ABS",F37="ABS",H37="ABS",J37="ABS"),"ABS",IF(SUM(D37,F37,H37,J37)=0,"ZERO",SUM(D37,F37,H37,J37))),"")</f>
        <v/>
      </c>
      <c r="M37" s="275"/>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41"/>
      <c r="P37" s="84" t="str">
        <f t="shared" si="3"/>
        <v/>
      </c>
      <c r="Q37" s="231" t="str">
        <f>IF(AND(A37&lt;&gt;"",B37&lt;&gt;""),IF(OR(D37&lt;&gt;"ABS"),IF(OR(AND(D37&lt;ROUNDDOWN((0.7*E17),0),D37&lt;&gt;0),D37&gt;E17,D37=""),"Attendance Marks incorrect",""),""),"")</f>
        <v/>
      </c>
      <c r="R37" s="232"/>
      <c r="S37" s="232"/>
      <c r="T37" s="232" t="str">
        <f>IF(OR(AND(OR(F37&lt;=G17, F37=0, F37="ABS"),OR(H37&lt;=I17, H37=0, H37="ABS"),OR(J37&lt;=K17, J37="ABS"))),IF(OR(AND(A37="",B37="",D37="",F37="",H37="",J37=""),AND(A37&lt;&gt;"",B37&lt;&gt;"",D37&lt;&gt;"",F37&lt;&gt;"",H37&lt;&gt;"",J37&lt;&gt;"", AG37="OK")),"","Given Marks or Format is incorrect"),"Given Marks or Format is incorrect")</f>
        <v/>
      </c>
      <c r="U37" s="232"/>
      <c r="V37" s="232"/>
      <c r="W37" s="232"/>
      <c r="X37" s="23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6" t="b">
        <f t="shared" si="4"/>
        <v>0</v>
      </c>
      <c r="AG37" s="25" t="str">
        <f t="shared" si="5"/>
        <v>S# INCORRECT</v>
      </c>
      <c r="BO37" s="75" t="str">
        <f t="shared" si="1"/>
        <v/>
      </c>
      <c r="BP37" s="75" t="b">
        <f t="shared" si="6"/>
        <v>0</v>
      </c>
      <c r="BQ37" s="75" t="b">
        <f t="shared" si="7"/>
        <v>0</v>
      </c>
      <c r="BR37" s="75" t="b">
        <f t="shared" si="8"/>
        <v>0</v>
      </c>
      <c r="BS37" s="75" t="str">
        <f t="shared" si="9"/>
        <v/>
      </c>
      <c r="BT37" s="75" t="str">
        <f t="shared" si="10"/>
        <v/>
      </c>
      <c r="BU37" s="75" t="str">
        <f t="shared" si="11"/>
        <v/>
      </c>
      <c r="BV37" s="75" t="str">
        <f t="shared" si="12"/>
        <v/>
      </c>
      <c r="BW37" s="76" t="str">
        <f t="shared" si="13"/>
        <v/>
      </c>
      <c r="BX37" s="77" t="str">
        <f t="shared" si="30"/>
        <v>INCORRECT</v>
      </c>
      <c r="BY37" s="75" t="b">
        <f t="shared" si="31"/>
        <v>0</v>
      </c>
      <c r="BZ37" s="78" t="str">
        <f t="shared" si="2"/>
        <v/>
      </c>
      <c r="CA37" s="75" t="b">
        <f t="shared" si="14"/>
        <v>0</v>
      </c>
      <c r="CB37" s="75" t="b">
        <f t="shared" si="15"/>
        <v>0</v>
      </c>
      <c r="CC37" s="75" t="b">
        <f t="shared" si="16"/>
        <v>0</v>
      </c>
      <c r="CD37" s="75" t="b">
        <f t="shared" si="17"/>
        <v>0</v>
      </c>
      <c r="CE37" s="75" t="b">
        <f t="shared" si="18"/>
        <v>0</v>
      </c>
      <c r="CF37" s="75" t="b">
        <f t="shared" si="19"/>
        <v>0</v>
      </c>
      <c r="CG37" s="75" t="str">
        <f t="shared" si="20"/>
        <v/>
      </c>
      <c r="CH37" s="75" t="str">
        <f t="shared" si="21"/>
        <v/>
      </c>
      <c r="CI37" s="75" t="str">
        <f t="shared" si="22"/>
        <v/>
      </c>
      <c r="CJ37" s="75" t="str">
        <f t="shared" si="23"/>
        <v/>
      </c>
      <c r="CK37" s="75" t="str">
        <f t="shared" si="24"/>
        <v/>
      </c>
      <c r="CL37" s="75" t="str">
        <f t="shared" si="25"/>
        <v/>
      </c>
      <c r="CM37" s="78" t="str">
        <f t="shared" si="26"/>
        <v/>
      </c>
      <c r="CN37" s="78" t="str">
        <f t="shared" si="27"/>
        <v/>
      </c>
      <c r="CO37" s="79" t="str">
        <f t="shared" si="28"/>
        <v>NO</v>
      </c>
      <c r="CP37" s="79" t="str">
        <f t="shared" si="29"/>
        <v>NO</v>
      </c>
      <c r="CQ37" s="77" t="str">
        <f t="shared" si="32"/>
        <v>NO</v>
      </c>
      <c r="CR37" s="77" t="str">
        <f t="shared" si="33"/>
        <v>NO</v>
      </c>
      <c r="CS37" s="79" t="str">
        <f t="shared" si="34"/>
        <v>OK</v>
      </c>
      <c r="CT37" s="75" t="b">
        <f t="shared" si="35"/>
        <v>0</v>
      </c>
      <c r="CU37" s="75" t="b">
        <f t="shared" si="36"/>
        <v>0</v>
      </c>
      <c r="CV37" s="75" t="b">
        <f t="shared" si="37"/>
        <v>0</v>
      </c>
      <c r="CW37" s="75" t="b">
        <f t="shared" si="38"/>
        <v>0</v>
      </c>
      <c r="CX37" s="78" t="str">
        <f t="shared" si="39"/>
        <v>SEQUENCE INCORRECT</v>
      </c>
      <c r="CY37" s="80">
        <f>COUNTIF(B19:B36,T(B37))</f>
        <v>18</v>
      </c>
    </row>
    <row r="38" spans="1:103" s="1" customFormat="1" ht="18.95" customHeight="1">
      <c r="A38" s="63"/>
      <c r="B38" s="268"/>
      <c r="C38" s="269"/>
      <c r="D38" s="268"/>
      <c r="E38" s="269"/>
      <c r="F38" s="268"/>
      <c r="G38" s="269"/>
      <c r="H38" s="268"/>
      <c r="I38" s="269"/>
      <c r="J38" s="268"/>
      <c r="K38" s="269"/>
      <c r="L38" s="250" t="str">
        <f>IF(AND(A38&lt;&gt;"",B38&lt;&gt;"",D38&lt;&gt;"", F38&lt;&gt;"", H38&lt;&gt;"", J38&lt;&gt;"",Q38="",P38="OK",T38="",OR(D38&lt;=E17,D38="ABS"),OR(F38&lt;=G17,F38="ABS"),OR(H38&lt;=I17,H38="ABS"),OR(J38&lt;=K17,J38="ABS")),IF(AND(D38="ABS",F38="ABS",H38="ABS",J38="ABS"),"ABS",IF(SUM(D38,F38,H38,J38)=0,"ZERO",SUM(D38,F38,H38,J38))),"")</f>
        <v/>
      </c>
      <c r="M38" s="275"/>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41"/>
      <c r="P38" s="84" t="str">
        <f t="shared" si="3"/>
        <v/>
      </c>
      <c r="Q38" s="255" t="str">
        <f>IF(AND(A38&lt;&gt;"",B38&lt;&gt;""),IF(OR(D38&lt;&gt;"ABS"),IF(OR(AND(D38&lt;ROUNDDOWN((0.7*E17),0),D38&lt;&gt;0),D38&gt;E17,D38=""),"Attendance Marks incorrect",""),""),"")</f>
        <v/>
      </c>
      <c r="R38" s="256"/>
      <c r="S38" s="256"/>
      <c r="T38" s="256" t="str">
        <f>IF(OR(AND(OR(F38&lt;=G17, F38=0, F38="ABS"),OR(H38&lt;=I17, H38=0, H38="ABS"),OR(J38&lt;=K17, J38="ABS"))),IF(OR(AND(A38="",B38="",D38="",F38="",H38="",J38=""),AND(A38&lt;&gt;"",B38&lt;&gt;"",D38&lt;&gt;"",F38&lt;&gt;"",H38&lt;&gt;"",J38&lt;&gt;"",AG38="OK")),"","Given Marks or Format is incorrect"),"Given Marks or Format is incorrect")</f>
        <v/>
      </c>
      <c r="U38" s="256"/>
      <c r="V38" s="256"/>
      <c r="W38" s="256"/>
      <c r="X38" s="256"/>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6" t="b">
        <f t="shared" si="4"/>
        <v>0</v>
      </c>
      <c r="AG38" s="25" t="str">
        <f t="shared" si="5"/>
        <v>S# INCORRECT</v>
      </c>
      <c r="BO38" s="75" t="str">
        <f t="shared" si="1"/>
        <v/>
      </c>
      <c r="BP38" s="75" t="b">
        <f t="shared" si="6"/>
        <v>0</v>
      </c>
      <c r="BQ38" s="75" t="b">
        <f t="shared" si="7"/>
        <v>0</v>
      </c>
      <c r="BR38" s="75" t="b">
        <f t="shared" si="8"/>
        <v>0</v>
      </c>
      <c r="BS38" s="75" t="str">
        <f t="shared" si="9"/>
        <v/>
      </c>
      <c r="BT38" s="75" t="str">
        <f t="shared" si="10"/>
        <v/>
      </c>
      <c r="BU38" s="75" t="str">
        <f t="shared" si="11"/>
        <v/>
      </c>
      <c r="BV38" s="75" t="str">
        <f t="shared" si="12"/>
        <v/>
      </c>
      <c r="BW38" s="76" t="str">
        <f t="shared" si="13"/>
        <v/>
      </c>
      <c r="BX38" s="77" t="str">
        <f t="shared" si="30"/>
        <v>INCORRECT</v>
      </c>
      <c r="BY38" s="75" t="b">
        <f t="shared" si="31"/>
        <v>0</v>
      </c>
      <c r="BZ38" s="78" t="str">
        <f t="shared" si="2"/>
        <v/>
      </c>
      <c r="CA38" s="75" t="b">
        <f t="shared" si="14"/>
        <v>0</v>
      </c>
      <c r="CB38" s="75" t="b">
        <f t="shared" si="15"/>
        <v>0</v>
      </c>
      <c r="CC38" s="75" t="b">
        <f t="shared" si="16"/>
        <v>0</v>
      </c>
      <c r="CD38" s="75" t="b">
        <f t="shared" si="17"/>
        <v>0</v>
      </c>
      <c r="CE38" s="75" t="b">
        <f t="shared" si="18"/>
        <v>0</v>
      </c>
      <c r="CF38" s="75" t="b">
        <f t="shared" si="19"/>
        <v>0</v>
      </c>
      <c r="CG38" s="75" t="str">
        <f t="shared" si="20"/>
        <v/>
      </c>
      <c r="CH38" s="75" t="str">
        <f t="shared" si="21"/>
        <v/>
      </c>
      <c r="CI38" s="75" t="str">
        <f t="shared" si="22"/>
        <v/>
      </c>
      <c r="CJ38" s="75" t="str">
        <f t="shared" si="23"/>
        <v/>
      </c>
      <c r="CK38" s="75" t="str">
        <f t="shared" si="24"/>
        <v/>
      </c>
      <c r="CL38" s="75" t="str">
        <f t="shared" si="25"/>
        <v/>
      </c>
      <c r="CM38" s="78" t="str">
        <f t="shared" si="26"/>
        <v/>
      </c>
      <c r="CN38" s="78" t="str">
        <f t="shared" si="27"/>
        <v/>
      </c>
      <c r="CO38" s="79" t="str">
        <f t="shared" si="28"/>
        <v>NO</v>
      </c>
      <c r="CP38" s="79" t="str">
        <f t="shared" si="29"/>
        <v>NO</v>
      </c>
      <c r="CQ38" s="77" t="str">
        <f t="shared" si="32"/>
        <v>NO</v>
      </c>
      <c r="CR38" s="77" t="str">
        <f t="shared" si="33"/>
        <v>NO</v>
      </c>
      <c r="CS38" s="79" t="str">
        <f t="shared" si="34"/>
        <v>OK</v>
      </c>
      <c r="CT38" s="75" t="b">
        <f t="shared" si="35"/>
        <v>0</v>
      </c>
      <c r="CU38" s="75" t="b">
        <f t="shared" si="36"/>
        <v>0</v>
      </c>
      <c r="CV38" s="75" t="b">
        <f t="shared" si="37"/>
        <v>0</v>
      </c>
      <c r="CW38" s="75" t="b">
        <f t="shared" si="38"/>
        <v>0</v>
      </c>
      <c r="CX38" s="78" t="str">
        <f t="shared" si="39"/>
        <v>SEQUENCE INCORRECT</v>
      </c>
      <c r="CY38" s="80">
        <f>COUNTIF(B19:B37,T(B38))</f>
        <v>19</v>
      </c>
    </row>
    <row r="39" spans="1:103" s="69" customFormat="1" ht="7.5" customHeight="1" thickBot="1">
      <c r="A39" s="74" t="s">
        <v>158</v>
      </c>
      <c r="B39" s="87" t="s">
        <v>158</v>
      </c>
      <c r="C39" s="186" t="s">
        <v>152</v>
      </c>
      <c r="D39" s="186"/>
      <c r="E39" s="186"/>
      <c r="F39" s="186"/>
      <c r="G39" s="186"/>
      <c r="H39" s="186"/>
      <c r="I39" s="186"/>
      <c r="J39" s="186"/>
      <c r="K39" s="186"/>
      <c r="L39" s="186"/>
      <c r="M39" s="186"/>
      <c r="N39" s="186"/>
      <c r="O39" s="241"/>
      <c r="P39" s="70"/>
      <c r="Q39" s="257"/>
      <c r="R39" s="258"/>
      <c r="S39" s="259"/>
      <c r="T39" s="260"/>
      <c r="U39" s="260"/>
      <c r="V39" s="260"/>
      <c r="W39" s="260"/>
      <c r="X39" s="260"/>
      <c r="Y39" s="159"/>
      <c r="Z39" s="133"/>
      <c r="AA39" s="133"/>
      <c r="AB39" s="71"/>
      <c r="AC39" s="72"/>
      <c r="AD39" s="73"/>
      <c r="AE39" s="21"/>
    </row>
    <row r="40" spans="1:103" ht="15.75" customHeight="1" thickBot="1">
      <c r="A40" s="276" t="s">
        <v>158</v>
      </c>
      <c r="B40" s="278" t="s">
        <v>158</v>
      </c>
      <c r="C40" s="187"/>
      <c r="D40" s="187"/>
      <c r="E40" s="187"/>
      <c r="F40" s="187"/>
      <c r="G40" s="187"/>
      <c r="H40" s="187"/>
      <c r="I40" s="187"/>
      <c r="J40" s="187"/>
      <c r="K40" s="187"/>
      <c r="L40" s="187"/>
      <c r="M40" s="187"/>
      <c r="N40" s="187"/>
      <c r="O40" s="241"/>
      <c r="P40" s="29">
        <f>COUNTIF(P19:P38,"FORMAT INCORRECT")+COUNTIF(P19:P38,"SEQUENCE INCORRECT")</f>
        <v>0</v>
      </c>
      <c r="Q40" s="251">
        <f>COUNTIF(Q19:Q38,"Attendance Marks incorrect")</f>
        <v>0</v>
      </c>
      <c r="R40" s="252"/>
      <c r="S40" s="252"/>
      <c r="T40" s="251">
        <f>COUNTIF(T19:X38,"Given Marks or Format is incorrect")</f>
        <v>0</v>
      </c>
      <c r="U40" s="252"/>
      <c r="V40" s="252"/>
      <c r="W40" s="252"/>
      <c r="X40" s="253"/>
      <c r="Y40" s="136"/>
      <c r="Z40" s="136"/>
      <c r="AA40" s="136"/>
    </row>
    <row r="41" spans="1:103" ht="3" customHeight="1">
      <c r="A41" s="277"/>
      <c r="B41" s="279"/>
      <c r="C41" s="188"/>
      <c r="D41" s="188"/>
      <c r="E41" s="188"/>
      <c r="F41" s="188"/>
      <c r="G41" s="188"/>
      <c r="H41" s="188"/>
      <c r="I41" s="188"/>
      <c r="J41" s="188"/>
      <c r="K41" s="188"/>
      <c r="L41" s="188"/>
      <c r="M41" s="188"/>
      <c r="N41" s="188"/>
      <c r="O41" s="241"/>
      <c r="P41" s="200" t="s">
        <v>237</v>
      </c>
      <c r="Q41" s="200"/>
      <c r="R41" s="200"/>
      <c r="S41" s="200"/>
      <c r="T41" s="200"/>
      <c r="U41" s="200"/>
      <c r="V41" s="200"/>
      <c r="W41" s="200"/>
      <c r="X41" s="200"/>
      <c r="Y41" s="137"/>
      <c r="Z41" s="137"/>
      <c r="AA41" s="137"/>
    </row>
    <row r="42" spans="1:103" ht="16.5" thickBot="1">
      <c r="A42" s="202"/>
      <c r="B42" s="202"/>
      <c r="C42" s="202"/>
      <c r="D42" s="202"/>
      <c r="E42" s="202"/>
      <c r="F42" s="202"/>
      <c r="G42" s="202"/>
      <c r="H42" s="202"/>
      <c r="I42" s="202"/>
      <c r="J42" s="202"/>
      <c r="K42" s="202"/>
      <c r="L42" s="202"/>
      <c r="M42" s="202"/>
      <c r="N42" s="202"/>
      <c r="O42" s="241"/>
      <c r="P42" s="201"/>
      <c r="Q42" s="201"/>
      <c r="R42" s="201"/>
      <c r="S42" s="201"/>
      <c r="T42" s="201"/>
      <c r="U42" s="201"/>
      <c r="V42" s="201"/>
      <c r="W42" s="201"/>
      <c r="X42" s="201"/>
      <c r="Y42" s="151"/>
      <c r="Z42" s="132"/>
      <c r="AA42" s="132"/>
    </row>
    <row r="43" spans="1:103" ht="21" customHeight="1" thickBot="1">
      <c r="A43" s="226"/>
      <c r="B43" s="226"/>
      <c r="C43" s="226"/>
      <c r="D43" s="226"/>
      <c r="E43" s="226"/>
      <c r="F43" s="226"/>
      <c r="G43" s="226"/>
      <c r="H43" s="226"/>
      <c r="I43" s="226"/>
      <c r="J43" s="226"/>
      <c r="K43" s="226"/>
      <c r="L43" s="226"/>
      <c r="M43" s="226"/>
      <c r="N43" s="226"/>
      <c r="O43" s="241"/>
      <c r="P43" s="197" t="s">
        <v>154</v>
      </c>
      <c r="Q43" s="198"/>
      <c r="R43" s="199"/>
      <c r="S43" s="34">
        <f>SUM(P40:X40)+R16</f>
        <v>0</v>
      </c>
      <c r="T43" s="254"/>
      <c r="U43" s="203"/>
      <c r="V43" s="203"/>
      <c r="W43" s="203"/>
      <c r="X43" s="203"/>
      <c r="Y43" s="152"/>
      <c r="Z43" s="127"/>
      <c r="AA43" s="127"/>
    </row>
    <row r="44" spans="1:103" ht="12.95" customHeight="1">
      <c r="A44" s="219" t="s">
        <v>153</v>
      </c>
      <c r="B44" s="219"/>
      <c r="C44" s="219"/>
      <c r="D44" s="203"/>
      <c r="E44" s="222" t="s">
        <v>121</v>
      </c>
      <c r="F44" s="223"/>
      <c r="G44" s="223"/>
      <c r="H44" s="223"/>
      <c r="I44" s="223"/>
      <c r="J44" s="203"/>
      <c r="K44" s="219" t="s">
        <v>17</v>
      </c>
      <c r="L44" s="219"/>
      <c r="M44" s="219"/>
      <c r="N44" s="219"/>
      <c r="O44" s="241"/>
      <c r="P44" s="204" t="s">
        <v>161</v>
      </c>
      <c r="Q44" s="205"/>
      <c r="R44" s="205"/>
      <c r="S44" s="205"/>
      <c r="T44" s="205"/>
      <c r="U44" s="205"/>
      <c r="V44" s="205"/>
      <c r="W44" s="205"/>
      <c r="X44" s="206"/>
      <c r="Y44" s="153"/>
      <c r="Z44" s="130"/>
      <c r="AA44" s="130"/>
    </row>
    <row r="45" spans="1:103" ht="15.95" customHeight="1">
      <c r="A45" s="220"/>
      <c r="B45" s="220"/>
      <c r="C45" s="220"/>
      <c r="D45" s="203"/>
      <c r="E45" s="224"/>
      <c r="F45" s="224"/>
      <c r="G45" s="224"/>
      <c r="H45" s="224"/>
      <c r="I45" s="224"/>
      <c r="J45" s="203"/>
      <c r="K45" s="220"/>
      <c r="L45" s="220"/>
      <c r="M45" s="220"/>
      <c r="N45" s="220"/>
      <c r="O45" s="241"/>
      <c r="P45" s="207"/>
      <c r="Q45" s="208"/>
      <c r="R45" s="208"/>
      <c r="S45" s="208"/>
      <c r="T45" s="208"/>
      <c r="U45" s="208"/>
      <c r="V45" s="208"/>
      <c r="W45" s="208"/>
      <c r="X45" s="209"/>
      <c r="Y45" s="153"/>
      <c r="Z45" s="130"/>
      <c r="AA45" s="130"/>
    </row>
    <row r="46" spans="1:103" ht="15.95" customHeight="1">
      <c r="A46" s="220"/>
      <c r="B46" s="220"/>
      <c r="C46" s="220"/>
      <c r="D46" s="203"/>
      <c r="E46" s="224"/>
      <c r="F46" s="224"/>
      <c r="G46" s="224"/>
      <c r="H46" s="224"/>
      <c r="I46" s="224"/>
      <c r="J46" s="203"/>
      <c r="K46" s="220"/>
      <c r="L46" s="220"/>
      <c r="M46" s="220"/>
      <c r="N46" s="220"/>
      <c r="O46" s="241"/>
      <c r="P46" s="207"/>
      <c r="Q46" s="208"/>
      <c r="R46" s="208"/>
      <c r="S46" s="208"/>
      <c r="T46" s="208"/>
      <c r="U46" s="208"/>
      <c r="V46" s="208"/>
      <c r="W46" s="208"/>
      <c r="X46" s="209"/>
      <c r="Y46" s="153"/>
      <c r="Z46" s="130"/>
      <c r="AA46" s="130"/>
    </row>
    <row r="47" spans="1:103" ht="20.25" customHeight="1">
      <c r="A47" s="221"/>
      <c r="B47" s="221"/>
      <c r="C47" s="221"/>
      <c r="D47" s="227"/>
      <c r="E47" s="225"/>
      <c r="F47" s="225"/>
      <c r="G47" s="225"/>
      <c r="H47" s="225"/>
      <c r="I47" s="225"/>
      <c r="J47" s="227"/>
      <c r="K47" s="221"/>
      <c r="L47" s="221"/>
      <c r="M47" s="221"/>
      <c r="N47" s="221"/>
      <c r="O47" s="241"/>
      <c r="P47" s="207"/>
      <c r="Q47" s="208"/>
      <c r="R47" s="208"/>
      <c r="S47" s="208"/>
      <c r="T47" s="208"/>
      <c r="U47" s="208"/>
      <c r="V47" s="208"/>
      <c r="W47" s="208"/>
      <c r="X47" s="209"/>
      <c r="Y47" s="153"/>
      <c r="Z47" s="130"/>
      <c r="AA47" s="130"/>
    </row>
    <row r="48" spans="1:103" s="9" customFormat="1" ht="15.95" customHeight="1">
      <c r="A48" s="53" t="s">
        <v>19</v>
      </c>
      <c r="B48" s="213" t="s">
        <v>18</v>
      </c>
      <c r="C48" s="214"/>
      <c r="D48" s="214"/>
      <c r="E48" s="214"/>
      <c r="F48" s="214"/>
      <c r="G48" s="214"/>
      <c r="H48" s="214"/>
      <c r="I48" s="214"/>
      <c r="J48" s="214"/>
      <c r="K48" s="214"/>
      <c r="L48" s="214"/>
      <c r="M48" s="214"/>
      <c r="N48" s="215"/>
      <c r="O48" s="241"/>
      <c r="P48" s="207"/>
      <c r="Q48" s="208"/>
      <c r="R48" s="208"/>
      <c r="S48" s="208"/>
      <c r="T48" s="208"/>
      <c r="U48" s="208"/>
      <c r="V48" s="208"/>
      <c r="W48" s="208"/>
      <c r="X48" s="209"/>
      <c r="Y48" s="153"/>
      <c r="Z48" s="130"/>
      <c r="AA48" s="130"/>
    </row>
    <row r="49" spans="1:27" s="9" customFormat="1" ht="15.95" customHeight="1" thickBot="1">
      <c r="A49" s="54">
        <f>$S$43</f>
        <v>0</v>
      </c>
      <c r="B49" s="216"/>
      <c r="C49" s="217"/>
      <c r="D49" s="217"/>
      <c r="E49" s="217"/>
      <c r="F49" s="217"/>
      <c r="G49" s="217"/>
      <c r="H49" s="217"/>
      <c r="I49" s="217"/>
      <c r="J49" s="217"/>
      <c r="K49" s="217"/>
      <c r="L49" s="217"/>
      <c r="M49" s="217"/>
      <c r="N49" s="218"/>
      <c r="O49" s="241"/>
      <c r="P49" s="210"/>
      <c r="Q49" s="211"/>
      <c r="R49" s="211"/>
      <c r="S49" s="211"/>
      <c r="T49" s="211"/>
      <c r="U49" s="211"/>
      <c r="V49" s="211"/>
      <c r="W49" s="211"/>
      <c r="X49" s="212"/>
      <c r="Y49" s="153"/>
      <c r="Z49" s="130"/>
      <c r="AA49" s="130"/>
    </row>
    <row r="50" spans="1:27">
      <c r="A50" s="202"/>
      <c r="B50" s="202"/>
      <c r="C50" s="202"/>
      <c r="D50" s="202"/>
      <c r="E50" s="202"/>
      <c r="F50" s="202"/>
      <c r="G50" s="202"/>
      <c r="H50" s="202"/>
      <c r="I50" s="202"/>
      <c r="J50" s="202"/>
      <c r="K50" s="202"/>
      <c r="L50" s="202"/>
      <c r="M50" s="202"/>
      <c r="N50" s="202"/>
      <c r="O50" s="203"/>
      <c r="P50" s="261" t="s">
        <v>160</v>
      </c>
      <c r="Q50" s="261"/>
      <c r="R50" s="261"/>
      <c r="S50" s="261"/>
      <c r="T50" s="261"/>
      <c r="U50" s="261"/>
      <c r="V50" s="261"/>
      <c r="W50" s="261"/>
      <c r="X50" s="261"/>
      <c r="Y50" s="138"/>
      <c r="Z50" s="138"/>
      <c r="AA50" s="138"/>
    </row>
    <row r="51" spans="1:27">
      <c r="A51" s="203"/>
      <c r="B51" s="203"/>
      <c r="C51" s="203"/>
      <c r="D51" s="203"/>
      <c r="E51" s="203"/>
      <c r="F51" s="203"/>
      <c r="G51" s="203"/>
      <c r="H51" s="203"/>
      <c r="I51" s="203"/>
      <c r="J51" s="203"/>
      <c r="K51" s="203"/>
      <c r="L51" s="203"/>
      <c r="M51" s="203"/>
      <c r="N51" s="203"/>
      <c r="O51" s="203"/>
      <c r="P51" s="262"/>
      <c r="Q51" s="262"/>
      <c r="R51" s="262"/>
      <c r="S51" s="262"/>
      <c r="T51" s="262"/>
      <c r="U51" s="262"/>
      <c r="V51" s="262"/>
      <c r="W51" s="262"/>
      <c r="X51" s="262"/>
      <c r="Y51" s="156"/>
      <c r="Z51" s="128"/>
      <c r="AA51" s="128"/>
    </row>
    <row r="52" spans="1:27">
      <c r="A52" s="203"/>
      <c r="B52" s="203"/>
      <c r="C52" s="203"/>
      <c r="D52" s="203"/>
      <c r="E52" s="203"/>
      <c r="F52" s="203"/>
      <c r="G52" s="203"/>
      <c r="H52" s="203"/>
      <c r="I52" s="203"/>
      <c r="J52" s="203"/>
      <c r="K52" s="203"/>
      <c r="L52" s="203"/>
      <c r="M52" s="203"/>
      <c r="N52" s="203"/>
      <c r="O52" s="203"/>
      <c r="P52" s="263"/>
      <c r="Q52" s="263"/>
      <c r="R52" s="263"/>
      <c r="S52" s="263"/>
      <c r="T52" s="263"/>
      <c r="U52" s="263"/>
      <c r="V52" s="263"/>
      <c r="W52" s="263"/>
      <c r="X52" s="263"/>
      <c r="Y52" s="138"/>
      <c r="Z52" s="138"/>
      <c r="AA52" s="138"/>
    </row>
    <row r="53" spans="1:27" ht="20.25">
      <c r="A53" s="203"/>
      <c r="B53" s="203"/>
      <c r="C53" s="203"/>
      <c r="D53" s="203"/>
      <c r="E53" s="203"/>
      <c r="F53" s="203"/>
      <c r="G53" s="203"/>
      <c r="H53" s="203"/>
      <c r="I53" s="203"/>
      <c r="J53" s="203"/>
      <c r="K53" s="203"/>
      <c r="L53" s="203"/>
      <c r="M53" s="203"/>
      <c r="N53" s="203"/>
      <c r="O53" s="203"/>
      <c r="P53" s="189" t="s">
        <v>159</v>
      </c>
      <c r="Q53" s="190"/>
      <c r="R53" s="190"/>
      <c r="S53" s="190"/>
      <c r="T53" s="190"/>
      <c r="U53" s="190"/>
      <c r="V53" s="190"/>
      <c r="W53" s="190"/>
      <c r="X53" s="191"/>
      <c r="Y53" s="150"/>
      <c r="Z53" s="131"/>
      <c r="AA53" s="131"/>
    </row>
    <row r="54" spans="1:27" ht="21" thickBot="1">
      <c r="A54" s="203"/>
      <c r="B54" s="203"/>
      <c r="C54" s="203"/>
      <c r="D54" s="203"/>
      <c r="E54" s="203"/>
      <c r="F54" s="203"/>
      <c r="G54" s="203"/>
      <c r="H54" s="203"/>
      <c r="I54" s="203"/>
      <c r="J54" s="203"/>
      <c r="K54" s="203"/>
      <c r="L54" s="203"/>
      <c r="M54" s="203"/>
      <c r="N54" s="203"/>
      <c r="O54" s="203"/>
      <c r="P54" s="192"/>
      <c r="Q54" s="193"/>
      <c r="R54" s="193"/>
      <c r="S54" s="193"/>
      <c r="T54" s="193"/>
      <c r="U54" s="193"/>
      <c r="V54" s="193"/>
      <c r="W54" s="193"/>
      <c r="X54" s="194"/>
      <c r="Y54" s="150"/>
      <c r="Z54" s="131"/>
      <c r="AA54" s="131"/>
    </row>
    <row r="55" spans="1:27" ht="21" thickBot="1">
      <c r="A55" s="203"/>
      <c r="B55" s="203"/>
      <c r="C55" s="203"/>
      <c r="D55" s="203"/>
      <c r="E55" s="203"/>
      <c r="F55" s="203"/>
      <c r="G55" s="203"/>
      <c r="H55" s="203"/>
      <c r="I55" s="203"/>
      <c r="J55" s="203"/>
      <c r="K55" s="203"/>
      <c r="L55" s="203"/>
      <c r="M55" s="203"/>
      <c r="N55" s="203"/>
      <c r="O55" s="203"/>
      <c r="P55" s="82" t="s">
        <v>7</v>
      </c>
      <c r="Q55" s="195" t="s">
        <v>8</v>
      </c>
      <c r="R55" s="195"/>
      <c r="S55" s="195"/>
      <c r="T55" s="196"/>
      <c r="U55" s="196"/>
      <c r="V55" s="196"/>
      <c r="W55" s="196"/>
      <c r="X55" s="196"/>
      <c r="Y55" s="139"/>
      <c r="Z55" s="139"/>
      <c r="AA55" s="139"/>
    </row>
    <row r="56" spans="1:27" ht="16.5" thickBot="1">
      <c r="A56" s="203"/>
      <c r="B56" s="203"/>
      <c r="C56" s="203"/>
      <c r="D56" s="203"/>
      <c r="E56" s="203"/>
      <c r="F56" s="203"/>
      <c r="G56" s="203"/>
      <c r="H56" s="203"/>
      <c r="I56" s="203"/>
      <c r="J56" s="203"/>
      <c r="K56" s="203"/>
      <c r="L56" s="203"/>
      <c r="M56" s="203"/>
      <c r="N56" s="203"/>
      <c r="O56" s="203"/>
      <c r="P56" s="83">
        <v>1</v>
      </c>
      <c r="Q56" s="182" t="s">
        <v>191</v>
      </c>
      <c r="R56" s="182"/>
      <c r="S56" s="182"/>
      <c r="T56" s="184"/>
      <c r="U56" s="185"/>
      <c r="V56" s="183" t="s">
        <v>198</v>
      </c>
      <c r="W56" s="183"/>
      <c r="X56" s="183"/>
      <c r="Y56" s="155"/>
      <c r="Z56" s="129"/>
      <c r="AA56" s="129"/>
    </row>
    <row r="57" spans="1:27" ht="16.5" thickBot="1">
      <c r="A57" s="203"/>
      <c r="B57" s="203"/>
      <c r="C57" s="203"/>
      <c r="D57" s="203"/>
      <c r="E57" s="203"/>
      <c r="F57" s="203"/>
      <c r="G57" s="203"/>
      <c r="H57" s="203"/>
      <c r="I57" s="203"/>
      <c r="J57" s="203"/>
      <c r="K57" s="203"/>
      <c r="L57" s="203"/>
      <c r="M57" s="203"/>
      <c r="N57" s="203"/>
      <c r="O57" s="203"/>
      <c r="P57" s="83">
        <v>2</v>
      </c>
      <c r="Q57" s="182" t="s">
        <v>192</v>
      </c>
      <c r="R57" s="182"/>
      <c r="S57" s="182"/>
      <c r="T57" s="184"/>
      <c r="U57" s="185"/>
      <c r="V57" s="183" t="s">
        <v>199</v>
      </c>
      <c r="W57" s="183"/>
      <c r="X57" s="183"/>
      <c r="Y57" s="155"/>
      <c r="Z57" s="129"/>
      <c r="AA57" s="129"/>
    </row>
    <row r="58" spans="1:27" ht="16.5" thickBot="1">
      <c r="A58" s="203"/>
      <c r="B58" s="203"/>
      <c r="C58" s="203"/>
      <c r="D58" s="203"/>
      <c r="E58" s="203"/>
      <c r="F58" s="203"/>
      <c r="G58" s="203"/>
      <c r="H58" s="203"/>
      <c r="I58" s="203"/>
      <c r="J58" s="203"/>
      <c r="K58" s="203"/>
      <c r="L58" s="203"/>
      <c r="M58" s="203"/>
      <c r="N58" s="203"/>
      <c r="O58" s="203"/>
      <c r="P58" s="83">
        <v>3</v>
      </c>
      <c r="Q58" s="182" t="s">
        <v>193</v>
      </c>
      <c r="R58" s="182"/>
      <c r="S58" s="182"/>
      <c r="T58" s="184"/>
      <c r="U58" s="185"/>
      <c r="V58" s="183" t="s">
        <v>200</v>
      </c>
      <c r="W58" s="183"/>
      <c r="X58" s="183"/>
      <c r="Y58" s="155"/>
      <c r="Z58" s="129"/>
      <c r="AA58" s="129"/>
    </row>
    <row r="59" spans="1:27" ht="16.5" thickBot="1">
      <c r="A59" s="203"/>
      <c r="B59" s="203"/>
      <c r="C59" s="203"/>
      <c r="D59" s="203"/>
      <c r="E59" s="203"/>
      <c r="F59" s="203"/>
      <c r="G59" s="203"/>
      <c r="H59" s="203"/>
      <c r="I59" s="203"/>
      <c r="J59" s="203"/>
      <c r="K59" s="203"/>
      <c r="L59" s="203"/>
      <c r="M59" s="203"/>
      <c r="N59" s="203"/>
      <c r="O59" s="203"/>
      <c r="P59" s="83">
        <v>4</v>
      </c>
      <c r="Q59" s="182" t="s">
        <v>194</v>
      </c>
      <c r="R59" s="182"/>
      <c r="S59" s="182"/>
      <c r="T59" s="184"/>
      <c r="U59" s="185"/>
      <c r="V59" s="183" t="s">
        <v>201</v>
      </c>
      <c r="W59" s="183"/>
      <c r="X59" s="183"/>
      <c r="Y59" s="155"/>
      <c r="Z59" s="129"/>
      <c r="AA59" s="129"/>
    </row>
    <row r="60" spans="1:27" ht="16.5" thickBot="1">
      <c r="A60" s="203"/>
      <c r="B60" s="203"/>
      <c r="C60" s="203"/>
      <c r="D60" s="203"/>
      <c r="E60" s="203"/>
      <c r="F60" s="203"/>
      <c r="G60" s="203"/>
      <c r="H60" s="203"/>
      <c r="I60" s="203"/>
      <c r="J60" s="203"/>
      <c r="K60" s="203"/>
      <c r="L60" s="203"/>
      <c r="M60" s="203"/>
      <c r="N60" s="203"/>
      <c r="O60" s="203"/>
      <c r="P60" s="83">
        <v>5</v>
      </c>
      <c r="Q60" s="182" t="s">
        <v>195</v>
      </c>
      <c r="R60" s="182"/>
      <c r="S60" s="182"/>
      <c r="T60" s="184"/>
      <c r="U60" s="185"/>
      <c r="V60" s="182"/>
      <c r="W60" s="182"/>
      <c r="X60" s="182"/>
      <c r="Y60" s="155"/>
      <c r="Z60" s="129"/>
      <c r="AA60" s="129"/>
    </row>
    <row r="61" spans="1:27" ht="16.5" thickBot="1">
      <c r="A61" s="203"/>
      <c r="B61" s="203"/>
      <c r="C61" s="203"/>
      <c r="D61" s="203"/>
      <c r="E61" s="203"/>
      <c r="F61" s="203"/>
      <c r="G61" s="203"/>
      <c r="H61" s="203"/>
      <c r="I61" s="203"/>
      <c r="J61" s="203"/>
      <c r="K61" s="203"/>
      <c r="L61" s="203"/>
      <c r="M61" s="203"/>
      <c r="N61" s="203"/>
      <c r="O61" s="203"/>
      <c r="P61" s="83">
        <v>6</v>
      </c>
      <c r="Q61" s="182" t="s">
        <v>196</v>
      </c>
      <c r="R61" s="182"/>
      <c r="S61" s="182"/>
      <c r="T61" s="184"/>
      <c r="U61" s="185"/>
      <c r="V61" s="182"/>
      <c r="W61" s="182"/>
      <c r="X61" s="182"/>
      <c r="Y61" s="155"/>
      <c r="Z61" s="129"/>
      <c r="AA61" s="129"/>
    </row>
    <row r="62" spans="1:27" ht="16.5" thickBot="1">
      <c r="A62" s="203"/>
      <c r="B62" s="203"/>
      <c r="C62" s="203"/>
      <c r="D62" s="203"/>
      <c r="E62" s="203"/>
      <c r="F62" s="203"/>
      <c r="G62" s="203"/>
      <c r="H62" s="203"/>
      <c r="I62" s="203"/>
      <c r="J62" s="203"/>
      <c r="K62" s="203"/>
      <c r="L62" s="203"/>
      <c r="M62" s="203"/>
      <c r="N62" s="203"/>
      <c r="O62" s="203"/>
      <c r="P62" s="83">
        <v>7</v>
      </c>
      <c r="Q62" s="182" t="s">
        <v>197</v>
      </c>
      <c r="R62" s="182"/>
      <c r="S62" s="182"/>
      <c r="T62" s="184"/>
      <c r="U62" s="185"/>
      <c r="V62" s="182"/>
      <c r="W62" s="182"/>
      <c r="X62" s="182"/>
      <c r="Y62" s="155"/>
      <c r="Z62" s="129"/>
      <c r="AA62" s="129"/>
    </row>
  </sheetData>
  <sheetProtection password="F5D8" sheet="1" objects="1" scenarios="1" selectLockedCells="1" autoFilter="0"/>
  <autoFilter ref="A18:C41">
    <filterColumn colId="1" showButton="0"/>
  </autoFilter>
  <dataConsolidate/>
  <mergeCells count="270">
    <mergeCell ref="U1:X1"/>
    <mergeCell ref="T29:X29"/>
    <mergeCell ref="T19:X19"/>
    <mergeCell ref="T18:X18"/>
    <mergeCell ref="P6:T6"/>
    <mergeCell ref="P7:T7"/>
    <mergeCell ref="P8:T8"/>
    <mergeCell ref="P9:T9"/>
    <mergeCell ref="T20:X20"/>
    <mergeCell ref="P15:T15"/>
    <mergeCell ref="Q17:S17"/>
    <mergeCell ref="P16:Q16"/>
    <mergeCell ref="T17:X17"/>
    <mergeCell ref="R16:T16"/>
    <mergeCell ref="Q18:S18"/>
    <mergeCell ref="Q24:S24"/>
    <mergeCell ref="Q23:S23"/>
    <mergeCell ref="Q22:S22"/>
    <mergeCell ref="T25:X25"/>
    <mergeCell ref="T26:X26"/>
    <mergeCell ref="Q25:S25"/>
    <mergeCell ref="A40:A41"/>
    <mergeCell ref="B40:B41"/>
    <mergeCell ref="O1:O49"/>
    <mergeCell ref="U6:X12"/>
    <mergeCell ref="U13:X16"/>
    <mergeCell ref="B18:C18"/>
    <mergeCell ref="D18:E18"/>
    <mergeCell ref="F18:G18"/>
    <mergeCell ref="L18:M18"/>
    <mergeCell ref="T32:X32"/>
    <mergeCell ref="U2:X5"/>
    <mergeCell ref="T27:X27"/>
    <mergeCell ref="T28:X28"/>
    <mergeCell ref="T21:X21"/>
    <mergeCell ref="T23:X23"/>
    <mergeCell ref="T24:X24"/>
    <mergeCell ref="T22:X22"/>
    <mergeCell ref="F38:G38"/>
    <mergeCell ref="H38:I38"/>
    <mergeCell ref="T35:X35"/>
    <mergeCell ref="T36:X36"/>
    <mergeCell ref="B38:C38"/>
    <mergeCell ref="P5:T5"/>
    <mergeCell ref="P1:T2"/>
    <mergeCell ref="D38:E38"/>
    <mergeCell ref="T38:X38"/>
    <mergeCell ref="J38:K38"/>
    <mergeCell ref="L38:M38"/>
    <mergeCell ref="L35:M35"/>
    <mergeCell ref="B36:C36"/>
    <mergeCell ref="D36:E36"/>
    <mergeCell ref="F36:G36"/>
    <mergeCell ref="H36:I36"/>
    <mergeCell ref="B35:C35"/>
    <mergeCell ref="D35:E35"/>
    <mergeCell ref="Q37:S37"/>
    <mergeCell ref="J37:K37"/>
    <mergeCell ref="T37:X37"/>
    <mergeCell ref="H35:I35"/>
    <mergeCell ref="J35:K35"/>
    <mergeCell ref="L37:M37"/>
    <mergeCell ref="F35:G35"/>
    <mergeCell ref="Q35:S35"/>
    <mergeCell ref="L36:M36"/>
    <mergeCell ref="J36:K36"/>
    <mergeCell ref="F37:G37"/>
    <mergeCell ref="H37:I37"/>
    <mergeCell ref="B37:C37"/>
    <mergeCell ref="D37:E37"/>
    <mergeCell ref="L32:M32"/>
    <mergeCell ref="B31:C31"/>
    <mergeCell ref="D31:E31"/>
    <mergeCell ref="F31:G31"/>
    <mergeCell ref="H31:I31"/>
    <mergeCell ref="J31:K31"/>
    <mergeCell ref="L31:M31"/>
    <mergeCell ref="B34:C34"/>
    <mergeCell ref="D34:E34"/>
    <mergeCell ref="F34:G34"/>
    <mergeCell ref="B33:C33"/>
    <mergeCell ref="D33:E33"/>
    <mergeCell ref="F33:G33"/>
    <mergeCell ref="H33:I33"/>
    <mergeCell ref="J33:K33"/>
    <mergeCell ref="L33:M33"/>
    <mergeCell ref="H34:I34"/>
    <mergeCell ref="J34:K34"/>
    <mergeCell ref="L34:M34"/>
    <mergeCell ref="B30:C30"/>
    <mergeCell ref="D30:E30"/>
    <mergeCell ref="F30:G30"/>
    <mergeCell ref="H30:I30"/>
    <mergeCell ref="J30:K30"/>
    <mergeCell ref="L30:M30"/>
    <mergeCell ref="B32:C32"/>
    <mergeCell ref="D32:E32"/>
    <mergeCell ref="F32:G32"/>
    <mergeCell ref="H32:I32"/>
    <mergeCell ref="J32:K32"/>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D4:K4"/>
    <mergeCell ref="B9:J9"/>
    <mergeCell ref="B4:C4"/>
    <mergeCell ref="E6:N6"/>
    <mergeCell ref="A6:D6"/>
    <mergeCell ref="I8:L8"/>
    <mergeCell ref="A1:A4"/>
    <mergeCell ref="B12:C17"/>
    <mergeCell ref="F19:G19"/>
    <mergeCell ref="H19:I19"/>
    <mergeCell ref="H18:I18"/>
    <mergeCell ref="J18:K18"/>
    <mergeCell ref="J19:K19"/>
    <mergeCell ref="A7:B7"/>
    <mergeCell ref="A11:C11"/>
    <mergeCell ref="L14:M16"/>
    <mergeCell ref="G8:H8"/>
    <mergeCell ref="E10:N10"/>
    <mergeCell ref="B19:C19"/>
    <mergeCell ref="D19:E19"/>
    <mergeCell ref="C7:N7"/>
    <mergeCell ref="L19:M19"/>
    <mergeCell ref="J14:K16"/>
    <mergeCell ref="H14:I16"/>
    <mergeCell ref="J11:K11"/>
    <mergeCell ref="L11:N11"/>
    <mergeCell ref="T57:U57"/>
    <mergeCell ref="Q32:S32"/>
    <mergeCell ref="Q33:S33"/>
    <mergeCell ref="Q29:S29"/>
    <mergeCell ref="Q40:S40"/>
    <mergeCell ref="T40:X40"/>
    <mergeCell ref="T43:X43"/>
    <mergeCell ref="Q26:S26"/>
    <mergeCell ref="Q27:S27"/>
    <mergeCell ref="Q28:S28"/>
    <mergeCell ref="Q30:S30"/>
    <mergeCell ref="T33:X33"/>
    <mergeCell ref="Q36:S36"/>
    <mergeCell ref="T34:X34"/>
    <mergeCell ref="Q38:S38"/>
    <mergeCell ref="Q31:S31"/>
    <mergeCell ref="T31:X31"/>
    <mergeCell ref="Q34:S34"/>
    <mergeCell ref="Q39:S39"/>
    <mergeCell ref="T39:X39"/>
    <mergeCell ref="T30:X30"/>
    <mergeCell ref="P50:X52"/>
    <mergeCell ref="A5:N5"/>
    <mergeCell ref="Q19:S19"/>
    <mergeCell ref="Q20:S20"/>
    <mergeCell ref="Q21:S21"/>
    <mergeCell ref="P3:T4"/>
    <mergeCell ref="A12:A17"/>
    <mergeCell ref="D11:E11"/>
    <mergeCell ref="F11:G11"/>
    <mergeCell ref="N1:N3"/>
    <mergeCell ref="K9:M9"/>
    <mergeCell ref="D12:N13"/>
    <mergeCell ref="N14:N17"/>
    <mergeCell ref="A10:D10"/>
    <mergeCell ref="L4:N4"/>
    <mergeCell ref="P10:T10"/>
    <mergeCell ref="P11:T11"/>
    <mergeCell ref="P12:T12"/>
    <mergeCell ref="P13:T13"/>
    <mergeCell ref="P14:T14"/>
    <mergeCell ref="F14:G16"/>
    <mergeCell ref="D14:E16"/>
    <mergeCell ref="M8:N8"/>
    <mergeCell ref="E8:F8"/>
    <mergeCell ref="H11:I11"/>
    <mergeCell ref="A50:N62"/>
    <mergeCell ref="O50:O62"/>
    <mergeCell ref="P44:X49"/>
    <mergeCell ref="B48:N49"/>
    <mergeCell ref="A44:C47"/>
    <mergeCell ref="E44:I47"/>
    <mergeCell ref="K44:N47"/>
    <mergeCell ref="A42:N43"/>
    <mergeCell ref="D44:D47"/>
    <mergeCell ref="J44:J47"/>
    <mergeCell ref="V62:X62"/>
    <mergeCell ref="T62:U62"/>
    <mergeCell ref="Q57:S57"/>
    <mergeCell ref="V57:X57"/>
    <mergeCell ref="B2:M3"/>
    <mergeCell ref="B1:M1"/>
    <mergeCell ref="Q61:S61"/>
    <mergeCell ref="V61:X61"/>
    <mergeCell ref="Q62:S62"/>
    <mergeCell ref="V59:X59"/>
    <mergeCell ref="T59:U59"/>
    <mergeCell ref="T60:U60"/>
    <mergeCell ref="T61:U61"/>
    <mergeCell ref="Q58:S58"/>
    <mergeCell ref="V58:X58"/>
    <mergeCell ref="Q59:S59"/>
    <mergeCell ref="Q60:S60"/>
    <mergeCell ref="V60:X60"/>
    <mergeCell ref="T58:U58"/>
    <mergeCell ref="C39:N41"/>
    <mergeCell ref="P53:X54"/>
    <mergeCell ref="Q55:S55"/>
    <mergeCell ref="T55:X55"/>
    <mergeCell ref="Q56:S56"/>
    <mergeCell ref="V56:X56"/>
    <mergeCell ref="T56:U56"/>
    <mergeCell ref="P43:R43"/>
    <mergeCell ref="P41:X42"/>
  </mergeCells>
  <dataValidations disablePrompts="1" xWindow="373" yWindow="364" count="10">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Department from Drop down List." prompt="Please select Department from Drop down List by using small arrow button." sqref="E6">
      <formula1>Departments</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INDIRECT(SUBSTITUTE(G8&amp;B8," ",""))</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Y62"/>
  <sheetViews>
    <sheetView zoomScaleNormal="100" workbookViewId="0">
      <selection activeCell="A19" sqref="A19"/>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28"/>
      <c r="B1" s="181" t="s">
        <v>178</v>
      </c>
      <c r="C1" s="180"/>
      <c r="D1" s="180"/>
      <c r="E1" s="180"/>
      <c r="F1" s="180"/>
      <c r="G1" s="180"/>
      <c r="H1" s="180"/>
      <c r="I1" s="180"/>
      <c r="J1" s="180"/>
      <c r="K1" s="180"/>
      <c r="L1" s="180"/>
      <c r="M1" s="180"/>
      <c r="N1" s="241"/>
      <c r="O1" s="241"/>
      <c r="P1" s="318" t="s">
        <v>122</v>
      </c>
      <c r="Q1" s="319"/>
      <c r="R1" s="319"/>
      <c r="S1" s="319"/>
      <c r="T1" s="319"/>
      <c r="U1" s="319"/>
      <c r="V1" s="319"/>
      <c r="W1" s="319"/>
      <c r="X1" s="320"/>
      <c r="Y1" s="159"/>
      <c r="Z1" s="146"/>
      <c r="AA1" s="146"/>
    </row>
    <row r="2" spans="1:27" s="31" customFormat="1" ht="12.95" customHeight="1">
      <c r="A2" s="228"/>
      <c r="B2" s="180" t="s">
        <v>0</v>
      </c>
      <c r="C2" s="180"/>
      <c r="D2" s="180"/>
      <c r="E2" s="180"/>
      <c r="F2" s="180"/>
      <c r="G2" s="180"/>
      <c r="H2" s="180"/>
      <c r="I2" s="180"/>
      <c r="J2" s="180"/>
      <c r="K2" s="180"/>
      <c r="L2" s="180"/>
      <c r="M2" s="180"/>
      <c r="N2" s="241"/>
      <c r="O2" s="241"/>
      <c r="P2" s="321"/>
      <c r="Q2" s="322"/>
      <c r="R2" s="322"/>
      <c r="S2" s="322"/>
      <c r="T2" s="322"/>
      <c r="U2" s="323"/>
      <c r="V2" s="323"/>
      <c r="W2" s="323"/>
      <c r="X2" s="324"/>
      <c r="Y2" s="160"/>
      <c r="Z2" s="147"/>
      <c r="AA2" s="147"/>
    </row>
    <row r="3" spans="1:27" s="31" customFormat="1" ht="12.95" customHeight="1">
      <c r="A3" s="228"/>
      <c r="B3" s="180"/>
      <c r="C3" s="180"/>
      <c r="D3" s="180"/>
      <c r="E3" s="180"/>
      <c r="F3" s="180"/>
      <c r="G3" s="180"/>
      <c r="H3" s="180"/>
      <c r="I3" s="180"/>
      <c r="J3" s="180"/>
      <c r="K3" s="180"/>
      <c r="L3" s="180"/>
      <c r="M3" s="180"/>
      <c r="N3" s="241"/>
      <c r="O3" s="241"/>
      <c r="P3" s="321"/>
      <c r="Q3" s="322"/>
      <c r="R3" s="322"/>
      <c r="S3" s="322"/>
      <c r="T3" s="322"/>
      <c r="U3" s="323"/>
      <c r="V3" s="323"/>
      <c r="W3" s="323"/>
      <c r="X3" s="324"/>
      <c r="Y3" s="160"/>
      <c r="Z3" s="147"/>
      <c r="AA3" s="147"/>
    </row>
    <row r="4" spans="1:27" s="31" customFormat="1" ht="15" customHeight="1">
      <c r="A4" s="228"/>
      <c r="B4" s="228"/>
      <c r="C4" s="228"/>
      <c r="D4" s="264" t="s">
        <v>1</v>
      </c>
      <c r="E4" s="264"/>
      <c r="F4" s="264"/>
      <c r="G4" s="264"/>
      <c r="H4" s="264"/>
      <c r="I4" s="264"/>
      <c r="J4" s="264"/>
      <c r="K4" s="264"/>
      <c r="L4" s="228"/>
      <c r="M4" s="228"/>
      <c r="N4" s="228"/>
      <c r="O4" s="241"/>
      <c r="P4" s="321"/>
      <c r="Q4" s="322"/>
      <c r="R4" s="322"/>
      <c r="S4" s="322"/>
      <c r="T4" s="322"/>
      <c r="U4" s="323"/>
      <c r="V4" s="323"/>
      <c r="W4" s="323"/>
      <c r="X4" s="324"/>
      <c r="Y4" s="160"/>
      <c r="Z4" s="147"/>
      <c r="AA4" s="147"/>
    </row>
    <row r="5" spans="1:27" s="31" customFormat="1" ht="8.25" customHeight="1">
      <c r="A5" s="228"/>
      <c r="B5" s="228"/>
      <c r="C5" s="228"/>
      <c r="D5" s="228"/>
      <c r="E5" s="228"/>
      <c r="F5" s="228"/>
      <c r="G5" s="228"/>
      <c r="H5" s="228"/>
      <c r="I5" s="228"/>
      <c r="J5" s="228"/>
      <c r="K5" s="228"/>
      <c r="L5" s="228"/>
      <c r="M5" s="228"/>
      <c r="N5" s="228"/>
      <c r="O5" s="241"/>
      <c r="P5" s="321"/>
      <c r="Q5" s="322"/>
      <c r="R5" s="322"/>
      <c r="S5" s="322"/>
      <c r="T5" s="322"/>
      <c r="U5" s="323"/>
      <c r="V5" s="323"/>
      <c r="W5" s="323"/>
      <c r="X5" s="324"/>
      <c r="Y5" s="160"/>
      <c r="Z5" s="147"/>
      <c r="AA5" s="147"/>
    </row>
    <row r="6" spans="1:27" s="31" customFormat="1" ht="20.100000000000001" customHeight="1">
      <c r="A6" s="244" t="s">
        <v>148</v>
      </c>
      <c r="B6" s="244"/>
      <c r="C6" s="244"/>
      <c r="D6" s="244"/>
      <c r="E6" s="313" t="str">
        <f>Sheet1!$E$6</f>
        <v>Communication Design</v>
      </c>
      <c r="F6" s="313"/>
      <c r="G6" s="313"/>
      <c r="H6" s="313"/>
      <c r="I6" s="313"/>
      <c r="J6" s="313"/>
      <c r="K6" s="313"/>
      <c r="L6" s="313"/>
      <c r="M6" s="313"/>
      <c r="N6" s="313"/>
      <c r="O6" s="241"/>
      <c r="P6" s="321"/>
      <c r="Q6" s="322"/>
      <c r="R6" s="322"/>
      <c r="S6" s="322"/>
      <c r="T6" s="322"/>
      <c r="U6" s="323"/>
      <c r="V6" s="323"/>
      <c r="W6" s="323"/>
      <c r="X6" s="324"/>
      <c r="Y6" s="160"/>
      <c r="Z6" s="147"/>
      <c r="AA6" s="147"/>
    </row>
    <row r="7" spans="1:27" s="31" customFormat="1" ht="20.100000000000001" customHeight="1">
      <c r="A7" s="244" t="s">
        <v>149</v>
      </c>
      <c r="B7" s="244"/>
      <c r="C7" s="313" t="str">
        <f>Sheet1!$C$7</f>
        <v>Bachelor of Communication Design</v>
      </c>
      <c r="D7" s="313"/>
      <c r="E7" s="313"/>
      <c r="F7" s="313"/>
      <c r="G7" s="313"/>
      <c r="H7" s="313"/>
      <c r="I7" s="313"/>
      <c r="J7" s="313"/>
      <c r="K7" s="313"/>
      <c r="L7" s="313"/>
      <c r="M7" s="313"/>
      <c r="N7" s="313"/>
      <c r="O7" s="241"/>
      <c r="P7" s="321"/>
      <c r="Q7" s="322"/>
      <c r="R7" s="322"/>
      <c r="S7" s="322"/>
      <c r="T7" s="322"/>
      <c r="U7" s="323"/>
      <c r="V7" s="323"/>
      <c r="W7" s="323"/>
      <c r="X7" s="324"/>
      <c r="Y7" s="160"/>
      <c r="Z7" s="147"/>
      <c r="AA7" s="147"/>
    </row>
    <row r="8" spans="1:27" s="31" customFormat="1" ht="20.100000000000001" customHeight="1">
      <c r="A8" s="36" t="s">
        <v>2</v>
      </c>
      <c r="B8" s="38" t="str">
        <f>Sheet1!$B$8</f>
        <v>First</v>
      </c>
      <c r="C8" s="35" t="s">
        <v>3</v>
      </c>
      <c r="D8" s="39" t="str">
        <f>Sheet1!$D$8</f>
        <v>First</v>
      </c>
      <c r="E8" s="242" t="s">
        <v>4</v>
      </c>
      <c r="F8" s="242"/>
      <c r="G8" s="310" t="str">
        <f>Sheet1!$G$8</f>
        <v>CE17CD</v>
      </c>
      <c r="H8" s="310"/>
      <c r="I8" s="311" t="str">
        <f>Sheet1!$I$8</f>
        <v>Regular Exam</v>
      </c>
      <c r="J8" s="311"/>
      <c r="K8" s="311"/>
      <c r="L8" s="311"/>
      <c r="M8" s="312" t="str">
        <f>Sheet1!$M$8</f>
        <v>March/April, 2019</v>
      </c>
      <c r="N8" s="312"/>
      <c r="O8" s="241"/>
      <c r="P8" s="321"/>
      <c r="Q8" s="322"/>
      <c r="R8" s="322"/>
      <c r="S8" s="322"/>
      <c r="T8" s="322"/>
      <c r="U8" s="323"/>
      <c r="V8" s="323"/>
      <c r="W8" s="323"/>
      <c r="X8" s="324"/>
      <c r="Y8" s="160"/>
      <c r="Z8" s="147"/>
      <c r="AA8" s="147"/>
    </row>
    <row r="9" spans="1:27" s="31" customFormat="1" ht="20.100000000000001" customHeight="1">
      <c r="A9" s="37" t="s">
        <v>5</v>
      </c>
      <c r="B9" s="274" t="str">
        <f>Sheet1!$B$9</f>
        <v>Sculpture-I</v>
      </c>
      <c r="C9" s="274"/>
      <c r="D9" s="274"/>
      <c r="E9" s="274"/>
      <c r="F9" s="274"/>
      <c r="G9" s="274"/>
      <c r="H9" s="274"/>
      <c r="I9" s="274"/>
      <c r="J9" s="274"/>
      <c r="K9" s="242" t="s">
        <v>6</v>
      </c>
      <c r="L9" s="242"/>
      <c r="M9" s="242"/>
      <c r="N9" s="40" t="str">
        <f>Sheet1!$N$9</f>
        <v>02/04/2019</v>
      </c>
      <c r="O9" s="241"/>
      <c r="P9" s="321"/>
      <c r="Q9" s="322"/>
      <c r="R9" s="322"/>
      <c r="S9" s="322"/>
      <c r="T9" s="322"/>
      <c r="U9" s="323"/>
      <c r="V9" s="323"/>
      <c r="W9" s="323"/>
      <c r="X9" s="324"/>
      <c r="Y9" s="160"/>
      <c r="Z9" s="147"/>
      <c r="AA9" s="147"/>
    </row>
    <row r="10" spans="1:27" s="31" customFormat="1" ht="20.100000000000001" customHeight="1">
      <c r="A10" s="244" t="s">
        <v>20</v>
      </c>
      <c r="B10" s="244"/>
      <c r="C10" s="244"/>
      <c r="D10" s="244"/>
      <c r="E10" s="274" t="str">
        <f>Sheet1!$E$10</f>
        <v>Dr. Aijaz Ali Brohi</v>
      </c>
      <c r="F10" s="274"/>
      <c r="G10" s="274"/>
      <c r="H10" s="274"/>
      <c r="I10" s="274"/>
      <c r="J10" s="274"/>
      <c r="K10" s="274"/>
      <c r="L10" s="274"/>
      <c r="M10" s="274"/>
      <c r="N10" s="274"/>
      <c r="O10" s="241"/>
      <c r="P10" s="321"/>
      <c r="Q10" s="322"/>
      <c r="R10" s="322"/>
      <c r="S10" s="322"/>
      <c r="T10" s="322"/>
      <c r="U10" s="323"/>
      <c r="V10" s="323"/>
      <c r="W10" s="323"/>
      <c r="X10" s="324"/>
      <c r="Y10" s="160"/>
      <c r="Z10" s="147"/>
      <c r="AA10" s="147"/>
    </row>
    <row r="11" spans="1:27" s="31" customFormat="1" ht="9.9499999999999993" customHeight="1">
      <c r="A11" s="250"/>
      <c r="B11" s="250"/>
      <c r="C11" s="250"/>
      <c r="D11" s="240" t="s">
        <v>157</v>
      </c>
      <c r="E11" s="240"/>
      <c r="F11" s="314" t="s">
        <v>157</v>
      </c>
      <c r="G11" s="314"/>
      <c r="H11" s="314" t="s">
        <v>157</v>
      </c>
      <c r="I11" s="314"/>
      <c r="J11" s="314" t="s">
        <v>157</v>
      </c>
      <c r="K11" s="314"/>
      <c r="L11" s="315"/>
      <c r="M11" s="315"/>
      <c r="N11" s="315"/>
      <c r="O11" s="241"/>
      <c r="P11" s="321"/>
      <c r="Q11" s="322"/>
      <c r="R11" s="322"/>
      <c r="S11" s="322"/>
      <c r="T11" s="322"/>
      <c r="U11" s="323"/>
      <c r="V11" s="323"/>
      <c r="W11" s="323"/>
      <c r="X11" s="324"/>
      <c r="Y11" s="160"/>
      <c r="Z11" s="147"/>
      <c r="AA11" s="147"/>
    </row>
    <row r="12" spans="1:27" s="31" customFormat="1" ht="18" customHeight="1">
      <c r="A12" s="239" t="s">
        <v>7</v>
      </c>
      <c r="B12" s="239" t="s">
        <v>8</v>
      </c>
      <c r="C12" s="239"/>
      <c r="D12" s="243" t="s">
        <v>9</v>
      </c>
      <c r="E12" s="243"/>
      <c r="F12" s="243"/>
      <c r="G12" s="243"/>
      <c r="H12" s="243"/>
      <c r="I12" s="243"/>
      <c r="J12" s="243"/>
      <c r="K12" s="243"/>
      <c r="L12" s="243"/>
      <c r="M12" s="243"/>
      <c r="N12" s="243"/>
      <c r="O12" s="241"/>
      <c r="P12" s="321"/>
      <c r="Q12" s="322"/>
      <c r="R12" s="322"/>
      <c r="S12" s="322"/>
      <c r="T12" s="322"/>
      <c r="U12" s="323"/>
      <c r="V12" s="323"/>
      <c r="W12" s="323"/>
      <c r="X12" s="324"/>
      <c r="Y12" s="160"/>
      <c r="Z12" s="147"/>
      <c r="AA12" s="147"/>
    </row>
    <row r="13" spans="1:27" s="31" customFormat="1" ht="18" customHeight="1">
      <c r="A13" s="239"/>
      <c r="B13" s="239"/>
      <c r="C13" s="239"/>
      <c r="D13" s="243"/>
      <c r="E13" s="243"/>
      <c r="F13" s="243"/>
      <c r="G13" s="243"/>
      <c r="H13" s="243"/>
      <c r="I13" s="243"/>
      <c r="J13" s="243"/>
      <c r="K13" s="243"/>
      <c r="L13" s="243"/>
      <c r="M13" s="243"/>
      <c r="N13" s="243"/>
      <c r="O13" s="241"/>
      <c r="P13" s="321"/>
      <c r="Q13" s="322"/>
      <c r="R13" s="322"/>
      <c r="S13" s="322"/>
      <c r="T13" s="322"/>
      <c r="U13" s="325"/>
      <c r="V13" s="326"/>
      <c r="W13" s="326"/>
      <c r="X13" s="327"/>
      <c r="Y13" s="160"/>
      <c r="Z13" s="147"/>
      <c r="AA13" s="147"/>
    </row>
    <row r="14" spans="1:27" s="31" customFormat="1" ht="18" customHeight="1">
      <c r="A14" s="239"/>
      <c r="B14" s="239"/>
      <c r="C14" s="239"/>
      <c r="D14" s="243" t="s">
        <v>10</v>
      </c>
      <c r="E14" s="243"/>
      <c r="F14" s="243" t="s">
        <v>11</v>
      </c>
      <c r="G14" s="243"/>
      <c r="H14" s="243" t="s">
        <v>12</v>
      </c>
      <c r="I14" s="243"/>
      <c r="J14" s="243" t="s">
        <v>13</v>
      </c>
      <c r="K14" s="243"/>
      <c r="L14" s="243" t="s">
        <v>15</v>
      </c>
      <c r="M14" s="243"/>
      <c r="N14" s="239" t="s">
        <v>16</v>
      </c>
      <c r="O14" s="241"/>
      <c r="P14" s="321"/>
      <c r="Q14" s="322"/>
      <c r="R14" s="322"/>
      <c r="S14" s="322"/>
      <c r="T14" s="322"/>
      <c r="U14" s="326"/>
      <c r="V14" s="326"/>
      <c r="W14" s="326"/>
      <c r="X14" s="327"/>
      <c r="Y14" s="160"/>
      <c r="Z14" s="147"/>
      <c r="AA14" s="147"/>
    </row>
    <row r="15" spans="1:27" s="31" customFormat="1" ht="18" customHeight="1">
      <c r="A15" s="239"/>
      <c r="B15" s="239"/>
      <c r="C15" s="239"/>
      <c r="D15" s="243"/>
      <c r="E15" s="243"/>
      <c r="F15" s="243"/>
      <c r="G15" s="243"/>
      <c r="H15" s="243"/>
      <c r="I15" s="243"/>
      <c r="J15" s="243"/>
      <c r="K15" s="243"/>
      <c r="L15" s="243"/>
      <c r="M15" s="243"/>
      <c r="N15" s="239"/>
      <c r="O15" s="241"/>
      <c r="P15" s="321"/>
      <c r="Q15" s="322"/>
      <c r="R15" s="322"/>
      <c r="S15" s="322"/>
      <c r="T15" s="322"/>
      <c r="U15" s="326"/>
      <c r="V15" s="326"/>
      <c r="W15" s="326"/>
      <c r="X15" s="327"/>
      <c r="Y15" s="160"/>
      <c r="Z15" s="147"/>
      <c r="AA15" s="147"/>
    </row>
    <row r="16" spans="1:27" s="31" customFormat="1" ht="18" customHeight="1" thickBot="1">
      <c r="A16" s="239"/>
      <c r="B16" s="239"/>
      <c r="C16" s="239"/>
      <c r="D16" s="248"/>
      <c r="E16" s="248"/>
      <c r="F16" s="248"/>
      <c r="G16" s="248"/>
      <c r="H16" s="248"/>
      <c r="I16" s="248"/>
      <c r="J16" s="248"/>
      <c r="K16" s="248"/>
      <c r="L16" s="248"/>
      <c r="M16" s="248"/>
      <c r="N16" s="239"/>
      <c r="O16" s="241"/>
      <c r="P16" s="328"/>
      <c r="Q16" s="260"/>
      <c r="R16" s="260"/>
      <c r="S16" s="260"/>
      <c r="T16" s="260"/>
      <c r="U16" s="329"/>
      <c r="V16" s="329"/>
      <c r="W16" s="329"/>
      <c r="X16" s="330"/>
      <c r="Y16" s="160"/>
      <c r="Z16" s="147"/>
      <c r="AA16" s="147"/>
    </row>
    <row r="17" spans="1:103" s="31" customFormat="1" ht="18" customHeight="1">
      <c r="A17" s="239"/>
      <c r="B17" s="239"/>
      <c r="C17" s="239"/>
      <c r="D17" s="33" t="s">
        <v>14</v>
      </c>
      <c r="E17" s="8">
        <f>(10*M17)/100</f>
        <v>10</v>
      </c>
      <c r="F17" s="33" t="s">
        <v>14</v>
      </c>
      <c r="G17" s="8">
        <f>(10*M17)/100</f>
        <v>10</v>
      </c>
      <c r="H17" s="33" t="s">
        <v>14</v>
      </c>
      <c r="I17" s="8">
        <f>(20*M17)/100</f>
        <v>20</v>
      </c>
      <c r="J17" s="33" t="s">
        <v>14</v>
      </c>
      <c r="K17" s="8">
        <f>(60*M17)/100</f>
        <v>60</v>
      </c>
      <c r="L17" s="33" t="s">
        <v>14</v>
      </c>
      <c r="M17" s="11">
        <f>Sheet1!$M$17</f>
        <v>100</v>
      </c>
      <c r="N17" s="239"/>
      <c r="O17" s="241"/>
      <c r="P17" s="28" t="s">
        <v>150</v>
      </c>
      <c r="Q17" s="250" t="s">
        <v>146</v>
      </c>
      <c r="R17" s="250"/>
      <c r="S17" s="275"/>
      <c r="T17" s="331" t="s">
        <v>147</v>
      </c>
      <c r="U17" s="250"/>
      <c r="V17" s="250"/>
      <c r="W17" s="250"/>
      <c r="X17" s="275"/>
      <c r="Y17" s="155"/>
      <c r="Z17" s="142"/>
      <c r="AA17" s="142"/>
    </row>
    <row r="18" spans="1:103" s="65" customFormat="1" ht="5.0999999999999996" customHeight="1">
      <c r="A18" s="67"/>
      <c r="B18" s="280"/>
      <c r="C18" s="281"/>
      <c r="D18" s="316" t="s">
        <v>157</v>
      </c>
      <c r="E18" s="317"/>
      <c r="F18" s="316" t="s">
        <v>157</v>
      </c>
      <c r="G18" s="317"/>
      <c r="H18" s="316" t="s">
        <v>157</v>
      </c>
      <c r="I18" s="317"/>
      <c r="J18" s="316" t="s">
        <v>157</v>
      </c>
      <c r="K18" s="317"/>
      <c r="L18" s="280"/>
      <c r="M18" s="281"/>
      <c r="N18" s="67"/>
      <c r="O18" s="241"/>
      <c r="P18" s="68"/>
      <c r="Q18" s="332"/>
      <c r="R18" s="333"/>
      <c r="S18" s="281"/>
      <c r="T18" s="280"/>
      <c r="U18" s="333"/>
      <c r="V18" s="333"/>
      <c r="W18" s="333"/>
      <c r="X18" s="281"/>
      <c r="Y18" s="155"/>
      <c r="Z18" s="142"/>
      <c r="AA18" s="142"/>
      <c r="AF18" s="65" t="b">
        <f>Sheet9!$AF$38</f>
        <v>0</v>
      </c>
      <c r="AG18" s="85" t="str">
        <f>IF(AND(AF19=TRUE, AF18=TRUE),IF(A19-Sheet9!A38=1,"OK","INCORRECT"),"")</f>
        <v/>
      </c>
      <c r="BO18" s="65" t="str">
        <f>Sheet9!BO38</f>
        <v/>
      </c>
      <c r="BP18" s="65" t="b">
        <f>Sheet9!BP38</f>
        <v>0</v>
      </c>
      <c r="BQ18" s="65" t="b">
        <f>Sheet9!BQ38</f>
        <v>0</v>
      </c>
      <c r="BR18" s="65" t="b">
        <f>Sheet9!BR38</f>
        <v>0</v>
      </c>
      <c r="BS18" s="65" t="str">
        <f>Sheet9!BS38</f>
        <v/>
      </c>
      <c r="BT18" s="65" t="str">
        <f>Sheet9!BT38</f>
        <v/>
      </c>
      <c r="BU18" s="65" t="str">
        <f>Sheet9!BU38</f>
        <v/>
      </c>
      <c r="BV18" s="65" t="str">
        <f>Sheet9!BV38</f>
        <v/>
      </c>
      <c r="BW18" s="65" t="str">
        <f>Sheet9!BW38</f>
        <v/>
      </c>
      <c r="BX18" s="65" t="str">
        <f>Sheet9!BX38</f>
        <v>INCORRECT</v>
      </c>
      <c r="BY18" s="65" t="b">
        <f>Sheet9!BY38</f>
        <v>0</v>
      </c>
      <c r="BZ18" s="65" t="str">
        <f>Sheet9!BZ38</f>
        <v/>
      </c>
      <c r="CA18" s="65" t="b">
        <f>Sheet9!CA38</f>
        <v>0</v>
      </c>
      <c r="CB18" s="65" t="b">
        <f>Sheet9!CB38</f>
        <v>0</v>
      </c>
      <c r="CC18" s="65" t="b">
        <f>Sheet9!CC38</f>
        <v>0</v>
      </c>
      <c r="CD18" s="65" t="b">
        <f>Sheet9!CD38</f>
        <v>0</v>
      </c>
      <c r="CE18" s="65" t="b">
        <f>Sheet9!CE38</f>
        <v>0</v>
      </c>
      <c r="CF18" s="65" t="b">
        <f>Sheet9!CF38</f>
        <v>0</v>
      </c>
      <c r="CG18" s="65" t="str">
        <f>Sheet9!CG38</f>
        <v/>
      </c>
      <c r="CH18" s="65" t="str">
        <f>Sheet9!CH38</f>
        <v/>
      </c>
      <c r="CI18" s="65" t="str">
        <f>Sheet9!CI38</f>
        <v/>
      </c>
      <c r="CJ18" s="65" t="str">
        <f>Sheet9!CJ38</f>
        <v/>
      </c>
      <c r="CK18" s="65" t="str">
        <f>Sheet9!CK38</f>
        <v/>
      </c>
      <c r="CL18" s="65" t="str">
        <f>Sheet9!CL38</f>
        <v/>
      </c>
      <c r="CM18" s="65" t="str">
        <f>Sheet9!CM38</f>
        <v/>
      </c>
      <c r="CN18" s="65" t="str">
        <f>Sheet9!CN38</f>
        <v/>
      </c>
      <c r="CO18" s="65" t="str">
        <f>Sheet9!CO38</f>
        <v>NO</v>
      </c>
      <c r="CP18" s="65" t="str">
        <f>Sheet9!CP38</f>
        <v>NO</v>
      </c>
      <c r="CQ18" s="65" t="str">
        <f>Sheet9!CQ38</f>
        <v>NO</v>
      </c>
      <c r="CR18" s="65" t="str">
        <f>Sheet9!CR38</f>
        <v>NO</v>
      </c>
      <c r="CS18" s="65" t="str">
        <f>Sheet9!CS38</f>
        <v>OK</v>
      </c>
      <c r="CT18" s="65" t="b">
        <f>Sheet9!CT38</f>
        <v>0</v>
      </c>
      <c r="CU18" s="65" t="b">
        <f>Sheet9!CU38</f>
        <v>0</v>
      </c>
      <c r="CV18" s="65" t="b">
        <f>Sheet9!CV38</f>
        <v>0</v>
      </c>
      <c r="CW18" s="65" t="b">
        <f>Sheet9!CW38</f>
        <v>0</v>
      </c>
      <c r="CX18" s="65" t="str">
        <f>Sheet9!CX38</f>
        <v>SEQUENCE INCORRECT</v>
      </c>
      <c r="CY18" s="65">
        <f>Sheet9!CY38</f>
        <v>19</v>
      </c>
    </row>
    <row r="19" spans="1:103" s="31" customFormat="1" ht="18.95" customHeight="1" thickBot="1">
      <c r="A19" s="63"/>
      <c r="B19" s="268"/>
      <c r="C19" s="269"/>
      <c r="D19" s="268"/>
      <c r="E19" s="269"/>
      <c r="F19" s="268"/>
      <c r="G19" s="269"/>
      <c r="H19" s="268"/>
      <c r="I19" s="269"/>
      <c r="J19" s="268"/>
      <c r="K19" s="269"/>
      <c r="L19" s="250" t="str">
        <f>IF(AND(A19&lt;&gt;"",B19&lt;&gt;"",D19&lt;&gt;"",F19&lt;&gt;"",H19&lt;&gt;"",J19&lt;&gt;"",Q19="",P19="OK",T19="",OR(D19&lt;=E17,D19="ABS"),OR(F19&lt;=G17,F19="ABS"),OR(H19&lt;=I17,H19="ABS"),OR(J19&lt;=K17,J19="ABS")),IF(AND(D19="ABS",F19="ABS",H19="ABS",J19="ABS"),"ABS",IF(SUM(D19,F19,H19,J19)=0,"ZERO",SUM(D19,F19,H19,J19))),"")</f>
        <v/>
      </c>
      <c r="M19" s="275"/>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41"/>
      <c r="P19" s="84" t="str">
        <f>IF(A19&lt;&gt;"",IF(CX19="SEQUENCE CORRECT",IF(OR(T(AB19)="OK",T(Z19)="oKK",T(Y19)="oKK",T(AA19)="oKK",T(AC19)="oOk",T(AD19)="Okk", AE19="ok"),"OK","FORMAT INCORRECT"),"SEQUENCE INCORRECT"),"")</f>
        <v/>
      </c>
      <c r="Q19" s="229" t="str">
        <f>IF(AND(A19&lt;&gt;"",B19&lt;&gt;""),IF(OR(D19&lt;&gt;"ABS"),IF(OR(AND(D19&lt;ROUNDDOWN((0.7*E17),0),D19&lt;&gt;0),D19&gt;E17,D19=""),"Attendance Marks incorrect",""),""),"")</f>
        <v/>
      </c>
      <c r="R19" s="230"/>
      <c r="S19" s="230"/>
      <c r="T19" s="230" t="str">
        <f>IF(OR(AND(OR(F19&lt;=G17, F19=0, F19="ABS"),OR(H19&lt;=I17, H19=0, H19="ABS"),OR(J19&lt;=K17, J19="ABS"))),IF(OR(AND(A19="",B19="",D19="",F19="",H19="",J19=""),AND(A19&lt;&gt;"",B19&lt;&gt;"",D19&lt;&gt;"",F19&lt;&gt;"",H19&lt;&gt;"",J19&lt;&gt;"", AG19="OK")),"","Given Marks or Format is incorrect"),"Given Marks or Format is incorrect")</f>
        <v/>
      </c>
      <c r="U19" s="230"/>
      <c r="V19" s="230"/>
      <c r="W19" s="230"/>
      <c r="X19" s="230"/>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68"/>
      <c r="C20" s="269"/>
      <c r="D20" s="268"/>
      <c r="E20" s="269"/>
      <c r="F20" s="268"/>
      <c r="G20" s="269"/>
      <c r="H20" s="268"/>
      <c r="I20" s="269"/>
      <c r="J20" s="268"/>
      <c r="K20" s="269"/>
      <c r="L20" s="250" t="str">
        <f>IF(AND(A20&lt;&gt;"",B20&lt;&gt;"",D20&lt;&gt;"", F20&lt;&gt;"", H20&lt;&gt;"", J20&lt;&gt;"",Q20="",P20="OK",T20="",OR(D20&lt;=E17,D20="ABS"),OR(F20&lt;=G17,F20="ABS"),OR(H20&lt;=I17,H20="ABS"),OR(J20&lt;=K17,J20="ABS")),IF(AND(D20="ABS",F20="ABS",H20="ABS",J20="ABS"),"ABS",IF(SUM(D20,F20,H20,J20)=0,"ZERO",SUM(D20,F20,H20,J20))),"")</f>
        <v/>
      </c>
      <c r="M20" s="275"/>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41"/>
      <c r="P20" s="84" t="str">
        <f t="shared" ref="P20:P38" si="0">IF(A20&lt;&gt;"",IF(CX20="SEQUENCE CORRECT",IF(OR(T(AB20)="OK",T(Z20)="oKK",T(Y20)="oKK",T(AA20)="oKK",T(AC20)="oOk",T(AD20)="Okk", AE20="ok"),"OK","FORMAT INCORRECT"),"SEQUENCE INCORRECT"),"")</f>
        <v/>
      </c>
      <c r="Q20" s="231" t="str">
        <f>IF(AND(A20&lt;&gt;"",B20&lt;&gt;""),IF(OR(D20&lt;&gt;"ABS"),IF(OR(AND(D20&lt;ROUNDDOWN((0.7*E17),0),D20&lt;&gt;0),D20&gt;E17,D20=""),"Attendance Marks incorrect",""),""),"")</f>
        <v/>
      </c>
      <c r="R20" s="232"/>
      <c r="S20" s="232"/>
      <c r="T20" s="232" t="str">
        <f>IF(OR(AND(OR(F20&lt;=G17, F20=0, F20="ABS"),OR(H20&lt;=I17, H20=0, H20="ABS"),OR(J20&lt;=K17, J20="ABS"))),IF(OR(AND(A20="",B20="",D20="",F20="",H20="",J20=""),AND(A20&lt;&gt;"",B20&lt;&gt;"",D20&lt;&gt;"",F20&lt;&gt;"",H20&lt;&gt;"",J20&lt;&gt;"", AG20="OK")),"","Given Marks or Format is incorrect"),"Given Marks or Format is incorrect")</f>
        <v/>
      </c>
      <c r="U20" s="232"/>
      <c r="V20" s="232"/>
      <c r="W20" s="232"/>
      <c r="X20" s="23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68"/>
      <c r="C21" s="269"/>
      <c r="D21" s="268"/>
      <c r="E21" s="269"/>
      <c r="F21" s="268"/>
      <c r="G21" s="269"/>
      <c r="H21" s="268"/>
      <c r="I21" s="269"/>
      <c r="J21" s="268"/>
      <c r="K21" s="269"/>
      <c r="L21" s="250" t="str">
        <f>IF(AND(A21&lt;&gt;"",B21&lt;&gt;"",D21&lt;&gt;"", F21&lt;&gt;"", H21&lt;&gt;"", J21&lt;&gt;"",Q21="",P21="OK",T21="",OR(D21&lt;=E17,D21="ABS"),OR(F21&lt;=G17,F21="ABS"),OR(H21&lt;=I17,H21="ABS"),OR(J21&lt;=K17,J21="ABS")),IF(AND(D21="ABS",F21="ABS",H21="ABS",J21="ABS"),"ABS",IF(SUM(D21,F21,H21,J21)=0,"ZERO",SUM(D21,F21,H21,J21))),"")</f>
        <v/>
      </c>
      <c r="M21" s="275"/>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41"/>
      <c r="P21" s="84" t="str">
        <f t="shared" si="0"/>
        <v/>
      </c>
      <c r="Q21" s="231" t="str">
        <f>IF(AND(A21&lt;&gt;"",B21&lt;&gt;""),IF(OR(D21&lt;&gt;"ABS"),IF(OR(AND(D21&lt;ROUNDDOWN((0.7*E17),0),D21&lt;&gt;0),D21&gt;E17,D21=""),"Attendance Marks incorrect",""),""),"")</f>
        <v/>
      </c>
      <c r="R21" s="232"/>
      <c r="S21" s="232"/>
      <c r="T21" s="232" t="str">
        <f>IF(OR(AND(OR(F21&lt;=G17, F21=0, F21="ABS"),OR(H21&lt;=I17, H21=0, H21="ABS"),OR(J21&lt;=K17, J21="ABS"))),IF(OR(AND(A21="",B21="",D21="",F21="",H21="",J21=""),AND(A21&lt;&gt;"",B21&lt;&gt;"",D21&lt;&gt;"",F21&lt;&gt;"",H21&lt;&gt;"",J21&lt;&gt;"", AG21="OK")),"","Given Marks or Format is incorrect"),"Given Marks or Format is incorrect")</f>
        <v/>
      </c>
      <c r="U21" s="232"/>
      <c r="V21" s="232"/>
      <c r="W21" s="232"/>
      <c r="X21" s="23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68"/>
      <c r="C22" s="269"/>
      <c r="D22" s="268"/>
      <c r="E22" s="269"/>
      <c r="F22" s="268"/>
      <c r="G22" s="269"/>
      <c r="H22" s="268"/>
      <c r="I22" s="269"/>
      <c r="J22" s="268"/>
      <c r="K22" s="269"/>
      <c r="L22" s="250" t="str">
        <f>IF(AND(A22&lt;&gt;"",B22&lt;&gt;"",D22&lt;&gt;"", F22&lt;&gt;"", H22&lt;&gt;"", J22&lt;&gt;"",Q22="",P22="OK",T22="",OR(D22&lt;=E17,D22="ABS"),OR(F22&lt;=G17,F22="ABS"),OR(H22&lt;=I17,H22="ABS"),OR(J22&lt;=K17,J22="ABS")),IF(AND(D22="ABS",F22="ABS",H22="ABS",J22="ABS"),"ABS",IF(SUM(D22,F22,H22,J22)=0,"ZERO",SUM(D22,F22,H22,J22))),"")</f>
        <v/>
      </c>
      <c r="M22" s="275"/>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41"/>
      <c r="P22" s="84" t="str">
        <f t="shared" si="0"/>
        <v/>
      </c>
      <c r="Q22" s="231" t="str">
        <f>IF(AND(A22&lt;&gt;"",B22&lt;&gt;""),IF(OR(D22&lt;&gt;"ABS"),IF(OR(AND(D22&lt;ROUNDDOWN((0.7*E17),0),D22&lt;&gt;0),D22&gt;E17,D22=""),"Attendance Marks incorrect",""),""),"")</f>
        <v/>
      </c>
      <c r="R22" s="232"/>
      <c r="S22" s="232"/>
      <c r="T22" s="232" t="str">
        <f>IF(OR(AND(OR(F22&lt;=G17, F22=0, F22="ABS"),OR(H22&lt;=I17, H22=0, H22="ABS"),OR(J22&lt;=K17, J22="ABS"))),IF(OR(AND(A22="",B22="",D22="",F22="",H22="",J22=""),AND(A22&lt;&gt;"",B22&lt;&gt;"",D22&lt;&gt;"",F22&lt;&gt;"",H22&lt;&gt;"",J22&lt;&gt;"", AG22="OK")),"","Given Marks or Format is incorrect"),"Given Marks or Format is incorrect")</f>
        <v/>
      </c>
      <c r="U22" s="232"/>
      <c r="V22" s="232"/>
      <c r="W22" s="232"/>
      <c r="X22" s="23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68"/>
      <c r="C23" s="269"/>
      <c r="D23" s="268"/>
      <c r="E23" s="269"/>
      <c r="F23" s="268"/>
      <c r="G23" s="269"/>
      <c r="H23" s="268"/>
      <c r="I23" s="269"/>
      <c r="J23" s="268"/>
      <c r="K23" s="269"/>
      <c r="L23" s="250" t="str">
        <f>IF(AND(A23&lt;&gt;"",B23&lt;&gt;"",D23&lt;&gt;"", F23&lt;&gt;"", H23&lt;&gt;"", J23&lt;&gt;"",Q23="",P23="OK",T23="",OR(D23&lt;=E17,D23="ABS"),OR(F23&lt;=G17,F23="ABS"),OR(H23&lt;=I17,H23="ABS"),OR(J23&lt;=K17,J23="ABS")),IF(AND(D23="ABS",F23="ABS",H23="ABS",J23="ABS"),"ABS",IF(SUM(D23,F23,H23,J23)=0,"ZERO",SUM(D23,F23,H23,J23))),"")</f>
        <v/>
      </c>
      <c r="M23" s="275"/>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41"/>
      <c r="P23" s="84" t="str">
        <f t="shared" si="0"/>
        <v/>
      </c>
      <c r="Q23" s="231" t="str">
        <f>IF(AND(A23&lt;&gt;"",B23&lt;&gt;""),IF(OR(D23&lt;&gt;"ABS"),IF(OR(AND(D23&lt;ROUNDDOWN((0.7*E17),0),D23&lt;&gt;0),D23&gt;E17,D23=""),"Attendance Marks incorrect",""),""),"")</f>
        <v/>
      </c>
      <c r="R23" s="232"/>
      <c r="S23" s="232"/>
      <c r="T23" s="232" t="str">
        <f>IF(OR(AND(OR(F23&lt;=G17, F23=0, F23="ABS"),OR(H23&lt;=I17, H23=0, H23="ABS"),OR(J23&lt;=K17, J23="ABS"))),IF(OR(AND(A23="",B23="",D23="",F23="",H23="",J23=""),AND(A23&lt;&gt;"",B23&lt;&gt;"",D23&lt;&gt;"",F23&lt;&gt;"",H23&lt;&gt;"",J23&lt;&gt;"", AG23="OK")),"","Given Marks or Format is incorrect"),"Given Marks or Format is incorrect")</f>
        <v/>
      </c>
      <c r="U23" s="232"/>
      <c r="V23" s="232"/>
      <c r="W23" s="232"/>
      <c r="X23" s="23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68"/>
      <c r="C24" s="269"/>
      <c r="D24" s="268"/>
      <c r="E24" s="269"/>
      <c r="F24" s="268"/>
      <c r="G24" s="269"/>
      <c r="H24" s="268"/>
      <c r="I24" s="269"/>
      <c r="J24" s="268"/>
      <c r="K24" s="269"/>
      <c r="L24" s="250" t="str">
        <f>IF(AND(A24&lt;&gt;"",B24&lt;&gt;"",D24&lt;&gt;"", F24&lt;&gt;"", H24&lt;&gt;"", J24&lt;&gt;"",Q24="",P24="OK",T24="",OR(D24&lt;=E17,D24="ABS"),OR(F24&lt;=G17,F24="ABS"),OR(H24&lt;=I17,H24="ABS"),OR(J24&lt;=K17,J24="ABS")),IF(AND(D24="ABS",F24="ABS",H24="ABS",J24="ABS"),"ABS",IF(SUM(D24,F24,H24,J24)=0,"ZERO",SUM(D24,F24,H24,J24))),"")</f>
        <v/>
      </c>
      <c r="M24" s="275"/>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41"/>
      <c r="P24" s="84" t="str">
        <f t="shared" si="0"/>
        <v/>
      </c>
      <c r="Q24" s="231" t="str">
        <f>IF(AND(A24&lt;&gt;"",B24&lt;&gt;""),IF(OR(D24&lt;&gt;"ABS"),IF(OR(AND(D24&lt;ROUNDDOWN((0.7*E17),0),D24&lt;&gt;0),D24&gt;E17,D24=""),"Attendance Marks incorrect",""),""),"")</f>
        <v/>
      </c>
      <c r="R24" s="232"/>
      <c r="S24" s="232"/>
      <c r="T24" s="232" t="str">
        <f>IF(OR(AND(OR(F24&lt;=G17, F24=0, F24="ABS"),OR(H24&lt;=I17, H24=0, H24="ABS"),OR(J24&lt;=K17, J24="ABS"))),IF(OR(AND(A24="",B24="",D24="",F24="",H24="",J24=""),AND(A24&lt;&gt;"",B24&lt;&gt;"",D24&lt;&gt;"",F24&lt;&gt;"",H24&lt;&gt;"",J24&lt;&gt;"", AG24="OK")),"","Given Marks or Format is incorrect"),"Given Marks or Format is incorrect")</f>
        <v/>
      </c>
      <c r="U24" s="232"/>
      <c r="V24" s="232"/>
      <c r="W24" s="232"/>
      <c r="X24" s="23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68"/>
      <c r="C25" s="269"/>
      <c r="D25" s="268"/>
      <c r="E25" s="269"/>
      <c r="F25" s="268"/>
      <c r="G25" s="269"/>
      <c r="H25" s="268"/>
      <c r="I25" s="269"/>
      <c r="J25" s="268"/>
      <c r="K25" s="269"/>
      <c r="L25" s="250" t="str">
        <f>IF(AND(A25&lt;&gt;"",B25&lt;&gt;"",D25&lt;&gt;"", F25&lt;&gt;"", H25&lt;&gt;"", J25&lt;&gt;"",Q25="",P25="OK",T25="",OR(D25&lt;=E17,D25="ABS"),OR(F25&lt;=G17,F25="ABS"),OR(H25&lt;=I17,H25="ABS"),OR(J25&lt;=K17,J25="ABS")),IF(AND(D25="ABS",F25="ABS",H25="ABS",J25="ABS"),"ABS",IF(SUM(D25,F25,H25,J25)=0,"ZERO",SUM(D25,F25,H25,J25))),"")</f>
        <v/>
      </c>
      <c r="M25" s="275"/>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41"/>
      <c r="P25" s="84" t="str">
        <f t="shared" si="0"/>
        <v/>
      </c>
      <c r="Q25" s="231" t="str">
        <f>IF(AND(A25&lt;&gt;"",B25&lt;&gt;""),IF(OR(D25&lt;&gt;"ABS"),IF(OR(AND(D25&lt;ROUNDDOWN((0.7*E17),0),D25&lt;&gt;0),D25&gt;E17,D25=""),"Attendance Marks incorrect",""),""),"")</f>
        <v/>
      </c>
      <c r="R25" s="232"/>
      <c r="S25" s="232"/>
      <c r="T25" s="232" t="str">
        <f>IF(OR(AND(OR(F25&lt;=G17, F25=0, F25="ABS"),OR(H25&lt;=I17, H25=0, H25="ABS"),OR(J25&lt;=K17, J25="ABS"))),IF(OR(AND(A25="",B25="",D25="",F25="",H25="",J25=""),AND(A25&lt;&gt;"",B25&lt;&gt;"",D25&lt;&gt;"",F25&lt;&gt;"",H25&lt;&gt;"",J25&lt;&gt;"", AG25="OK")),"","Given Marks or Format is incorrect"),"Given Marks or Format is incorrect")</f>
        <v/>
      </c>
      <c r="U25" s="232"/>
      <c r="V25" s="232"/>
      <c r="W25" s="232"/>
      <c r="X25" s="23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68"/>
      <c r="C26" s="269"/>
      <c r="D26" s="268"/>
      <c r="E26" s="269"/>
      <c r="F26" s="268"/>
      <c r="G26" s="269"/>
      <c r="H26" s="268"/>
      <c r="I26" s="269"/>
      <c r="J26" s="268"/>
      <c r="K26" s="269"/>
      <c r="L26" s="250" t="str">
        <f>IF(AND(A26&lt;&gt;"",B26&lt;&gt;"",D26&lt;&gt;"", F26&lt;&gt;"", H26&lt;&gt;"", J26&lt;&gt;"",Q26="",P26="OK",T26="",OR(D26&lt;=E17,D26="ABS"),OR(F26&lt;=G17,F26="ABS"),OR(H26&lt;=I17,H26="ABS"),OR(J26&lt;=K17,J26="ABS")),IF(AND(D26="ABS",F26="ABS",H26="ABS",J26="ABS"),"ABS",IF(SUM(D26,F26,H26,J26)=0,"ZERO",SUM(D26,F26,H26,J26))),"")</f>
        <v/>
      </c>
      <c r="M26" s="275"/>
      <c r="N26"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6" s="241"/>
      <c r="P26" s="84" t="str">
        <f t="shared" si="0"/>
        <v/>
      </c>
      <c r="Q26" s="231" t="str">
        <f>IF(AND(A26&lt;&gt;"",B26&lt;&gt;""),IF(OR(D26&lt;&gt;"ABS"),IF(OR(AND(D26&lt;ROUNDDOWN((0.7*E17),0),D26&lt;&gt;0),D26&gt;E17,D26=""),"Attendance Marks incorrect",""),""),"")</f>
        <v/>
      </c>
      <c r="R26" s="232"/>
      <c r="S26" s="232"/>
      <c r="T26" s="232" t="str">
        <f>IF(OR(AND(OR(F26&lt;=G17, F26=0, F26="ABS"),OR(H26&lt;=I17, H26=0, H26="ABS"),OR(J26&lt;=K17, J26="ABS"))),IF(OR(AND(A26="",B26="",D26="",F26="",H26="",J26=""),AND(A26&lt;&gt;"",B26&lt;&gt;"",D26&lt;&gt;"",F26&lt;&gt;"",H26&lt;&gt;"",J26&lt;&gt;"", AG26="OK")),"","Given Marks or Format is incorrect"),"Given Marks or Format is incorrect")</f>
        <v/>
      </c>
      <c r="U26" s="232"/>
      <c r="V26" s="232"/>
      <c r="W26" s="232"/>
      <c r="X26" s="23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68"/>
      <c r="C27" s="269"/>
      <c r="D27" s="268"/>
      <c r="E27" s="269"/>
      <c r="F27" s="268"/>
      <c r="G27" s="269"/>
      <c r="H27" s="268"/>
      <c r="I27" s="269"/>
      <c r="J27" s="268"/>
      <c r="K27" s="269"/>
      <c r="L27" s="250" t="str">
        <f>IF(AND(A27&lt;&gt;"",B27&lt;&gt;"",D27&lt;&gt;"", F27&lt;&gt;"", H27&lt;&gt;"", J27&lt;&gt;"",Q27="",P27="OK",T27="",OR(D27&lt;=E17,D27="ABS"),OR(F27&lt;=G17,F27="ABS"),OR(H27&lt;=I17,H27="ABS"),OR(J27&lt;=K17,J27="ABS")),IF(AND(D27="ABS",F27="ABS",H27="ABS",J27="ABS"),"ABS",IF(SUM(D27,F27,H27,J27)=0,"ZERO",SUM(D27,F27,H27,J27))),"")</f>
        <v/>
      </c>
      <c r="M27" s="275"/>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41"/>
      <c r="P27" s="84" t="str">
        <f t="shared" si="0"/>
        <v/>
      </c>
      <c r="Q27" s="231" t="str">
        <f>IF(AND(A27&lt;&gt;"",B27&lt;&gt;""),IF(OR(D27&lt;&gt;"ABS"),IF(OR(AND(D27&lt;ROUNDDOWN((0.7*E17),0),D27&lt;&gt;0),D27&gt;E17,D27=""),"Attendance Marks incorrect",""),""),"")</f>
        <v/>
      </c>
      <c r="R27" s="232"/>
      <c r="S27" s="232"/>
      <c r="T27" s="232" t="str">
        <f>IF(OR(AND(OR(F27&lt;=G17, F27=0, F27="ABS"),OR(H27&lt;=I17, H27=0, H27="ABS"),OR(J27&lt;=K17, J27="ABS"))),IF(OR(AND(A27="",B27="",D27="",F27="",H27="",J27=""),AND(A27&lt;&gt;"",B27&lt;&gt;"",D27&lt;&gt;"",F27&lt;&gt;"",H27&lt;&gt;"",J27&lt;&gt;"", AG27="OK")),"","Given Marks or Format is incorrect"),"Given Marks or Format is incorrect")</f>
        <v/>
      </c>
      <c r="U27" s="232"/>
      <c r="V27" s="232"/>
      <c r="W27" s="232"/>
      <c r="X27" s="23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68"/>
      <c r="C28" s="269"/>
      <c r="D28" s="268"/>
      <c r="E28" s="269"/>
      <c r="F28" s="268"/>
      <c r="G28" s="269"/>
      <c r="H28" s="268"/>
      <c r="I28" s="269"/>
      <c r="J28" s="268"/>
      <c r="K28" s="269"/>
      <c r="L28" s="250" t="str">
        <f>IF(AND(A28&lt;&gt;"",B28&lt;&gt;"",D28&lt;&gt;"", F28&lt;&gt;"", H28&lt;&gt;"", J28&lt;&gt;"",Q28="",P28="OK",T28="",OR(D28&lt;=E17,D28="ABS"),OR(F28&lt;=G17,F28="ABS"),OR(H28&lt;=I17,H28="ABS"),OR(J28&lt;=K17,J28="ABS")),IF(AND(D28="ABS",F28="ABS",H28="ABS",J28="ABS"),"ABS",IF(SUM(D28,F28,H28,J28)=0,"ZERO",SUM(D28,F28,H28,J28))),"")</f>
        <v/>
      </c>
      <c r="M28" s="275"/>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41"/>
      <c r="P28" s="84" t="str">
        <f t="shared" si="0"/>
        <v/>
      </c>
      <c r="Q28" s="231" t="str">
        <f>IF(AND(A28&lt;&gt;"",B28&lt;&gt;""),IF(OR(D28&lt;&gt;"ABS"),IF(OR(AND(D28&lt;ROUNDDOWN((0.7*E17),0),D28&lt;&gt;0),D28&gt;E17,D28=""),"Attendance Marks incorrect",""),""),"")</f>
        <v/>
      </c>
      <c r="R28" s="232"/>
      <c r="S28" s="232"/>
      <c r="T28" s="232" t="str">
        <f>IF(OR(AND(OR(F28&lt;=G17, F28=0, F28="ABS"),OR(H28&lt;=I17, H28=0, H28="ABS"),OR(J28&lt;=K17, J28="ABS"))),IF(OR(AND(A28="",B28="",D28="",F28="",H28="",J28=""),AND(A28&lt;&gt;"",B28&lt;&gt;"",D28&lt;&gt;"",F28&lt;&gt;"",H28&lt;&gt;"",J28&lt;&gt;"", AG28="OK")),"","Given Marks or Format is incorrect"),"Given Marks or Format is incorrect")</f>
        <v/>
      </c>
      <c r="U28" s="232"/>
      <c r="V28" s="232"/>
      <c r="W28" s="232"/>
      <c r="X28" s="23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68"/>
      <c r="C29" s="269"/>
      <c r="D29" s="268"/>
      <c r="E29" s="269"/>
      <c r="F29" s="268"/>
      <c r="G29" s="269"/>
      <c r="H29" s="268"/>
      <c r="I29" s="269"/>
      <c r="J29" s="268"/>
      <c r="K29" s="269"/>
      <c r="L29" s="250" t="str">
        <f>IF(AND(A29&lt;&gt;"",B29&lt;&gt;"",D29&lt;&gt;"", F29&lt;&gt;"", H29&lt;&gt;"", J29&lt;&gt;"",Q29="",P29="OK",T29="",OR(D29&lt;=E17,D29="ABS"),OR(F29&lt;=G17,F29="ABS"),OR(H29&lt;=I17,H29="ABS"),OR(J29&lt;=K17,J29="ABS")),IF(AND(D29="ABS",F29="ABS",H29="ABS",J29="ABS"),"ABS",IF(SUM(D29,F29,H29,J29)=0,"ZERO",SUM(D29,F29,H29,J29))),"")</f>
        <v/>
      </c>
      <c r="M29" s="275"/>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41"/>
      <c r="P29" s="84" t="str">
        <f t="shared" si="0"/>
        <v/>
      </c>
      <c r="Q29" s="231" t="str">
        <f>IF(AND(A29&lt;&gt;"",B29&lt;&gt;""),IF(OR(D29&lt;&gt;"ABS"),IF(OR(AND(D29&lt;ROUNDDOWN((0.7*E17),0),D29&lt;&gt;0),D29&gt;E17,D29=""),"Attendance Marks incorrect",""),""),"")</f>
        <v/>
      </c>
      <c r="R29" s="232"/>
      <c r="S29" s="232"/>
      <c r="T29" s="232" t="str">
        <f>IF(OR(AND(OR(F29&lt;=G17, F29=0, F29="ABS"),OR(H29&lt;=I17, H29=0, H29="ABS"),OR(J29&lt;=K17, J29="ABS"))),IF(OR(AND(A29="",B29="",D29="",F29="",H29="",J29=""),AND(A29&lt;&gt;"",B29&lt;&gt;"",D29&lt;&gt;"",F29&lt;&gt;"",H29&lt;&gt;"",J29&lt;&gt;"", AG29="OK")),"","Given Marks or Format is incorrect"),"Given Marks or Format is incorrect")</f>
        <v/>
      </c>
      <c r="U29" s="232"/>
      <c r="V29" s="232"/>
      <c r="W29" s="232"/>
      <c r="X29" s="23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68"/>
      <c r="C30" s="269"/>
      <c r="D30" s="268"/>
      <c r="E30" s="269"/>
      <c r="F30" s="268"/>
      <c r="G30" s="269"/>
      <c r="H30" s="268"/>
      <c r="I30" s="269"/>
      <c r="J30" s="268"/>
      <c r="K30" s="269"/>
      <c r="L30" s="250" t="str">
        <f>IF(AND(A30&lt;&gt;"",B30&lt;&gt;"",D30&lt;&gt;"", F30&lt;&gt;"", H30&lt;&gt;"", J30&lt;&gt;"",Q30="",P30="OK",T30="",OR(D30&lt;=E17,D30="ABS"),OR(F30&lt;=G17,F30="ABS"),OR(H30&lt;=I17,H30="ABS"),OR(J30&lt;=K17,J30="ABS")),IF(AND(D30="ABS",F30="ABS",H30="ABS",J30="ABS"),"ABS",IF(SUM(D30,F30,H30,J30)=0,"ZERO",SUM(D30,F30,H30,J30))),"")</f>
        <v/>
      </c>
      <c r="M30" s="275"/>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41"/>
      <c r="P30" s="84" t="str">
        <f t="shared" si="0"/>
        <v/>
      </c>
      <c r="Q30" s="231" t="str">
        <f>IF(AND(A30&lt;&gt;"",B30&lt;&gt;""),IF(OR(D30&lt;&gt;"ABS"),IF(OR(AND(D30&lt;ROUNDDOWN((0.7*E17),0),D30&lt;&gt;0),D30&gt;E17,D30=""),"Attendance Marks incorrect",""),""),"")</f>
        <v/>
      </c>
      <c r="R30" s="232"/>
      <c r="S30" s="232"/>
      <c r="T30" s="232" t="str">
        <f>IF(OR(AND(OR(F30&lt;=G17, F30=0, F30="ABS"),OR(H30&lt;=I17, H30=0, H30="ABS"),OR(J30&lt;=K17, J30="ABS"))),IF(OR(AND(A30="",B30="",D30="",F30="",H30="",J30=""),AND(A30&lt;&gt;"",B30&lt;&gt;"",D30&lt;&gt;"",F30&lt;&gt;"",H30&lt;&gt;"",J30&lt;&gt;"", AG30="OK")),"","Given Marks or Format is incorrect"),"Given Marks or Format is incorrect")</f>
        <v/>
      </c>
      <c r="U30" s="232"/>
      <c r="V30" s="232"/>
      <c r="W30" s="232"/>
      <c r="X30" s="23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68"/>
      <c r="C31" s="269"/>
      <c r="D31" s="268"/>
      <c r="E31" s="269"/>
      <c r="F31" s="268"/>
      <c r="G31" s="269"/>
      <c r="H31" s="268"/>
      <c r="I31" s="269"/>
      <c r="J31" s="268"/>
      <c r="K31" s="269"/>
      <c r="L31" s="250" t="str">
        <f>IF(AND(A31&lt;&gt;"",B31&lt;&gt;"",D31&lt;&gt;"", F31&lt;&gt;"", H31&lt;&gt;"", J31&lt;&gt;"",Q31="",P31="OK",T31="",OR(D31&lt;=E17,D31="ABS"),OR(F31&lt;=G17,F31="ABS"),OR(H31&lt;=I17,H31="ABS"),OR(J31&lt;=K17,J31="ABS")),IF(AND(D31="ABS",F31="ABS",H31="ABS",J31="ABS"),"ABS",IF(SUM(D31,F31,H31,J31)=0,"ZERO",SUM(D31,F31,H31,J31))),"")</f>
        <v/>
      </c>
      <c r="M31" s="275"/>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41"/>
      <c r="P31" s="84" t="str">
        <f t="shared" si="0"/>
        <v/>
      </c>
      <c r="Q31" s="231" t="str">
        <f>IF(AND(A31&lt;&gt;"",B31&lt;&gt;""),IF(OR(D31&lt;&gt;"ABS"),IF(OR(AND(D31&lt;ROUNDDOWN((0.7*E17),0),D31&lt;&gt;0),D31&gt;E17,D31=""),"Attendance Marks incorrect",""),""),"")</f>
        <v/>
      </c>
      <c r="R31" s="232"/>
      <c r="S31" s="232"/>
      <c r="T31" s="232" t="str">
        <f>IF(OR(AND(OR(F31&lt;=G17, F31=0, F31="ABS"),OR(H31&lt;=I17, H31=0, H31="ABS"),OR(J31&lt;=K17, J31="ABS"))),IF(OR(AND(A31="",B31="",D31="",F31="",H31="",J31=""),AND(A31&lt;&gt;"",B31&lt;&gt;"",D31&lt;&gt;"",F31&lt;&gt;"",H31&lt;&gt;"",J31&lt;&gt;"", AG31="OK")),"","Given Marks or Format is incorrect"),"Given Marks or Format is incorrect")</f>
        <v/>
      </c>
      <c r="U31" s="232"/>
      <c r="V31" s="232"/>
      <c r="W31" s="232"/>
      <c r="X31" s="23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68"/>
      <c r="C32" s="269"/>
      <c r="D32" s="268"/>
      <c r="E32" s="269"/>
      <c r="F32" s="268"/>
      <c r="G32" s="269"/>
      <c r="H32" s="268"/>
      <c r="I32" s="269"/>
      <c r="J32" s="268"/>
      <c r="K32" s="269"/>
      <c r="L32" s="250" t="str">
        <f>IF(AND(A32&lt;&gt;"",B32&lt;&gt;"",D32&lt;&gt;"", F32&lt;&gt;"", H32&lt;&gt;"", J32&lt;&gt;"",Q32="",P32="OK",T32="",OR(D32&lt;=E17,D32="ABS"),OR(F32&lt;=G17,F32="ABS"),OR(H32&lt;=I17,H32="ABS"),OR(J32&lt;=K17,J32="ABS")),IF(AND(D32="ABS",F32="ABS",H32="ABS",J32="ABS"),"ABS",IF(SUM(D32,F32,H32,J32)=0,"ZERO",SUM(D32,F32,H32,J32))),"")</f>
        <v/>
      </c>
      <c r="M32" s="275"/>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41"/>
      <c r="P32" s="84" t="str">
        <f t="shared" si="0"/>
        <v/>
      </c>
      <c r="Q32" s="231" t="str">
        <f>IF(AND(A32&lt;&gt;"",B32&lt;&gt;""),IF(OR(D32&lt;&gt;"ABS"),IF(OR(AND(D32&lt;ROUNDDOWN((0.7*E17),0),D32&lt;&gt;0),D32&gt;E17,D32=""),"Attendance Marks incorrect",""),""),"")</f>
        <v/>
      </c>
      <c r="R32" s="232"/>
      <c r="S32" s="232"/>
      <c r="T32" s="232" t="str">
        <f>IF(OR(AND(OR(F32&lt;=G17, F32=0, F32="ABS"),OR(H32&lt;=I17, H32=0, H32="ABS"),OR(J32&lt;=K17, J32="ABS"))),IF(OR(AND(A32="",B32="",D32="",F32="",H32="",J32=""),AND(A32&lt;&gt;"",B32&lt;&gt;"",D32&lt;&gt;"",F32&lt;&gt;"",H32&lt;&gt;"",J32&lt;&gt;"", AG32="OK")),"","Given Marks or Format is incorrect"),"Given Marks or Format is incorrect")</f>
        <v/>
      </c>
      <c r="U32" s="232"/>
      <c r="V32" s="232"/>
      <c r="W32" s="232"/>
      <c r="X32" s="23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68"/>
      <c r="C33" s="269"/>
      <c r="D33" s="268"/>
      <c r="E33" s="269"/>
      <c r="F33" s="268"/>
      <c r="G33" s="269"/>
      <c r="H33" s="268"/>
      <c r="I33" s="269"/>
      <c r="J33" s="268"/>
      <c r="K33" s="269"/>
      <c r="L33" s="250" t="str">
        <f>IF(AND(A33&lt;&gt;"",B33&lt;&gt;"",D33&lt;&gt;"", F33&lt;&gt;"", H33&lt;&gt;"", J33&lt;&gt;"",Q33="",P33="OK",T33="",OR(D33&lt;=E17,D33="ABS"),OR(F33&lt;=G17,F33="ABS"),OR(H33&lt;=I17,H33="ABS"),OR(J33&lt;=K17,J33="ABS")),IF(AND(D33="ABS",F33="ABS",H33="ABS",J33="ABS"),"ABS",IF(SUM(D33,F33,H33,J33)=0,"ZERO",SUM(D33,F33,H33,J33))),"")</f>
        <v/>
      </c>
      <c r="M33" s="275"/>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41"/>
      <c r="P33" s="84" t="str">
        <f t="shared" si="0"/>
        <v/>
      </c>
      <c r="Q33" s="231" t="str">
        <f>IF(AND(A33&lt;&gt;"",B33&lt;&gt;""),IF(OR(D33&lt;&gt;"ABS"),IF(OR(AND(D33&lt;ROUNDDOWN((0.7*E17),0),D33&lt;&gt;0),D33&gt;E17,D33=""),"Attendance Marks incorrect",""),""),"")</f>
        <v/>
      </c>
      <c r="R33" s="232"/>
      <c r="S33" s="232"/>
      <c r="T33" s="232" t="str">
        <f>IF(OR(AND(OR(F33&lt;=G17, F33=0, F33="ABS"),OR(H33&lt;=I17, H33=0, H33="ABS"),OR(J33&lt;=K17, J33="ABS"))),IF(OR(AND(A33="",B33="",D33="",F33="",H33="",J33=""),AND(A33&lt;&gt;"",B33&lt;&gt;"",D33&lt;&gt;"",F33&lt;&gt;"",H33&lt;&gt;"",J33&lt;&gt;"", AG33="OK")),"","Given Marks or Format is incorrect"),"Given Marks or Format is incorrect")</f>
        <v/>
      </c>
      <c r="U33" s="232"/>
      <c r="V33" s="232"/>
      <c r="W33" s="232"/>
      <c r="X33" s="23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68"/>
      <c r="C34" s="269"/>
      <c r="D34" s="268"/>
      <c r="E34" s="269"/>
      <c r="F34" s="268"/>
      <c r="G34" s="269"/>
      <c r="H34" s="268"/>
      <c r="I34" s="269"/>
      <c r="J34" s="268"/>
      <c r="K34" s="269"/>
      <c r="L34" s="250" t="str">
        <f>IF(AND(A34&lt;&gt;"",B34&lt;&gt;"",D34&lt;&gt;"", F34&lt;&gt;"", H34&lt;&gt;"", J34&lt;&gt;"",Q34="",P34="OK",T34="",OR(D34&lt;=E17,D34="ABS"),OR(F34&lt;=G17,F34="ABS"),OR(H34&lt;=I17,H34="ABS"),OR(J34&lt;=K17,J34="ABS")),IF(AND(D34="ABS",F34="ABS",H34="ABS",J34="ABS"),"ABS",IF(SUM(D34,F34,H34,J34)=0,"ZERO",SUM(D34,F34,H34,J34))),"")</f>
        <v/>
      </c>
      <c r="M34" s="275"/>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41"/>
      <c r="P34" s="84" t="str">
        <f t="shared" si="0"/>
        <v/>
      </c>
      <c r="Q34" s="231" t="str">
        <f>IF(AND(A34&lt;&gt;"",B34&lt;&gt;""),IF(OR(D34&lt;&gt;"ABS"),IF(OR(AND(D34&lt;ROUNDDOWN((0.7*E17),0),D34&lt;&gt;0),D34&gt;E17,D34=""),"Attendance Marks incorrect",""),""),"")</f>
        <v/>
      </c>
      <c r="R34" s="232"/>
      <c r="S34" s="232"/>
      <c r="T34" s="232" t="str">
        <f>IF(OR(AND(OR(F34&lt;=G17, F34=0, F34="ABS"),OR(H34&lt;=I17, H34=0, H34="ABS"),OR(J34&lt;=K17, J34="ABS"))),IF(OR(AND(A34="",B34="",D34="",F34="",H34="",J34=""),AND(A34&lt;&gt;"",B34&lt;&gt;"",D34&lt;&gt;"",F34&lt;&gt;"",H34&lt;&gt;"",J34&lt;&gt;"", AG34="OK")),"","Given Marks or Format is incorrect"),"Given Marks or Format is incorrect")</f>
        <v/>
      </c>
      <c r="U34" s="232"/>
      <c r="V34" s="232"/>
      <c r="W34" s="232"/>
      <c r="X34" s="23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68"/>
      <c r="C35" s="269"/>
      <c r="D35" s="268"/>
      <c r="E35" s="269"/>
      <c r="F35" s="268"/>
      <c r="G35" s="269"/>
      <c r="H35" s="268"/>
      <c r="I35" s="269"/>
      <c r="J35" s="268"/>
      <c r="K35" s="269"/>
      <c r="L35" s="250" t="str">
        <f>IF(AND(A35&lt;&gt;"",B35&lt;&gt;"",D35&lt;&gt;"", F35&lt;&gt;"", H35&lt;&gt;"", J35&lt;&gt;"",Q35="",P35="OK",T35="",OR(D35&lt;=E17,D35="ABS"),OR(F35&lt;=G17,F35="ABS"),OR(H35&lt;=I17,H35="ABS"),OR(J35&lt;=K17,J35="ABS")),IF(AND(D35="ABS",F35="ABS",H35="ABS",J35="ABS"),"ABS",IF(SUM(D35,F35,H35,J35)=0,"ZERO",SUM(D35,F35,H35,J35))),"")</f>
        <v/>
      </c>
      <c r="M35" s="275"/>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41"/>
      <c r="P35" s="84" t="str">
        <f t="shared" si="0"/>
        <v/>
      </c>
      <c r="Q35" s="231" t="str">
        <f>IF(AND(A35&lt;&gt;"",B35&lt;&gt;""),IF(OR(D35&lt;&gt;"ABS"),IF(OR(AND(D35&lt;ROUNDDOWN((0.7*E17),0),D35&lt;&gt;0),D35&gt;E17,D35=""),"Attendance Marks incorrect",""),""),"")</f>
        <v/>
      </c>
      <c r="R35" s="232"/>
      <c r="S35" s="232"/>
      <c r="T35" s="232" t="str">
        <f>IF(OR(AND(OR(F35&lt;=G17, F35=0, F35="ABS"),OR(H35&lt;=I17, H35=0, H35="ABS"),OR(J35&lt;=K17, J35="ABS"))),IF(OR(AND(A35="",B35="",D35="",F35="",H35="",J35=""),AND(A35&lt;&gt;"",B35&lt;&gt;"",D35&lt;&gt;"",F35&lt;&gt;"",H35&lt;&gt;"",J35&lt;&gt;"", AG35="OK")),"","Given Marks or Format is incorrect"),"Given Marks or Format is incorrect")</f>
        <v/>
      </c>
      <c r="U35" s="232"/>
      <c r="V35" s="232"/>
      <c r="W35" s="232"/>
      <c r="X35" s="23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68"/>
      <c r="C36" s="269"/>
      <c r="D36" s="268"/>
      <c r="E36" s="269"/>
      <c r="F36" s="268"/>
      <c r="G36" s="269"/>
      <c r="H36" s="268"/>
      <c r="I36" s="269"/>
      <c r="J36" s="268"/>
      <c r="K36" s="269"/>
      <c r="L36" s="250" t="str">
        <f>IF(AND(A36&lt;&gt;"",B36&lt;&gt;"",D36&lt;&gt;"", F36&lt;&gt;"", H36&lt;&gt;"", J36&lt;&gt;"",Q36="",P36="OK",T36="",OR(D36&lt;=E17,D36="ABS"),OR(F36&lt;=G17,F36="ABS"),OR(H36&lt;=I17,H36="ABS"),OR(J36&lt;=K17,J36="ABS")),IF(AND(D36="ABS",F36="ABS",H36="ABS",J36="ABS"),"ABS",IF(SUM(D36,F36,H36,J36)=0,"ZERO",SUM(D36,F36,H36,J36))),"")</f>
        <v/>
      </c>
      <c r="M36" s="275"/>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41"/>
      <c r="P36" s="84" t="str">
        <f t="shared" si="0"/>
        <v/>
      </c>
      <c r="Q36" s="231" t="str">
        <f>IF(AND(A36&lt;&gt;"",B36&lt;&gt;""),IF(OR(D36&lt;&gt;"ABS"),IF(OR(AND(D36&lt;ROUNDDOWN((0.7*E17),0),D36&lt;&gt;0),D36&gt;E17,D36=""),"Attendance Marks incorrect",""),""),"")</f>
        <v/>
      </c>
      <c r="R36" s="232"/>
      <c r="S36" s="232"/>
      <c r="T36" s="232" t="str">
        <f>IF(OR(AND(OR(F36&lt;=G17, F36=0, F36="ABS"),OR(H36&lt;=I17, H36=0, H36="ABS"),OR(J36&lt;=K17, J36="ABS"))),IF(OR(AND(A36="",B36="",D36="",F36="",H36="",J36=""),AND(A36&lt;&gt;"",B36&lt;&gt;"",D36&lt;&gt;"",F36&lt;&gt;"",H36&lt;&gt;"",J36&lt;&gt;"", AG36="OK")),"","Given Marks or Format is incorrect"),"Given Marks or Format is incorrect")</f>
        <v/>
      </c>
      <c r="U36" s="232"/>
      <c r="V36" s="232"/>
      <c r="W36" s="232"/>
      <c r="X36" s="23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68"/>
      <c r="C37" s="269"/>
      <c r="D37" s="268"/>
      <c r="E37" s="269"/>
      <c r="F37" s="268"/>
      <c r="G37" s="269"/>
      <c r="H37" s="268"/>
      <c r="I37" s="269"/>
      <c r="J37" s="268"/>
      <c r="K37" s="269"/>
      <c r="L37" s="250" t="str">
        <f>IF(AND(A37&lt;&gt;"",B37&lt;&gt;"",D37&lt;&gt;"", F37&lt;&gt;"", H37&lt;&gt;"", J37&lt;&gt;"",Q37="",P37="OK",T37="",OR(D37&lt;=E17,D37="ABS"),OR(F37&lt;=G17,F37="ABS"),OR(H37&lt;=I17,H37="ABS"),OR(J37&lt;=K17,J37="ABS")),IF(AND(D37="ABS",F37="ABS",H37="ABS",J37="ABS"),"ABS",IF(SUM(D37,F37,H37,J37)=0,"ZERO",SUM(D37,F37,H37,J37))),"")</f>
        <v/>
      </c>
      <c r="M37" s="275"/>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41"/>
      <c r="P37" s="84" t="str">
        <f t="shared" si="0"/>
        <v/>
      </c>
      <c r="Q37" s="231" t="str">
        <f>IF(AND(A37&lt;&gt;"",B37&lt;&gt;""),IF(OR(D37&lt;&gt;"ABS"),IF(OR(AND(D37&lt;ROUNDDOWN((0.7*E17),0),D37&lt;&gt;0),D37&gt;E17,D37=""),"Attendance Marks incorrect",""),""),"")</f>
        <v/>
      </c>
      <c r="R37" s="232"/>
      <c r="S37" s="232"/>
      <c r="T37" s="232" t="str">
        <f>IF(OR(AND(OR(F37&lt;=G17, F37=0, F37="ABS"),OR(H37&lt;=I17, H37=0, H37="ABS"),OR(J37&lt;=K17, J37="ABS"))),IF(OR(AND(A37="",B37="",D37="",F37="",H37="",J37=""),AND(A37&lt;&gt;"",B37&lt;&gt;"",D37&lt;&gt;"",F37&lt;&gt;"",H37&lt;&gt;"",J37&lt;&gt;"", AG37="OK")),"","Given Marks or Format is incorrect"),"Given Marks or Format is incorrect")</f>
        <v/>
      </c>
      <c r="U37" s="232"/>
      <c r="V37" s="232"/>
      <c r="W37" s="232"/>
      <c r="X37" s="23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68"/>
      <c r="C38" s="269"/>
      <c r="D38" s="268"/>
      <c r="E38" s="269"/>
      <c r="F38" s="268"/>
      <c r="G38" s="269"/>
      <c r="H38" s="268"/>
      <c r="I38" s="269"/>
      <c r="J38" s="268"/>
      <c r="K38" s="269"/>
      <c r="L38" s="250" t="str">
        <f>IF(AND(A38&lt;&gt;"",B38&lt;&gt;"",D38&lt;&gt;"", F38&lt;&gt;"", H38&lt;&gt;"", J38&lt;&gt;"",Q38="",P38="OK",T38="",OR(D38&lt;=E17,D38="ABS"),OR(F38&lt;=G17,F38="ABS"),OR(H38&lt;=I17,H38="ABS"),OR(J38&lt;=K17,J38="ABS")),IF(AND(D38="ABS",F38="ABS",H38="ABS",J38="ABS"),"ABS",IF(SUM(D38,F38,H38,J38)=0,"ZERO",SUM(D38,F38,H38,J38))),"")</f>
        <v/>
      </c>
      <c r="M38" s="275"/>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41"/>
      <c r="P38" s="84" t="str">
        <f t="shared" si="0"/>
        <v/>
      </c>
      <c r="Q38" s="255" t="str">
        <f>IF(AND(A38&lt;&gt;"",B38&lt;&gt;""),IF(OR(D38&lt;&gt;"ABS"),IF(OR(AND(D38&lt;ROUNDDOWN((0.7*E17),0),D38&lt;&gt;0),D38&gt;E17,D38=""),"Attendance Marks incorrect",""),""),"")</f>
        <v/>
      </c>
      <c r="R38" s="256"/>
      <c r="S38" s="256"/>
      <c r="T38" s="256" t="str">
        <f>IF(OR(AND(OR(F38&lt;=G17, F38=0, F38="ABS"),OR(H38&lt;=I17, H38=0, H38="ABS"),OR(J38&lt;=K17, J38="ABS"))),IF(OR(AND(A38="",B38="",D38="",F38="",H38="",J38=""),AND(A38&lt;&gt;"",B38&lt;&gt;"",D38&lt;&gt;"",F38&lt;&gt;"",H38&lt;&gt;"",J38&lt;&gt;"", AG38="OK")),"","Given Marks or Format is incorrect"),"Given Marks or Format is incorrect")</f>
        <v/>
      </c>
      <c r="U38" s="256"/>
      <c r="V38" s="256"/>
      <c r="W38" s="256"/>
      <c r="X38" s="256"/>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186" t="s">
        <v>152</v>
      </c>
      <c r="D39" s="186"/>
      <c r="E39" s="186"/>
      <c r="F39" s="186"/>
      <c r="G39" s="186"/>
      <c r="H39" s="186"/>
      <c r="I39" s="186"/>
      <c r="J39" s="186"/>
      <c r="K39" s="186"/>
      <c r="L39" s="186"/>
      <c r="M39" s="186"/>
      <c r="N39" s="186"/>
      <c r="O39" s="241"/>
      <c r="P39" s="70"/>
      <c r="Q39" s="257"/>
      <c r="R39" s="258"/>
      <c r="S39" s="259"/>
      <c r="T39" s="260"/>
      <c r="U39" s="260"/>
      <c r="V39" s="260"/>
      <c r="W39" s="260"/>
      <c r="X39" s="260"/>
      <c r="Y39" s="159"/>
      <c r="Z39" s="146"/>
      <c r="AA39" s="146"/>
      <c r="AB39" s="71"/>
      <c r="AC39" s="72"/>
      <c r="AD39" s="73"/>
      <c r="AE39" s="21"/>
    </row>
    <row r="40" spans="1:103" ht="15.75" customHeight="1" thickBot="1">
      <c r="A40" s="276" t="s">
        <v>158</v>
      </c>
      <c r="B40" s="278" t="s">
        <v>158</v>
      </c>
      <c r="C40" s="187"/>
      <c r="D40" s="187"/>
      <c r="E40" s="187"/>
      <c r="F40" s="187"/>
      <c r="G40" s="187"/>
      <c r="H40" s="187"/>
      <c r="I40" s="187"/>
      <c r="J40" s="187"/>
      <c r="K40" s="187"/>
      <c r="L40" s="187"/>
      <c r="M40" s="187"/>
      <c r="N40" s="187"/>
      <c r="O40" s="241"/>
      <c r="P40" s="29">
        <f>COUNTIF(P19:P38,"FORMAT INCORRECT")+COUNTIF(P19:P38,"SEQUENCE INCORRECT")</f>
        <v>0</v>
      </c>
      <c r="Q40" s="251">
        <f>COUNTIF(Q19:Q38,"Attendance Marks incorrect")</f>
        <v>0</v>
      </c>
      <c r="R40" s="252"/>
      <c r="S40" s="252"/>
      <c r="T40" s="251">
        <f>COUNTIF(T19:X38,"Given Marks or Format is incorrect")</f>
        <v>0</v>
      </c>
      <c r="U40" s="252"/>
      <c r="V40" s="252"/>
      <c r="W40" s="252"/>
      <c r="X40" s="253"/>
      <c r="Y40" s="136"/>
      <c r="Z40" s="136"/>
      <c r="AA40" s="136"/>
    </row>
    <row r="41" spans="1:103" ht="3" customHeight="1">
      <c r="A41" s="277"/>
      <c r="B41" s="279"/>
      <c r="C41" s="188"/>
      <c r="D41" s="188"/>
      <c r="E41" s="188"/>
      <c r="F41" s="188"/>
      <c r="G41" s="188"/>
      <c r="H41" s="188"/>
      <c r="I41" s="188"/>
      <c r="J41" s="188"/>
      <c r="K41" s="188"/>
      <c r="L41" s="188"/>
      <c r="M41" s="188"/>
      <c r="N41" s="188"/>
      <c r="O41" s="241"/>
      <c r="P41" s="226"/>
      <c r="Q41" s="226"/>
      <c r="R41" s="226"/>
      <c r="S41" s="226"/>
      <c r="T41" s="226"/>
      <c r="U41" s="226"/>
      <c r="V41" s="226"/>
      <c r="W41" s="226"/>
      <c r="X41" s="226"/>
      <c r="Y41" s="154"/>
      <c r="Z41" s="144"/>
      <c r="AA41" s="144"/>
    </row>
    <row r="42" spans="1:103" ht="16.5" thickBot="1">
      <c r="A42" s="202"/>
      <c r="B42" s="202"/>
      <c r="C42" s="202"/>
      <c r="D42" s="202"/>
      <c r="E42" s="202"/>
      <c r="F42" s="202"/>
      <c r="G42" s="202"/>
      <c r="H42" s="202"/>
      <c r="I42" s="202"/>
      <c r="J42" s="202"/>
      <c r="K42" s="202"/>
      <c r="L42" s="202"/>
      <c r="M42" s="202"/>
      <c r="N42" s="202"/>
      <c r="O42" s="241"/>
      <c r="P42" s="203"/>
      <c r="Q42" s="203"/>
      <c r="R42" s="203"/>
      <c r="S42" s="203"/>
      <c r="T42" s="203"/>
      <c r="U42" s="203"/>
      <c r="V42" s="203"/>
      <c r="W42" s="203"/>
      <c r="X42" s="203"/>
      <c r="Y42" s="152"/>
      <c r="Z42" s="140"/>
      <c r="AA42" s="140"/>
    </row>
    <row r="43" spans="1:103" ht="21" customHeight="1" thickBot="1">
      <c r="A43" s="226"/>
      <c r="B43" s="226"/>
      <c r="C43" s="226"/>
      <c r="D43" s="226"/>
      <c r="E43" s="226"/>
      <c r="F43" s="226"/>
      <c r="G43" s="226"/>
      <c r="H43" s="226"/>
      <c r="I43" s="226"/>
      <c r="J43" s="226"/>
      <c r="K43" s="226"/>
      <c r="L43" s="226"/>
      <c r="M43" s="226"/>
      <c r="N43" s="226"/>
      <c r="O43" s="241"/>
      <c r="P43" s="197" t="s">
        <v>154</v>
      </c>
      <c r="Q43" s="198"/>
      <c r="R43" s="199"/>
      <c r="S43" s="34">
        <f>SUM(P40:X40)</f>
        <v>0</v>
      </c>
      <c r="T43" s="254"/>
      <c r="U43" s="203"/>
      <c r="V43" s="203"/>
      <c r="W43" s="203"/>
      <c r="X43" s="203"/>
      <c r="Y43" s="152"/>
      <c r="Z43" s="140"/>
      <c r="AA43" s="140"/>
    </row>
    <row r="44" spans="1:103" ht="12.95" customHeight="1">
      <c r="A44" s="219" t="s">
        <v>153</v>
      </c>
      <c r="B44" s="219"/>
      <c r="C44" s="219"/>
      <c r="D44" s="203"/>
      <c r="E44" s="222" t="s">
        <v>121</v>
      </c>
      <c r="F44" s="223"/>
      <c r="G44" s="223"/>
      <c r="H44" s="223"/>
      <c r="I44" s="223"/>
      <c r="J44" s="203"/>
      <c r="K44" s="219" t="s">
        <v>17</v>
      </c>
      <c r="L44" s="219"/>
      <c r="M44" s="219"/>
      <c r="N44" s="219"/>
      <c r="O44" s="241"/>
      <c r="P44" s="204" t="s">
        <v>168</v>
      </c>
      <c r="Q44" s="205"/>
      <c r="R44" s="205"/>
      <c r="S44" s="205"/>
      <c r="T44" s="205"/>
      <c r="U44" s="205"/>
      <c r="V44" s="205"/>
      <c r="W44" s="205"/>
      <c r="X44" s="206"/>
      <c r="Y44" s="153"/>
      <c r="Z44" s="143"/>
      <c r="AA44" s="143"/>
    </row>
    <row r="45" spans="1:103" ht="15.95" customHeight="1">
      <c r="A45" s="220"/>
      <c r="B45" s="220"/>
      <c r="C45" s="220"/>
      <c r="D45" s="203"/>
      <c r="E45" s="224"/>
      <c r="F45" s="224"/>
      <c r="G45" s="224"/>
      <c r="H45" s="224"/>
      <c r="I45" s="224"/>
      <c r="J45" s="203"/>
      <c r="K45" s="220"/>
      <c r="L45" s="220"/>
      <c r="M45" s="220"/>
      <c r="N45" s="220"/>
      <c r="O45" s="241"/>
      <c r="P45" s="207"/>
      <c r="Q45" s="208"/>
      <c r="R45" s="208"/>
      <c r="S45" s="208"/>
      <c r="T45" s="208"/>
      <c r="U45" s="208"/>
      <c r="V45" s="208"/>
      <c r="W45" s="208"/>
      <c r="X45" s="209"/>
      <c r="Y45" s="153"/>
      <c r="Z45" s="143"/>
      <c r="AA45" s="143"/>
    </row>
    <row r="46" spans="1:103" ht="15.95" customHeight="1">
      <c r="A46" s="220"/>
      <c r="B46" s="220"/>
      <c r="C46" s="220"/>
      <c r="D46" s="203"/>
      <c r="E46" s="224"/>
      <c r="F46" s="224"/>
      <c r="G46" s="224"/>
      <c r="H46" s="224"/>
      <c r="I46" s="224"/>
      <c r="J46" s="203"/>
      <c r="K46" s="220"/>
      <c r="L46" s="220"/>
      <c r="M46" s="220"/>
      <c r="N46" s="220"/>
      <c r="O46" s="241"/>
      <c r="P46" s="207"/>
      <c r="Q46" s="208"/>
      <c r="R46" s="208"/>
      <c r="S46" s="208"/>
      <c r="T46" s="208"/>
      <c r="U46" s="208"/>
      <c r="V46" s="208"/>
      <c r="W46" s="208"/>
      <c r="X46" s="209"/>
      <c r="Y46" s="153"/>
      <c r="Z46" s="143"/>
      <c r="AA46" s="143"/>
    </row>
    <row r="47" spans="1:103" ht="20.25" customHeight="1">
      <c r="A47" s="221"/>
      <c r="B47" s="221"/>
      <c r="C47" s="221"/>
      <c r="D47" s="227"/>
      <c r="E47" s="225"/>
      <c r="F47" s="225"/>
      <c r="G47" s="225"/>
      <c r="H47" s="225"/>
      <c r="I47" s="225"/>
      <c r="J47" s="227"/>
      <c r="K47" s="221"/>
      <c r="L47" s="221"/>
      <c r="M47" s="221"/>
      <c r="N47" s="221"/>
      <c r="O47" s="241"/>
      <c r="P47" s="207"/>
      <c r="Q47" s="208"/>
      <c r="R47" s="208"/>
      <c r="S47" s="208"/>
      <c r="T47" s="208"/>
      <c r="U47" s="208"/>
      <c r="V47" s="208"/>
      <c r="W47" s="208"/>
      <c r="X47" s="209"/>
      <c r="Y47" s="153"/>
      <c r="Z47" s="143"/>
      <c r="AA47" s="143"/>
    </row>
    <row r="48" spans="1:103" ht="15.95" customHeight="1">
      <c r="A48" s="53" t="s">
        <v>19</v>
      </c>
      <c r="B48" s="213" t="s">
        <v>18</v>
      </c>
      <c r="C48" s="214"/>
      <c r="D48" s="214"/>
      <c r="E48" s="214"/>
      <c r="F48" s="214"/>
      <c r="G48" s="214"/>
      <c r="H48" s="214"/>
      <c r="I48" s="214"/>
      <c r="J48" s="214"/>
      <c r="K48" s="214"/>
      <c r="L48" s="214"/>
      <c r="M48" s="214"/>
      <c r="N48" s="215"/>
      <c r="O48" s="241"/>
      <c r="P48" s="207"/>
      <c r="Q48" s="208"/>
      <c r="R48" s="208"/>
      <c r="S48" s="208"/>
      <c r="T48" s="208"/>
      <c r="U48" s="208"/>
      <c r="V48" s="208"/>
      <c r="W48" s="208"/>
      <c r="X48" s="209"/>
      <c r="Y48" s="153"/>
      <c r="Z48" s="143"/>
      <c r="AA48" s="143"/>
    </row>
    <row r="49" spans="1:27" ht="15.95" customHeight="1" thickBot="1">
      <c r="A49" s="55">
        <f>$S$43</f>
        <v>0</v>
      </c>
      <c r="B49" s="216"/>
      <c r="C49" s="217"/>
      <c r="D49" s="217"/>
      <c r="E49" s="217"/>
      <c r="F49" s="217"/>
      <c r="G49" s="217"/>
      <c r="H49" s="217"/>
      <c r="I49" s="217"/>
      <c r="J49" s="217"/>
      <c r="K49" s="217"/>
      <c r="L49" s="217"/>
      <c r="M49" s="217"/>
      <c r="N49" s="218"/>
      <c r="O49" s="241"/>
      <c r="P49" s="210"/>
      <c r="Q49" s="211"/>
      <c r="R49" s="211"/>
      <c r="S49" s="211"/>
      <c r="T49" s="211"/>
      <c r="U49" s="211"/>
      <c r="V49" s="211"/>
      <c r="W49" s="211"/>
      <c r="X49" s="212"/>
      <c r="Y49" s="153"/>
      <c r="Z49" s="143"/>
      <c r="AA49" s="143"/>
    </row>
    <row r="50" spans="1:27">
      <c r="A50" s="202"/>
      <c r="B50" s="202"/>
      <c r="C50" s="202"/>
      <c r="D50" s="202"/>
      <c r="E50" s="202"/>
      <c r="F50" s="202"/>
      <c r="G50" s="202"/>
      <c r="H50" s="202"/>
      <c r="I50" s="202"/>
      <c r="J50" s="202"/>
      <c r="K50" s="202"/>
      <c r="L50" s="202"/>
      <c r="M50" s="202"/>
      <c r="N50" s="202"/>
      <c r="O50" s="203"/>
      <c r="P50" s="261" t="s">
        <v>160</v>
      </c>
      <c r="Q50" s="261"/>
      <c r="R50" s="261"/>
      <c r="S50" s="261"/>
      <c r="T50" s="261"/>
      <c r="U50" s="261"/>
      <c r="V50" s="261"/>
      <c r="W50" s="261"/>
      <c r="X50" s="261"/>
      <c r="Y50" s="138"/>
      <c r="Z50" s="138"/>
      <c r="AA50" s="138"/>
    </row>
    <row r="51" spans="1:27">
      <c r="A51" s="203"/>
      <c r="B51" s="203"/>
      <c r="C51" s="203"/>
      <c r="D51" s="203"/>
      <c r="E51" s="203"/>
      <c r="F51" s="203"/>
      <c r="G51" s="203"/>
      <c r="H51" s="203"/>
      <c r="I51" s="203"/>
      <c r="J51" s="203"/>
      <c r="K51" s="203"/>
      <c r="L51" s="203"/>
      <c r="M51" s="203"/>
      <c r="N51" s="203"/>
      <c r="O51" s="203"/>
      <c r="P51" s="262"/>
      <c r="Q51" s="262"/>
      <c r="R51" s="262"/>
      <c r="S51" s="262"/>
      <c r="T51" s="262"/>
      <c r="U51" s="262"/>
      <c r="V51" s="262"/>
      <c r="W51" s="262"/>
      <c r="X51" s="262"/>
      <c r="Y51" s="156"/>
      <c r="Z51" s="141"/>
      <c r="AA51" s="141"/>
    </row>
    <row r="52" spans="1:27">
      <c r="A52" s="203"/>
      <c r="B52" s="203"/>
      <c r="C52" s="203"/>
      <c r="D52" s="203"/>
      <c r="E52" s="203"/>
      <c r="F52" s="203"/>
      <c r="G52" s="203"/>
      <c r="H52" s="203"/>
      <c r="I52" s="203"/>
      <c r="J52" s="203"/>
      <c r="K52" s="203"/>
      <c r="L52" s="203"/>
      <c r="M52" s="203"/>
      <c r="N52" s="203"/>
      <c r="O52" s="203"/>
      <c r="P52" s="263"/>
      <c r="Q52" s="263"/>
      <c r="R52" s="263"/>
      <c r="S52" s="263"/>
      <c r="T52" s="263"/>
      <c r="U52" s="263"/>
      <c r="V52" s="263"/>
      <c r="W52" s="263"/>
      <c r="X52" s="263"/>
      <c r="Y52" s="138"/>
      <c r="Z52" s="138"/>
      <c r="AA52" s="138"/>
    </row>
    <row r="53" spans="1:27" ht="20.25">
      <c r="A53" s="203"/>
      <c r="B53" s="203"/>
      <c r="C53" s="203"/>
      <c r="D53" s="203"/>
      <c r="E53" s="203"/>
      <c r="F53" s="203"/>
      <c r="G53" s="203"/>
      <c r="H53" s="203"/>
      <c r="I53" s="203"/>
      <c r="J53" s="203"/>
      <c r="K53" s="203"/>
      <c r="L53" s="203"/>
      <c r="M53" s="203"/>
      <c r="N53" s="203"/>
      <c r="O53" s="203"/>
      <c r="P53" s="189" t="s">
        <v>159</v>
      </c>
      <c r="Q53" s="190"/>
      <c r="R53" s="190"/>
      <c r="S53" s="190"/>
      <c r="T53" s="190"/>
      <c r="U53" s="190"/>
      <c r="V53" s="190"/>
      <c r="W53" s="190"/>
      <c r="X53" s="191"/>
      <c r="Y53" s="150"/>
      <c r="Z53" s="145"/>
      <c r="AA53" s="145"/>
    </row>
    <row r="54" spans="1:27" ht="21" thickBot="1">
      <c r="A54" s="203"/>
      <c r="B54" s="203"/>
      <c r="C54" s="203"/>
      <c r="D54" s="203"/>
      <c r="E54" s="203"/>
      <c r="F54" s="203"/>
      <c r="G54" s="203"/>
      <c r="H54" s="203"/>
      <c r="I54" s="203"/>
      <c r="J54" s="203"/>
      <c r="K54" s="203"/>
      <c r="L54" s="203"/>
      <c r="M54" s="203"/>
      <c r="N54" s="203"/>
      <c r="O54" s="203"/>
      <c r="P54" s="192"/>
      <c r="Q54" s="193"/>
      <c r="R54" s="193"/>
      <c r="S54" s="193"/>
      <c r="T54" s="193"/>
      <c r="U54" s="193"/>
      <c r="V54" s="193"/>
      <c r="W54" s="193"/>
      <c r="X54" s="194"/>
      <c r="Y54" s="150"/>
      <c r="Z54" s="145"/>
      <c r="AA54" s="145"/>
    </row>
    <row r="55" spans="1:27" ht="21" thickBot="1">
      <c r="A55" s="203"/>
      <c r="B55" s="203"/>
      <c r="C55" s="203"/>
      <c r="D55" s="203"/>
      <c r="E55" s="203"/>
      <c r="F55" s="203"/>
      <c r="G55" s="203"/>
      <c r="H55" s="203"/>
      <c r="I55" s="203"/>
      <c r="J55" s="203"/>
      <c r="K55" s="203"/>
      <c r="L55" s="203"/>
      <c r="M55" s="203"/>
      <c r="N55" s="203"/>
      <c r="O55" s="203"/>
      <c r="P55" s="82" t="s">
        <v>7</v>
      </c>
      <c r="Q55" s="195" t="s">
        <v>8</v>
      </c>
      <c r="R55" s="195"/>
      <c r="S55" s="195"/>
      <c r="T55" s="196"/>
      <c r="U55" s="196"/>
      <c r="V55" s="196"/>
      <c r="W55" s="196"/>
      <c r="X55" s="196"/>
      <c r="Y55" s="139"/>
      <c r="Z55" s="139"/>
      <c r="AA55" s="139"/>
    </row>
    <row r="56" spans="1:27" ht="16.5" thickBot="1">
      <c r="A56" s="203"/>
      <c r="B56" s="203"/>
      <c r="C56" s="203"/>
      <c r="D56" s="203"/>
      <c r="E56" s="203"/>
      <c r="F56" s="203"/>
      <c r="G56" s="203"/>
      <c r="H56" s="203"/>
      <c r="I56" s="203"/>
      <c r="J56" s="203"/>
      <c r="K56" s="203"/>
      <c r="L56" s="203"/>
      <c r="M56" s="203"/>
      <c r="N56" s="203"/>
      <c r="O56" s="203"/>
      <c r="P56" s="83">
        <v>1</v>
      </c>
      <c r="Q56" s="182" t="s">
        <v>191</v>
      </c>
      <c r="R56" s="182"/>
      <c r="S56" s="182"/>
      <c r="T56" s="184"/>
      <c r="U56" s="185"/>
      <c r="V56" s="183" t="s">
        <v>198</v>
      </c>
      <c r="W56" s="183"/>
      <c r="X56" s="183"/>
      <c r="Y56" s="155"/>
      <c r="Z56" s="142"/>
      <c r="AA56" s="142"/>
    </row>
    <row r="57" spans="1:27" ht="16.5" thickBot="1">
      <c r="A57" s="203"/>
      <c r="B57" s="203"/>
      <c r="C57" s="203"/>
      <c r="D57" s="203"/>
      <c r="E57" s="203"/>
      <c r="F57" s="203"/>
      <c r="G57" s="203"/>
      <c r="H57" s="203"/>
      <c r="I57" s="203"/>
      <c r="J57" s="203"/>
      <c r="K57" s="203"/>
      <c r="L57" s="203"/>
      <c r="M57" s="203"/>
      <c r="N57" s="203"/>
      <c r="O57" s="203"/>
      <c r="P57" s="83">
        <v>2</v>
      </c>
      <c r="Q57" s="182" t="s">
        <v>192</v>
      </c>
      <c r="R57" s="182"/>
      <c r="S57" s="182"/>
      <c r="T57" s="184"/>
      <c r="U57" s="185"/>
      <c r="V57" s="183" t="s">
        <v>199</v>
      </c>
      <c r="W57" s="183"/>
      <c r="X57" s="183"/>
      <c r="Y57" s="155"/>
      <c r="Z57" s="142"/>
      <c r="AA57" s="142"/>
    </row>
    <row r="58" spans="1:27" ht="16.5" thickBot="1">
      <c r="A58" s="203"/>
      <c r="B58" s="203"/>
      <c r="C58" s="203"/>
      <c r="D58" s="203"/>
      <c r="E58" s="203"/>
      <c r="F58" s="203"/>
      <c r="G58" s="203"/>
      <c r="H58" s="203"/>
      <c r="I58" s="203"/>
      <c r="J58" s="203"/>
      <c r="K58" s="203"/>
      <c r="L58" s="203"/>
      <c r="M58" s="203"/>
      <c r="N58" s="203"/>
      <c r="O58" s="203"/>
      <c r="P58" s="83">
        <v>3</v>
      </c>
      <c r="Q58" s="182" t="s">
        <v>193</v>
      </c>
      <c r="R58" s="182"/>
      <c r="S58" s="182"/>
      <c r="T58" s="184"/>
      <c r="U58" s="185"/>
      <c r="V58" s="183" t="s">
        <v>200</v>
      </c>
      <c r="W58" s="183"/>
      <c r="X58" s="183"/>
      <c r="Y58" s="155"/>
      <c r="Z58" s="142"/>
      <c r="AA58" s="142"/>
    </row>
    <row r="59" spans="1:27" ht="16.5" thickBot="1">
      <c r="A59" s="203"/>
      <c r="B59" s="203"/>
      <c r="C59" s="203"/>
      <c r="D59" s="203"/>
      <c r="E59" s="203"/>
      <c r="F59" s="203"/>
      <c r="G59" s="203"/>
      <c r="H59" s="203"/>
      <c r="I59" s="203"/>
      <c r="J59" s="203"/>
      <c r="K59" s="203"/>
      <c r="L59" s="203"/>
      <c r="M59" s="203"/>
      <c r="N59" s="203"/>
      <c r="O59" s="203"/>
      <c r="P59" s="83">
        <v>4</v>
      </c>
      <c r="Q59" s="182" t="s">
        <v>194</v>
      </c>
      <c r="R59" s="182"/>
      <c r="S59" s="182"/>
      <c r="T59" s="184"/>
      <c r="U59" s="185"/>
      <c r="V59" s="183" t="s">
        <v>201</v>
      </c>
      <c r="W59" s="183"/>
      <c r="X59" s="183"/>
      <c r="Y59" s="155"/>
      <c r="Z59" s="142"/>
      <c r="AA59" s="142"/>
    </row>
    <row r="60" spans="1:27" ht="16.5" thickBot="1">
      <c r="A60" s="203"/>
      <c r="B60" s="203"/>
      <c r="C60" s="203"/>
      <c r="D60" s="203"/>
      <c r="E60" s="203"/>
      <c r="F60" s="203"/>
      <c r="G60" s="203"/>
      <c r="H60" s="203"/>
      <c r="I60" s="203"/>
      <c r="J60" s="203"/>
      <c r="K60" s="203"/>
      <c r="L60" s="203"/>
      <c r="M60" s="203"/>
      <c r="N60" s="203"/>
      <c r="O60" s="203"/>
      <c r="P60" s="83">
        <v>5</v>
      </c>
      <c r="Q60" s="182" t="s">
        <v>195</v>
      </c>
      <c r="R60" s="182"/>
      <c r="S60" s="182"/>
      <c r="T60" s="184"/>
      <c r="U60" s="185"/>
      <c r="V60" s="182"/>
      <c r="W60" s="182"/>
      <c r="X60" s="182"/>
      <c r="Y60" s="155"/>
      <c r="Z60" s="142"/>
      <c r="AA60" s="142"/>
    </row>
    <row r="61" spans="1:27" ht="16.5" thickBot="1">
      <c r="A61" s="203"/>
      <c r="B61" s="203"/>
      <c r="C61" s="203"/>
      <c r="D61" s="203"/>
      <c r="E61" s="203"/>
      <c r="F61" s="203"/>
      <c r="G61" s="203"/>
      <c r="H61" s="203"/>
      <c r="I61" s="203"/>
      <c r="J61" s="203"/>
      <c r="K61" s="203"/>
      <c r="L61" s="203"/>
      <c r="M61" s="203"/>
      <c r="N61" s="203"/>
      <c r="O61" s="203"/>
      <c r="P61" s="83">
        <v>6</v>
      </c>
      <c r="Q61" s="182" t="s">
        <v>196</v>
      </c>
      <c r="R61" s="182"/>
      <c r="S61" s="182"/>
      <c r="T61" s="184"/>
      <c r="U61" s="185"/>
      <c r="V61" s="182"/>
      <c r="W61" s="182"/>
      <c r="X61" s="182"/>
      <c r="Y61" s="155"/>
      <c r="Z61" s="142"/>
      <c r="AA61" s="142"/>
    </row>
    <row r="62" spans="1:27" ht="16.5" thickBot="1">
      <c r="A62" s="203"/>
      <c r="B62" s="203"/>
      <c r="C62" s="203"/>
      <c r="D62" s="203"/>
      <c r="E62" s="203"/>
      <c r="F62" s="203"/>
      <c r="G62" s="203"/>
      <c r="H62" s="203"/>
      <c r="I62" s="203"/>
      <c r="J62" s="203"/>
      <c r="K62" s="203"/>
      <c r="L62" s="203"/>
      <c r="M62" s="203"/>
      <c r="N62" s="203"/>
      <c r="O62" s="203"/>
      <c r="P62" s="83">
        <v>7</v>
      </c>
      <c r="Q62" s="182" t="s">
        <v>197</v>
      </c>
      <c r="R62" s="182"/>
      <c r="S62" s="182"/>
      <c r="T62" s="184"/>
      <c r="U62" s="185"/>
      <c r="V62" s="182"/>
      <c r="W62" s="182"/>
      <c r="X62" s="182"/>
      <c r="Y62" s="155"/>
      <c r="Z62" s="142"/>
      <c r="AA62" s="142"/>
    </row>
  </sheetData>
  <sheetProtection password="F5D8"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11.xml><?xml version="1.0" encoding="utf-8"?>
<worksheet xmlns="http://schemas.openxmlformats.org/spreadsheetml/2006/main" xmlns:r="http://schemas.openxmlformats.org/officeDocument/2006/relationships">
  <sheetPr codeName="Sheet11"/>
  <dimension ref="A1:K68"/>
  <sheetViews>
    <sheetView workbookViewId="0">
      <selection activeCell="B17" sqref="B17"/>
    </sheetView>
  </sheetViews>
  <sheetFormatPr defaultRowHeight="15.75"/>
  <cols>
    <col min="1" max="1" width="40.42578125" style="16" bestFit="1" customWidth="1"/>
    <col min="2" max="2" width="9.7109375" bestFit="1" customWidth="1"/>
    <col min="3" max="3" width="8.7109375" bestFit="1" customWidth="1"/>
    <col min="4" max="5" width="7.85546875" bestFit="1" customWidth="1"/>
    <col min="6" max="6" width="23.140625" bestFit="1" customWidth="1"/>
  </cols>
  <sheetData>
    <row r="1" spans="1:11">
      <c r="A1" s="13" t="s">
        <v>25</v>
      </c>
      <c r="B1" s="5"/>
      <c r="C1" s="5" t="s">
        <v>22</v>
      </c>
      <c r="D1" s="5" t="s">
        <v>22</v>
      </c>
      <c r="E1" s="5" t="s">
        <v>41</v>
      </c>
      <c r="F1" s="5" t="s">
        <v>24</v>
      </c>
      <c r="G1" s="6">
        <v>50</v>
      </c>
      <c r="H1" s="5" t="s">
        <v>40</v>
      </c>
      <c r="K1" s="5"/>
    </row>
    <row r="2" spans="1:11">
      <c r="A2" s="13" t="s">
        <v>26</v>
      </c>
      <c r="B2" s="5"/>
      <c r="C2" s="5" t="s">
        <v>108</v>
      </c>
      <c r="D2" s="5" t="s">
        <v>108</v>
      </c>
      <c r="E2" s="5" t="s">
        <v>42</v>
      </c>
      <c r="F2" s="5" t="s">
        <v>118</v>
      </c>
      <c r="G2" s="6">
        <v>100</v>
      </c>
      <c r="H2" s="5" t="s">
        <v>40</v>
      </c>
    </row>
    <row r="3" spans="1:11">
      <c r="A3" s="13" t="s">
        <v>27</v>
      </c>
      <c r="B3" s="5"/>
      <c r="C3" s="5" t="s">
        <v>109</v>
      </c>
      <c r="D3" s="5" t="s">
        <v>109</v>
      </c>
      <c r="E3" s="5" t="s">
        <v>43</v>
      </c>
      <c r="F3" s="5" t="s">
        <v>119</v>
      </c>
      <c r="G3" s="6">
        <v>150</v>
      </c>
      <c r="H3" s="5" t="s">
        <v>40</v>
      </c>
    </row>
    <row r="4" spans="1:11">
      <c r="A4" s="13" t="s">
        <v>28</v>
      </c>
      <c r="B4" s="5"/>
      <c r="C4" s="5" t="s">
        <v>110</v>
      </c>
      <c r="D4" s="5" t="s">
        <v>110</v>
      </c>
      <c r="E4" s="5" t="s">
        <v>44</v>
      </c>
      <c r="F4" s="5" t="s">
        <v>120</v>
      </c>
      <c r="G4" s="6">
        <v>200</v>
      </c>
      <c r="H4" s="5" t="s">
        <v>40</v>
      </c>
    </row>
    <row r="5" spans="1:11">
      <c r="A5" s="13" t="s">
        <v>29</v>
      </c>
      <c r="B5" s="5"/>
      <c r="C5" s="5" t="s">
        <v>111</v>
      </c>
      <c r="D5" s="5" t="s">
        <v>116</v>
      </c>
      <c r="E5" s="5" t="s">
        <v>45</v>
      </c>
      <c r="G5" s="6">
        <v>250</v>
      </c>
      <c r="H5" s="5" t="s">
        <v>40</v>
      </c>
    </row>
    <row r="6" spans="1:11">
      <c r="A6" s="13" t="s">
        <v>30</v>
      </c>
      <c r="B6" s="5"/>
      <c r="C6" s="5" t="s">
        <v>112</v>
      </c>
      <c r="E6" s="5" t="s">
        <v>46</v>
      </c>
      <c r="G6" s="6">
        <v>300</v>
      </c>
      <c r="H6" s="5" t="s">
        <v>40</v>
      </c>
    </row>
    <row r="7" spans="1:11">
      <c r="A7" s="13" t="s">
        <v>31</v>
      </c>
      <c r="B7" s="5"/>
      <c r="C7" s="5" t="s">
        <v>113</v>
      </c>
      <c r="E7" s="5" t="s">
        <v>47</v>
      </c>
      <c r="F7" s="5" t="s">
        <v>24</v>
      </c>
      <c r="G7" s="6">
        <v>350</v>
      </c>
      <c r="H7" s="5" t="s">
        <v>40</v>
      </c>
    </row>
    <row r="8" spans="1:11">
      <c r="A8" s="13" t="s">
        <v>32</v>
      </c>
      <c r="C8" s="5" t="s">
        <v>114</v>
      </c>
      <c r="E8" s="5" t="s">
        <v>48</v>
      </c>
      <c r="F8" s="5" t="s">
        <v>119</v>
      </c>
      <c r="G8" s="6">
        <v>400</v>
      </c>
      <c r="H8" s="5" t="s">
        <v>40</v>
      </c>
    </row>
    <row r="9" spans="1:11">
      <c r="A9" s="13" t="s">
        <v>21</v>
      </c>
      <c r="C9" s="5" t="s">
        <v>115</v>
      </c>
      <c r="E9" s="5" t="s">
        <v>49</v>
      </c>
      <c r="G9" s="6">
        <v>450</v>
      </c>
      <c r="H9" s="5" t="s">
        <v>40</v>
      </c>
    </row>
    <row r="10" spans="1:11">
      <c r="A10" s="13" t="s">
        <v>39</v>
      </c>
      <c r="C10" s="5" t="s">
        <v>117</v>
      </c>
      <c r="E10" s="5" t="s">
        <v>50</v>
      </c>
      <c r="G10" s="6">
        <v>500</v>
      </c>
      <c r="H10" s="5" t="s">
        <v>40</v>
      </c>
    </row>
    <row r="11" spans="1:11">
      <c r="A11" s="13" t="s">
        <v>33</v>
      </c>
      <c r="E11" s="5" t="s">
        <v>51</v>
      </c>
      <c r="H11" s="5" t="s">
        <v>40</v>
      </c>
    </row>
    <row r="12" spans="1:11">
      <c r="A12" s="13" t="s">
        <v>123</v>
      </c>
      <c r="E12" s="5" t="s">
        <v>52</v>
      </c>
      <c r="H12" s="5" t="s">
        <v>40</v>
      </c>
    </row>
    <row r="13" spans="1:11">
      <c r="A13" s="13" t="s">
        <v>34</v>
      </c>
      <c r="E13" s="5" t="s">
        <v>53</v>
      </c>
      <c r="H13" s="5" t="s">
        <v>40</v>
      </c>
    </row>
    <row r="14" spans="1:11">
      <c r="A14" s="13" t="s">
        <v>35</v>
      </c>
      <c r="E14" s="5" t="s">
        <v>54</v>
      </c>
      <c r="H14" s="5" t="s">
        <v>40</v>
      </c>
    </row>
    <row r="15" spans="1:11">
      <c r="A15" s="13" t="s">
        <v>36</v>
      </c>
      <c r="E15" s="5" t="s">
        <v>55</v>
      </c>
      <c r="H15" s="5" t="s">
        <v>40</v>
      </c>
    </row>
    <row r="16" spans="1:11">
      <c r="A16" s="13" t="s">
        <v>37</v>
      </c>
      <c r="E16" s="5" t="s">
        <v>56</v>
      </c>
      <c r="H16" s="5" t="s">
        <v>124</v>
      </c>
    </row>
    <row r="17" spans="1:8">
      <c r="A17" s="13" t="s">
        <v>38</v>
      </c>
      <c r="E17" s="5" t="s">
        <v>57</v>
      </c>
      <c r="H17" s="5" t="s">
        <v>145</v>
      </c>
    </row>
    <row r="18" spans="1:8">
      <c r="E18" s="5" t="s">
        <v>58</v>
      </c>
      <c r="H18" s="5"/>
    </row>
    <row r="19" spans="1:8">
      <c r="E19" s="5" t="s">
        <v>59</v>
      </c>
    </row>
    <row r="20" spans="1:8">
      <c r="E20" s="5" t="s">
        <v>60</v>
      </c>
    </row>
    <row r="21" spans="1:8">
      <c r="E21" s="5" t="s">
        <v>61</v>
      </c>
    </row>
    <row r="22" spans="1:8">
      <c r="E22" s="5" t="s">
        <v>62</v>
      </c>
    </row>
    <row r="23" spans="1:8">
      <c r="E23" s="5" t="s">
        <v>63</v>
      </c>
    </row>
    <row r="24" spans="1:8">
      <c r="E24" s="5" t="s">
        <v>64</v>
      </c>
    </row>
    <row r="25" spans="1:8">
      <c r="E25" s="5" t="s">
        <v>65</v>
      </c>
    </row>
    <row r="26" spans="1:8">
      <c r="E26" s="5" t="s">
        <v>23</v>
      </c>
    </row>
    <row r="27" spans="1:8">
      <c r="E27" s="5" t="s">
        <v>66</v>
      </c>
    </row>
    <row r="28" spans="1:8">
      <c r="E28" s="5" t="s">
        <v>67</v>
      </c>
    </row>
    <row r="29" spans="1:8">
      <c r="E29" s="5" t="s">
        <v>68</v>
      </c>
    </row>
    <row r="30" spans="1:8">
      <c r="E30" s="5" t="s">
        <v>69</v>
      </c>
    </row>
    <row r="31" spans="1:8">
      <c r="E31" s="5" t="s">
        <v>70</v>
      </c>
    </row>
    <row r="32" spans="1:8">
      <c r="E32" s="5" t="s">
        <v>71</v>
      </c>
    </row>
    <row r="33" spans="5:5">
      <c r="E33" s="5" t="s">
        <v>72</v>
      </c>
    </row>
    <row r="34" spans="5:5">
      <c r="E34" s="5" t="s">
        <v>73</v>
      </c>
    </row>
    <row r="35" spans="5:5">
      <c r="E35" s="5" t="s">
        <v>74</v>
      </c>
    </row>
    <row r="36" spans="5:5">
      <c r="E36" s="5" t="s">
        <v>75</v>
      </c>
    </row>
    <row r="37" spans="5:5">
      <c r="E37" s="5" t="s">
        <v>76</v>
      </c>
    </row>
    <row r="38" spans="5:5">
      <c r="E38" s="5" t="s">
        <v>77</v>
      </c>
    </row>
    <row r="39" spans="5:5">
      <c r="E39" s="5" t="s">
        <v>78</v>
      </c>
    </row>
    <row r="40" spans="5:5">
      <c r="E40" s="5" t="s">
        <v>79</v>
      </c>
    </row>
    <row r="41" spans="5:5">
      <c r="E41" s="5" t="s">
        <v>80</v>
      </c>
    </row>
    <row r="42" spans="5:5">
      <c r="E42" s="5" t="s">
        <v>81</v>
      </c>
    </row>
    <row r="43" spans="5:5">
      <c r="E43" s="5" t="s">
        <v>82</v>
      </c>
    </row>
    <row r="44" spans="5:5">
      <c r="E44" s="5" t="s">
        <v>83</v>
      </c>
    </row>
    <row r="45" spans="5:5">
      <c r="E45" s="5" t="s">
        <v>84</v>
      </c>
    </row>
    <row r="46" spans="5:5">
      <c r="E46" s="5" t="s">
        <v>85</v>
      </c>
    </row>
    <row r="47" spans="5:5">
      <c r="E47" s="5" t="s">
        <v>86</v>
      </c>
    </row>
    <row r="48" spans="5:5">
      <c r="E48" s="5" t="s">
        <v>87</v>
      </c>
    </row>
    <row r="49" spans="5:5">
      <c r="E49" s="5" t="s">
        <v>88</v>
      </c>
    </row>
    <row r="50" spans="5:5">
      <c r="E50" s="5" t="s">
        <v>89</v>
      </c>
    </row>
    <row r="51" spans="5:5">
      <c r="E51" s="5" t="s">
        <v>90</v>
      </c>
    </row>
    <row r="52" spans="5:5">
      <c r="E52" s="5" t="s">
        <v>91</v>
      </c>
    </row>
    <row r="53" spans="5:5">
      <c r="E53" s="5" t="s">
        <v>92</v>
      </c>
    </row>
    <row r="54" spans="5:5">
      <c r="E54" s="5" t="s">
        <v>93</v>
      </c>
    </row>
    <row r="55" spans="5:5">
      <c r="E55" s="5" t="s">
        <v>94</v>
      </c>
    </row>
    <row r="56" spans="5:5">
      <c r="E56" s="5" t="s">
        <v>95</v>
      </c>
    </row>
    <row r="57" spans="5:5">
      <c r="E57" s="5" t="s">
        <v>96</v>
      </c>
    </row>
    <row r="58" spans="5:5">
      <c r="E58" s="5" t="s">
        <v>97</v>
      </c>
    </row>
    <row r="59" spans="5:5">
      <c r="E59" s="5" t="s">
        <v>98</v>
      </c>
    </row>
    <row r="60" spans="5:5">
      <c r="E60" s="5" t="s">
        <v>99</v>
      </c>
    </row>
    <row r="61" spans="5:5">
      <c r="E61" s="5" t="s">
        <v>100</v>
      </c>
    </row>
    <row r="62" spans="5:5">
      <c r="E62" s="5" t="s">
        <v>101</v>
      </c>
    </row>
    <row r="63" spans="5:5">
      <c r="E63" s="5" t="s">
        <v>102</v>
      </c>
    </row>
    <row r="64" spans="5:5">
      <c r="E64" s="5" t="s">
        <v>103</v>
      </c>
    </row>
    <row r="65" spans="5:5">
      <c r="E65" s="5" t="s">
        <v>104</v>
      </c>
    </row>
    <row r="66" spans="5:5">
      <c r="E66" s="5" t="s">
        <v>105</v>
      </c>
    </row>
    <row r="67" spans="5:5">
      <c r="E67" s="5" t="s">
        <v>106</v>
      </c>
    </row>
    <row r="68" spans="5:5">
      <c r="E68" s="5" t="s">
        <v>107</v>
      </c>
    </row>
  </sheetData>
  <sheetProtection password="9604" sheet="1" objects="1" scenarios="1"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13"/>
  <dimension ref="A1:AK664"/>
  <sheetViews>
    <sheetView zoomScaleNormal="100" workbookViewId="0">
      <selection activeCell="S23" sqref="S23"/>
    </sheetView>
  </sheetViews>
  <sheetFormatPr defaultRowHeight="15"/>
  <cols>
    <col min="1" max="1" width="43.140625" style="42" bestFit="1" customWidth="1"/>
    <col min="2" max="2" width="8" style="42" customWidth="1"/>
    <col min="3" max="18" width="9.140625" style="42"/>
    <col min="19" max="19" width="9.140625" style="134"/>
    <col min="20" max="20" width="54.85546875" style="42" bestFit="1" customWidth="1"/>
    <col min="21" max="28" width="56.5703125" style="42" bestFit="1" customWidth="1"/>
    <col min="29" max="29" width="66" style="42" bestFit="1" customWidth="1"/>
    <col min="30" max="34" width="56.5703125" style="42" bestFit="1" customWidth="1"/>
    <col min="35" max="35" width="62.140625" style="42" bestFit="1" customWidth="1"/>
    <col min="36" max="36" width="56.5703125" style="42" bestFit="1" customWidth="1"/>
    <col min="37" max="37" width="39.7109375" style="42" bestFit="1" customWidth="1"/>
    <col min="38" max="16384" width="9.140625" style="42"/>
  </cols>
  <sheetData>
    <row r="1" spans="1:36" ht="46.5">
      <c r="A1" s="12" t="s">
        <v>125</v>
      </c>
      <c r="B1" s="336" t="s">
        <v>4</v>
      </c>
      <c r="C1" s="336"/>
      <c r="D1" s="336"/>
      <c r="E1" s="336"/>
      <c r="F1" s="336"/>
      <c r="G1" s="336"/>
      <c r="H1" s="336"/>
      <c r="I1" s="336"/>
      <c r="J1" s="336"/>
      <c r="K1" s="336"/>
      <c r="L1" s="336"/>
      <c r="M1" s="336"/>
      <c r="N1" s="336"/>
      <c r="O1" s="336"/>
      <c r="P1" s="336"/>
      <c r="Q1" s="336"/>
      <c r="R1" s="336"/>
      <c r="S1" s="135"/>
      <c r="T1" s="337" t="s">
        <v>126</v>
      </c>
      <c r="U1" s="337"/>
      <c r="V1" s="337"/>
      <c r="W1" s="337"/>
      <c r="X1" s="337"/>
      <c r="Y1" s="337"/>
      <c r="Z1" s="337"/>
      <c r="AA1" s="337"/>
      <c r="AB1" s="337"/>
      <c r="AC1" s="337"/>
      <c r="AD1" s="337"/>
      <c r="AE1" s="337"/>
      <c r="AF1" s="337"/>
      <c r="AG1" s="337"/>
      <c r="AH1" s="337"/>
      <c r="AI1" s="337"/>
      <c r="AJ1" s="337"/>
    </row>
    <row r="2" spans="1:36" ht="15.75" customHeight="1">
      <c r="A2" s="13" t="s">
        <v>179</v>
      </c>
      <c r="B2" s="166" t="s">
        <v>182</v>
      </c>
      <c r="C2" s="166" t="s">
        <v>183</v>
      </c>
      <c r="D2" s="166" t="s">
        <v>184</v>
      </c>
      <c r="E2" s="166" t="s">
        <v>185</v>
      </c>
      <c r="F2" s="134"/>
      <c r="G2" s="134"/>
      <c r="H2" s="134"/>
      <c r="I2" s="134"/>
      <c r="J2" s="134"/>
      <c r="K2" s="134"/>
      <c r="L2" s="134"/>
      <c r="M2" s="134"/>
      <c r="N2" s="134"/>
      <c r="O2" s="134"/>
      <c r="P2" s="134"/>
      <c r="Q2" s="134"/>
      <c r="R2" s="134"/>
      <c r="S2" s="161"/>
      <c r="T2" s="335" t="s">
        <v>179</v>
      </c>
      <c r="U2" s="335" t="s">
        <v>180</v>
      </c>
      <c r="V2" s="335" t="s">
        <v>181</v>
      </c>
      <c r="W2" s="335" t="s">
        <v>36</v>
      </c>
      <c r="X2" s="335"/>
      <c r="Y2" s="335"/>
      <c r="Z2" s="335"/>
      <c r="AA2" s="335"/>
      <c r="AB2" s="335"/>
      <c r="AC2" s="335"/>
      <c r="AD2" s="335"/>
      <c r="AE2" s="335"/>
      <c r="AF2" s="335"/>
      <c r="AG2" s="335"/>
      <c r="AH2" s="335"/>
      <c r="AI2" s="335"/>
      <c r="AJ2" s="335"/>
    </row>
    <row r="3" spans="1:36" ht="15.75" customHeight="1">
      <c r="A3" s="13" t="s">
        <v>180</v>
      </c>
      <c r="B3" s="175" t="s">
        <v>324</v>
      </c>
      <c r="C3" s="175" t="s">
        <v>325</v>
      </c>
      <c r="D3" s="175" t="s">
        <v>326</v>
      </c>
      <c r="E3" s="175" t="s">
        <v>327</v>
      </c>
      <c r="F3" s="115"/>
      <c r="G3" s="115"/>
      <c r="H3" s="115"/>
      <c r="I3" s="115"/>
      <c r="J3" s="115"/>
      <c r="K3" s="115"/>
      <c r="L3" s="115"/>
      <c r="M3" s="115"/>
      <c r="N3" s="115"/>
      <c r="O3" s="115"/>
      <c r="P3" s="115"/>
      <c r="Q3" s="115"/>
      <c r="R3" s="115"/>
      <c r="S3" s="161"/>
      <c r="T3" s="335"/>
      <c r="U3" s="335"/>
      <c r="V3" s="335"/>
      <c r="W3" s="335"/>
      <c r="X3" s="335"/>
      <c r="Y3" s="335"/>
      <c r="Z3" s="335"/>
      <c r="AA3" s="335"/>
      <c r="AB3" s="335"/>
      <c r="AC3" s="335"/>
      <c r="AD3" s="335"/>
      <c r="AE3" s="335"/>
      <c r="AF3" s="335"/>
      <c r="AG3" s="335"/>
      <c r="AH3" s="335"/>
      <c r="AI3" s="335"/>
      <c r="AJ3" s="335"/>
    </row>
    <row r="4" spans="1:36" ht="15.75" customHeight="1">
      <c r="A4" s="13" t="s">
        <v>181</v>
      </c>
      <c r="B4" s="173" t="s">
        <v>286</v>
      </c>
      <c r="C4" s="173" t="s">
        <v>287</v>
      </c>
      <c r="D4" s="173" t="s">
        <v>288</v>
      </c>
      <c r="E4" s="173" t="s">
        <v>289</v>
      </c>
      <c r="I4" s="162"/>
      <c r="K4" s="162"/>
      <c r="T4" s="335"/>
      <c r="U4" s="335"/>
      <c r="V4" s="335"/>
      <c r="W4" s="335"/>
      <c r="X4" s="335"/>
      <c r="Y4" s="335"/>
      <c r="Z4" s="335"/>
      <c r="AA4" s="335"/>
      <c r="AB4" s="335"/>
      <c r="AC4" s="335"/>
      <c r="AD4" s="335"/>
      <c r="AE4" s="335"/>
      <c r="AF4" s="335"/>
      <c r="AG4" s="335"/>
      <c r="AH4" s="335"/>
      <c r="AI4" s="335"/>
      <c r="AJ4" s="335"/>
    </row>
    <row r="5" spans="1:36" ht="15.75" customHeight="1">
      <c r="A5" s="13" t="s">
        <v>205</v>
      </c>
      <c r="B5" s="179" t="s">
        <v>331</v>
      </c>
      <c r="C5" s="179" t="s">
        <v>335</v>
      </c>
      <c r="D5" s="179" t="s">
        <v>339</v>
      </c>
      <c r="E5" s="179" t="s">
        <v>343</v>
      </c>
      <c r="F5" s="115"/>
      <c r="G5" s="115"/>
      <c r="H5" s="115"/>
      <c r="I5" s="115"/>
      <c r="J5" s="115"/>
      <c r="K5" s="115"/>
      <c r="L5" s="115"/>
      <c r="M5" s="115"/>
      <c r="N5" s="115"/>
      <c r="O5" s="115"/>
      <c r="P5" s="115"/>
      <c r="Q5" s="115"/>
      <c r="R5" s="115"/>
      <c r="T5" s="335"/>
      <c r="U5" s="335"/>
      <c r="V5" s="335"/>
      <c r="W5" s="335"/>
      <c r="X5" s="335"/>
      <c r="Y5" s="335"/>
      <c r="Z5" s="335"/>
      <c r="AA5" s="335"/>
      <c r="AB5" s="335"/>
      <c r="AC5" s="335"/>
      <c r="AD5" s="335"/>
      <c r="AE5" s="335"/>
      <c r="AF5" s="335"/>
      <c r="AG5" s="335"/>
      <c r="AH5" s="335"/>
      <c r="AI5" s="335"/>
      <c r="AJ5" s="335"/>
    </row>
    <row r="6" spans="1:36" ht="15.75" customHeight="1">
      <c r="A6" s="13"/>
      <c r="B6" s="179" t="s">
        <v>332</v>
      </c>
      <c r="C6" s="179" t="s">
        <v>336</v>
      </c>
      <c r="D6" s="179" t="s">
        <v>340</v>
      </c>
      <c r="E6" s="179" t="s">
        <v>344</v>
      </c>
      <c r="T6" s="335"/>
      <c r="U6" s="335"/>
      <c r="V6" s="335"/>
      <c r="W6" s="335"/>
      <c r="X6" s="335"/>
      <c r="Y6" s="335"/>
      <c r="Z6" s="335"/>
      <c r="AA6" s="335"/>
      <c r="AB6" s="335"/>
      <c r="AC6" s="335"/>
      <c r="AD6" s="335"/>
      <c r="AE6" s="335"/>
      <c r="AF6" s="335"/>
      <c r="AG6" s="335"/>
      <c r="AH6" s="335"/>
      <c r="AI6" s="335"/>
      <c r="AJ6" s="335"/>
    </row>
    <row r="7" spans="1:36" s="134" customFormat="1" ht="15.75" customHeight="1">
      <c r="A7" s="13"/>
      <c r="B7" s="179" t="s">
        <v>333</v>
      </c>
      <c r="C7" s="179" t="s">
        <v>337</v>
      </c>
      <c r="D7" s="179" t="s">
        <v>341</v>
      </c>
      <c r="E7" s="179" t="s">
        <v>345</v>
      </c>
      <c r="T7" s="335"/>
      <c r="U7" s="335"/>
      <c r="V7" s="335"/>
      <c r="W7" s="335"/>
      <c r="X7" s="335"/>
      <c r="Y7" s="335"/>
      <c r="Z7" s="335"/>
      <c r="AA7" s="335"/>
      <c r="AB7" s="335"/>
      <c r="AC7" s="335"/>
      <c r="AD7" s="335"/>
      <c r="AE7" s="335"/>
      <c r="AF7" s="335"/>
      <c r="AG7" s="335"/>
      <c r="AH7" s="335"/>
      <c r="AI7" s="335"/>
      <c r="AJ7" s="335"/>
    </row>
    <row r="8" spans="1:36" ht="15.75" customHeight="1">
      <c r="A8" s="13"/>
      <c r="B8" s="179" t="s">
        <v>334</v>
      </c>
      <c r="C8" s="179" t="s">
        <v>338</v>
      </c>
      <c r="D8" s="179" t="s">
        <v>342</v>
      </c>
      <c r="E8" s="179" t="s">
        <v>346</v>
      </c>
      <c r="K8" s="115"/>
      <c r="T8" s="335"/>
      <c r="U8" s="335"/>
      <c r="V8" s="335"/>
      <c r="W8" s="335"/>
      <c r="X8" s="335"/>
      <c r="Y8" s="335"/>
      <c r="Z8" s="335"/>
      <c r="AA8" s="335"/>
      <c r="AB8" s="335"/>
      <c r="AC8" s="335"/>
      <c r="AD8" s="335"/>
      <c r="AE8" s="335"/>
      <c r="AF8" s="335"/>
      <c r="AG8" s="335"/>
      <c r="AH8" s="335"/>
      <c r="AI8" s="335"/>
      <c r="AJ8" s="335"/>
    </row>
    <row r="9" spans="1:36" ht="15.75" customHeight="1">
      <c r="A9" s="13"/>
      <c r="K9" s="115"/>
      <c r="T9" s="335"/>
      <c r="U9" s="335"/>
      <c r="V9" s="335"/>
      <c r="W9" s="335"/>
      <c r="X9" s="335"/>
      <c r="Y9" s="335"/>
      <c r="Z9" s="335"/>
      <c r="AA9" s="335"/>
      <c r="AB9" s="335"/>
      <c r="AC9" s="335"/>
      <c r="AD9" s="335"/>
      <c r="AE9" s="335"/>
      <c r="AF9" s="335"/>
      <c r="AG9" s="335"/>
      <c r="AH9" s="335"/>
      <c r="AI9" s="335"/>
      <c r="AJ9" s="335"/>
    </row>
    <row r="10" spans="1:36" ht="15.75" customHeight="1">
      <c r="A10" s="13"/>
      <c r="K10" s="115"/>
      <c r="T10" s="335"/>
      <c r="U10" s="335"/>
      <c r="V10" s="335"/>
      <c r="W10" s="335"/>
      <c r="X10" s="335"/>
      <c r="Y10" s="335"/>
      <c r="Z10" s="335"/>
      <c r="AA10" s="335"/>
      <c r="AB10" s="335"/>
      <c r="AC10" s="335"/>
      <c r="AD10" s="335"/>
      <c r="AE10" s="335"/>
      <c r="AF10" s="335"/>
      <c r="AG10" s="335"/>
      <c r="AH10" s="335"/>
      <c r="AI10" s="335"/>
      <c r="AJ10" s="335"/>
    </row>
    <row r="11" spans="1:36" ht="15.75" customHeight="1">
      <c r="A11" s="13"/>
      <c r="B11" s="115"/>
      <c r="C11" s="115"/>
      <c r="D11" s="115"/>
      <c r="K11" s="115"/>
      <c r="T11" s="335"/>
      <c r="U11" s="335"/>
      <c r="V11" s="335"/>
      <c r="W11" s="335"/>
      <c r="X11" s="335"/>
      <c r="Y11" s="335"/>
      <c r="Z11" s="335"/>
      <c r="AA11" s="335"/>
      <c r="AB11" s="335"/>
      <c r="AC11" s="335"/>
      <c r="AD11" s="335"/>
      <c r="AE11" s="335"/>
      <c r="AF11" s="335"/>
      <c r="AG11" s="335"/>
      <c r="AH11" s="335"/>
      <c r="AI11" s="335"/>
      <c r="AJ11" s="335"/>
    </row>
    <row r="12" spans="1:36" ht="15.75" customHeight="1">
      <c r="A12" s="13"/>
      <c r="T12" s="335"/>
      <c r="U12" s="335"/>
      <c r="V12" s="335"/>
      <c r="W12" s="335"/>
      <c r="X12" s="335"/>
      <c r="Y12" s="335"/>
      <c r="Z12" s="335"/>
      <c r="AA12" s="335"/>
      <c r="AB12" s="335"/>
      <c r="AC12" s="335"/>
      <c r="AD12" s="335"/>
      <c r="AE12" s="335"/>
      <c r="AF12" s="335"/>
      <c r="AG12" s="335"/>
      <c r="AH12" s="335"/>
      <c r="AI12" s="335"/>
      <c r="AJ12" s="335"/>
    </row>
    <row r="13" spans="1:36" ht="15.75" customHeight="1">
      <c r="A13" s="13"/>
      <c r="T13" s="335"/>
      <c r="U13" s="335"/>
      <c r="V13" s="335"/>
      <c r="W13" s="335"/>
      <c r="X13" s="335"/>
      <c r="Y13" s="335"/>
      <c r="Z13" s="335"/>
      <c r="AA13" s="335"/>
      <c r="AB13" s="335"/>
      <c r="AC13" s="335"/>
      <c r="AD13" s="335"/>
      <c r="AE13" s="335"/>
      <c r="AF13" s="335"/>
      <c r="AG13" s="335"/>
      <c r="AH13" s="335"/>
      <c r="AI13" s="335"/>
      <c r="AJ13" s="335"/>
    </row>
    <row r="14" spans="1:36" ht="15.75" customHeight="1">
      <c r="A14" s="13"/>
      <c r="T14" s="335"/>
      <c r="U14" s="335"/>
      <c r="V14" s="335"/>
      <c r="W14" s="335"/>
      <c r="X14" s="335"/>
      <c r="Y14" s="335"/>
      <c r="Z14" s="335"/>
      <c r="AA14" s="335"/>
      <c r="AB14" s="335"/>
      <c r="AC14" s="335"/>
      <c r="AD14" s="335"/>
      <c r="AE14" s="335"/>
      <c r="AF14" s="335"/>
      <c r="AG14" s="335"/>
      <c r="AH14" s="335"/>
      <c r="AI14" s="335"/>
      <c r="AJ14" s="335"/>
    </row>
    <row r="15" spans="1:36" ht="15.75" customHeight="1">
      <c r="A15" s="13"/>
      <c r="T15" s="335"/>
      <c r="U15" s="335"/>
      <c r="V15" s="335"/>
      <c r="W15" s="335"/>
      <c r="X15" s="335"/>
      <c r="Y15" s="335"/>
      <c r="Z15" s="335"/>
      <c r="AA15" s="335"/>
      <c r="AB15" s="335"/>
      <c r="AC15" s="335"/>
      <c r="AD15" s="335"/>
      <c r="AE15" s="335"/>
      <c r="AF15" s="335"/>
      <c r="AG15" s="335"/>
      <c r="AH15" s="335"/>
      <c r="AI15" s="335"/>
      <c r="AJ15" s="335"/>
    </row>
    <row r="16" spans="1:36" ht="15.75" customHeight="1">
      <c r="A16" s="13"/>
      <c r="T16" s="335"/>
      <c r="U16" s="335"/>
      <c r="V16" s="335"/>
      <c r="W16" s="335"/>
      <c r="X16" s="335"/>
      <c r="Y16" s="335"/>
      <c r="Z16" s="335"/>
      <c r="AA16" s="335"/>
      <c r="AB16" s="335"/>
      <c r="AC16" s="335"/>
      <c r="AD16" s="335"/>
      <c r="AE16" s="335"/>
      <c r="AF16" s="335"/>
      <c r="AG16" s="335"/>
      <c r="AH16" s="335"/>
      <c r="AI16" s="335"/>
      <c r="AJ16" s="335"/>
    </row>
    <row r="17" spans="1:36" ht="15.75" customHeight="1">
      <c r="A17" s="13"/>
      <c r="T17" s="335"/>
      <c r="U17" s="335"/>
      <c r="V17" s="335"/>
      <c r="W17" s="335"/>
      <c r="X17" s="335"/>
      <c r="Y17" s="335"/>
      <c r="Z17" s="335"/>
      <c r="AA17" s="335"/>
      <c r="AB17" s="335"/>
      <c r="AC17" s="335"/>
      <c r="AD17" s="335"/>
      <c r="AE17" s="335"/>
      <c r="AF17" s="335"/>
      <c r="AG17" s="335"/>
      <c r="AH17" s="335"/>
      <c r="AI17" s="335"/>
      <c r="AJ17" s="335"/>
    </row>
    <row r="18" spans="1:36" ht="15.75" customHeight="1">
      <c r="A18" s="13"/>
      <c r="T18" s="335"/>
      <c r="U18" s="335"/>
      <c r="V18" s="335"/>
      <c r="W18" s="335"/>
      <c r="X18" s="335"/>
      <c r="Y18" s="335"/>
      <c r="Z18" s="335"/>
      <c r="AA18" s="335"/>
      <c r="AB18" s="335"/>
      <c r="AC18" s="335"/>
      <c r="AD18" s="335"/>
      <c r="AE18" s="335"/>
      <c r="AF18" s="335"/>
      <c r="AG18" s="335"/>
      <c r="AH18" s="335"/>
      <c r="AI18" s="335"/>
      <c r="AJ18" s="335"/>
    </row>
    <row r="19" spans="1:36" ht="15.75" customHeight="1">
      <c r="A19" s="13"/>
      <c r="T19" s="335"/>
      <c r="U19" s="335"/>
      <c r="V19" s="335"/>
      <c r="W19" s="335"/>
      <c r="X19" s="335"/>
      <c r="Y19" s="335"/>
      <c r="Z19" s="335"/>
      <c r="AA19" s="335"/>
      <c r="AB19" s="335"/>
      <c r="AC19" s="335"/>
      <c r="AD19" s="335"/>
      <c r="AE19" s="335"/>
      <c r="AF19" s="335"/>
      <c r="AG19" s="335"/>
      <c r="AH19" s="335"/>
      <c r="AI19" s="335"/>
      <c r="AJ19" s="335"/>
    </row>
    <row r="20" spans="1:36" ht="15" customHeight="1">
      <c r="T20" s="335"/>
      <c r="U20" s="335" t="s">
        <v>127</v>
      </c>
      <c r="V20" s="335" t="s">
        <v>128</v>
      </c>
      <c r="W20" s="335" t="s">
        <v>129</v>
      </c>
      <c r="X20" s="335"/>
      <c r="Y20" s="335"/>
      <c r="Z20" s="335"/>
      <c r="AA20" s="335"/>
      <c r="AB20" s="335"/>
      <c r="AC20" s="335"/>
      <c r="AD20" s="335"/>
      <c r="AE20" s="335"/>
      <c r="AF20" s="335"/>
      <c r="AG20" s="335"/>
      <c r="AH20" s="335"/>
      <c r="AI20" s="335"/>
      <c r="AJ20" s="335"/>
    </row>
    <row r="21" spans="1:36" s="167" customFormat="1" ht="36">
      <c r="T21" s="172" t="s">
        <v>182</v>
      </c>
      <c r="U21" s="172" t="s">
        <v>183</v>
      </c>
      <c r="V21" s="172" t="s">
        <v>184</v>
      </c>
      <c r="W21" s="172" t="s">
        <v>185</v>
      </c>
      <c r="X21" s="168"/>
      <c r="Y21" s="168"/>
      <c r="Z21" s="168"/>
      <c r="AA21" s="168"/>
      <c r="AB21" s="168"/>
      <c r="AC21" s="168"/>
      <c r="AD21" s="168"/>
      <c r="AE21" s="168"/>
      <c r="AF21" s="168"/>
      <c r="AG21" s="168"/>
      <c r="AH21" s="168"/>
      <c r="AI21" s="168"/>
      <c r="AJ21" s="168"/>
    </row>
    <row r="22" spans="1:36" ht="15" customHeight="1">
      <c r="T22" s="169" t="s">
        <v>22</v>
      </c>
      <c r="U22" s="169" t="s">
        <v>22</v>
      </c>
      <c r="V22" s="169" t="s">
        <v>22</v>
      </c>
      <c r="W22" s="169" t="s">
        <v>22</v>
      </c>
      <c r="X22" s="43"/>
      <c r="Y22" s="43"/>
      <c r="Z22" s="43"/>
      <c r="AA22" s="43"/>
      <c r="AB22" s="43"/>
      <c r="AC22" s="43"/>
      <c r="AD22" s="43"/>
      <c r="AE22" s="43"/>
      <c r="AF22" s="43"/>
      <c r="AG22" s="43"/>
      <c r="AH22" s="43"/>
      <c r="AI22" s="43"/>
      <c r="AJ22" s="43"/>
    </row>
    <row r="23" spans="1:36" ht="15" customHeight="1">
      <c r="T23" s="167" t="s">
        <v>186</v>
      </c>
      <c r="U23" s="167" t="s">
        <v>186</v>
      </c>
      <c r="V23" s="167" t="s">
        <v>186</v>
      </c>
      <c r="W23" s="167" t="s">
        <v>186</v>
      </c>
      <c r="X23" s="45"/>
      <c r="Y23" s="45"/>
      <c r="Z23" s="45"/>
      <c r="AA23" s="45"/>
      <c r="AB23" s="45"/>
      <c r="AC23" s="45"/>
      <c r="AD23" s="45"/>
      <c r="AE23" s="45"/>
      <c r="AF23" s="45"/>
      <c r="AG23" s="45"/>
      <c r="AH23" s="45"/>
      <c r="AI23" s="45"/>
      <c r="AJ23" s="45"/>
    </row>
    <row r="24" spans="1:36" ht="15" customHeight="1">
      <c r="T24" s="167" t="s">
        <v>187</v>
      </c>
      <c r="U24" s="167" t="s">
        <v>187</v>
      </c>
      <c r="V24" s="167" t="s">
        <v>187</v>
      </c>
      <c r="W24" s="167" t="s">
        <v>187</v>
      </c>
      <c r="X24" s="45"/>
      <c r="Y24" s="45"/>
      <c r="Z24" s="45"/>
      <c r="AA24" s="45"/>
      <c r="AB24" s="45"/>
      <c r="AC24" s="45"/>
      <c r="AD24" s="45"/>
      <c r="AE24" s="45"/>
      <c r="AF24" s="45"/>
      <c r="AG24" s="45"/>
      <c r="AH24" s="45"/>
      <c r="AI24" s="45"/>
      <c r="AJ24" s="45"/>
    </row>
    <row r="25" spans="1:36" ht="15" customHeight="1">
      <c r="T25" s="167" t="s">
        <v>188</v>
      </c>
      <c r="U25" s="167" t="s">
        <v>188</v>
      </c>
      <c r="V25" s="167" t="s">
        <v>188</v>
      </c>
      <c r="W25" s="167" t="s">
        <v>188</v>
      </c>
      <c r="X25" s="45"/>
      <c r="Y25" s="45"/>
      <c r="Z25" s="45"/>
      <c r="AA25" s="45"/>
      <c r="AB25" s="45"/>
      <c r="AC25" s="45"/>
      <c r="AD25" s="45"/>
      <c r="AE25" s="45"/>
      <c r="AF25" s="45"/>
      <c r="AG25" s="45"/>
      <c r="AH25" s="45"/>
      <c r="AI25" s="45"/>
      <c r="AJ25" s="45"/>
    </row>
    <row r="26" spans="1:36">
      <c r="T26" s="167" t="s">
        <v>189</v>
      </c>
      <c r="U26" s="167" t="s">
        <v>189</v>
      </c>
      <c r="V26" s="167" t="s">
        <v>189</v>
      </c>
      <c r="W26" s="167" t="s">
        <v>189</v>
      </c>
      <c r="X26" s="45"/>
      <c r="Y26" s="45"/>
      <c r="Z26" s="45"/>
      <c r="AA26" s="45"/>
      <c r="AB26" s="45"/>
      <c r="AC26" s="45"/>
      <c r="AD26" s="45"/>
      <c r="AE26" s="45"/>
      <c r="AF26" s="45"/>
      <c r="AG26" s="45"/>
      <c r="AH26" s="45"/>
      <c r="AI26" s="45"/>
      <c r="AJ26" s="45"/>
    </row>
    <row r="27" spans="1:36">
      <c r="T27" s="167" t="s">
        <v>190</v>
      </c>
      <c r="U27" s="167" t="s">
        <v>190</v>
      </c>
      <c r="V27" s="167" t="s">
        <v>190</v>
      </c>
      <c r="W27" s="167" t="s">
        <v>190</v>
      </c>
      <c r="X27" s="45"/>
      <c r="Y27" s="45"/>
      <c r="Z27" s="45"/>
      <c r="AA27" s="45"/>
      <c r="AB27" s="45"/>
      <c r="AC27" s="45"/>
      <c r="AD27" s="45"/>
      <c r="AE27" s="45"/>
      <c r="AF27" s="45"/>
      <c r="AG27" s="45"/>
      <c r="AH27" s="45"/>
      <c r="AI27" s="45"/>
      <c r="AJ27" s="45"/>
    </row>
    <row r="28" spans="1:36">
      <c r="T28" s="167" t="s">
        <v>130</v>
      </c>
      <c r="U28" s="167" t="s">
        <v>130</v>
      </c>
      <c r="V28" s="167" t="s">
        <v>130</v>
      </c>
      <c r="W28" s="167" t="s">
        <v>130</v>
      </c>
      <c r="X28" s="45"/>
      <c r="Y28" s="45"/>
      <c r="Z28" s="45"/>
      <c r="AA28" s="45"/>
      <c r="AB28" s="45"/>
      <c r="AC28" s="45"/>
      <c r="AD28" s="45"/>
      <c r="AE28" s="45"/>
      <c r="AF28" s="45"/>
      <c r="AG28" s="45"/>
      <c r="AH28" s="45"/>
      <c r="AI28" s="45"/>
      <c r="AJ28" s="45"/>
    </row>
    <row r="29" spans="1:36">
      <c r="T29" s="173" t="s">
        <v>290</v>
      </c>
      <c r="U29" s="173" t="s">
        <v>290</v>
      </c>
      <c r="V29" s="178" t="s">
        <v>290</v>
      </c>
      <c r="W29" s="173" t="s">
        <v>290</v>
      </c>
      <c r="X29" s="45"/>
      <c r="Y29" s="45"/>
      <c r="Z29" s="45"/>
      <c r="AA29" s="45"/>
      <c r="AB29" s="45"/>
      <c r="AC29" s="45"/>
      <c r="AD29" s="45"/>
      <c r="AE29" s="45"/>
      <c r="AF29" s="45"/>
      <c r="AG29" s="45"/>
      <c r="AH29" s="14"/>
      <c r="AI29" s="45"/>
      <c r="AJ29" s="45"/>
    </row>
    <row r="30" spans="1:36">
      <c r="T30" s="170" t="s">
        <v>108</v>
      </c>
      <c r="U30" s="170" t="s">
        <v>108</v>
      </c>
      <c r="V30" s="170" t="s">
        <v>108</v>
      </c>
      <c r="W30" s="170" t="s">
        <v>108</v>
      </c>
      <c r="X30" s="45"/>
      <c r="Y30" s="45"/>
      <c r="Z30" s="45"/>
      <c r="AA30" s="45"/>
      <c r="AB30" s="45"/>
      <c r="AC30" s="45"/>
      <c r="AD30" s="45"/>
      <c r="AE30" s="45"/>
      <c r="AF30" s="45"/>
      <c r="AG30" s="45"/>
      <c r="AH30" s="45"/>
      <c r="AI30" s="45"/>
      <c r="AJ30" s="45"/>
    </row>
    <row r="31" spans="1:36">
      <c r="T31" s="171" t="s">
        <v>210</v>
      </c>
      <c r="U31" s="171" t="s">
        <v>210</v>
      </c>
      <c r="V31" s="171" t="s">
        <v>210</v>
      </c>
      <c r="W31" s="171" t="s">
        <v>210</v>
      </c>
      <c r="X31" s="47"/>
      <c r="Y31" s="47"/>
      <c r="Z31" s="47"/>
      <c r="AA31" s="47"/>
      <c r="AB31" s="47"/>
      <c r="AC31" s="47"/>
      <c r="AD31" s="47"/>
      <c r="AE31" s="47"/>
      <c r="AF31" s="47"/>
      <c r="AG31" s="47"/>
      <c r="AH31" s="47"/>
      <c r="AI31" s="47"/>
      <c r="AJ31" s="47"/>
    </row>
    <row r="32" spans="1:36">
      <c r="T32" s="171" t="s">
        <v>211</v>
      </c>
      <c r="U32" s="171" t="s">
        <v>211</v>
      </c>
      <c r="V32" s="171" t="s">
        <v>211</v>
      </c>
      <c r="W32" s="171" t="s">
        <v>211</v>
      </c>
      <c r="X32" s="45"/>
      <c r="Y32" s="45"/>
      <c r="Z32" s="45"/>
      <c r="AA32" s="45"/>
      <c r="AB32" s="45"/>
      <c r="AC32" s="45"/>
      <c r="AD32" s="45"/>
      <c r="AE32" s="45"/>
      <c r="AF32" s="45"/>
      <c r="AG32" s="45"/>
      <c r="AH32" s="45"/>
      <c r="AI32" s="45"/>
      <c r="AJ32" s="45"/>
    </row>
    <row r="33" spans="20:36">
      <c r="T33" s="171" t="s">
        <v>212</v>
      </c>
      <c r="U33" s="171" t="s">
        <v>212</v>
      </c>
      <c r="V33" s="171" t="s">
        <v>212</v>
      </c>
      <c r="W33" s="171" t="s">
        <v>212</v>
      </c>
      <c r="X33" s="45"/>
      <c r="Y33" s="45"/>
      <c r="Z33" s="45"/>
      <c r="AA33" s="45"/>
      <c r="AB33" s="45"/>
      <c r="AC33" s="45"/>
      <c r="AD33" s="45"/>
      <c r="AE33" s="45"/>
      <c r="AF33" s="45"/>
      <c r="AG33" s="45"/>
      <c r="AH33" s="45"/>
      <c r="AI33" s="45"/>
      <c r="AJ33" s="45"/>
    </row>
    <row r="34" spans="20:36">
      <c r="T34" s="171" t="s">
        <v>213</v>
      </c>
      <c r="U34" s="171" t="s">
        <v>213</v>
      </c>
      <c r="V34" s="171" t="s">
        <v>213</v>
      </c>
      <c r="W34" s="171" t="s">
        <v>213</v>
      </c>
      <c r="X34" s="45"/>
      <c r="Y34" s="45"/>
      <c r="Z34" s="45"/>
      <c r="AA34" s="45"/>
      <c r="AB34" s="45"/>
      <c r="AC34" s="45"/>
      <c r="AD34" s="45"/>
      <c r="AE34" s="45"/>
      <c r="AF34" s="45"/>
      <c r="AG34" s="45"/>
      <c r="AH34" s="45"/>
      <c r="AI34" s="45"/>
      <c r="AJ34" s="45"/>
    </row>
    <row r="35" spans="20:36">
      <c r="T35" s="170" t="s">
        <v>109</v>
      </c>
      <c r="U35" s="170" t="s">
        <v>109</v>
      </c>
      <c r="V35" s="170" t="s">
        <v>109</v>
      </c>
      <c r="W35" s="170" t="s">
        <v>109</v>
      </c>
      <c r="X35" s="45"/>
      <c r="Y35" s="45"/>
      <c r="Z35" s="45"/>
      <c r="AA35" s="45"/>
      <c r="AB35" s="45"/>
      <c r="AC35" s="45"/>
      <c r="AD35" s="45"/>
      <c r="AE35" s="45"/>
      <c r="AF35" s="45"/>
      <c r="AG35" s="45"/>
      <c r="AH35" s="45"/>
      <c r="AI35" s="45"/>
      <c r="AJ35" s="45"/>
    </row>
    <row r="36" spans="20:36">
      <c r="T36" s="171" t="s">
        <v>311</v>
      </c>
      <c r="U36" s="171" t="s">
        <v>217</v>
      </c>
      <c r="V36" s="171" t="s">
        <v>218</v>
      </c>
      <c r="W36" s="171" t="s">
        <v>219</v>
      </c>
      <c r="X36" s="45"/>
      <c r="Y36" s="45"/>
      <c r="Z36" s="45"/>
      <c r="AA36" s="45"/>
      <c r="AB36" s="45"/>
      <c r="AC36" s="45"/>
      <c r="AD36" s="45"/>
      <c r="AE36" s="45"/>
      <c r="AF36" s="45"/>
      <c r="AG36" s="45"/>
      <c r="AH36" s="45"/>
      <c r="AI36" s="45"/>
      <c r="AJ36" s="45"/>
    </row>
    <row r="37" spans="20:36">
      <c r="T37" s="171" t="s">
        <v>214</v>
      </c>
      <c r="U37" s="171" t="s">
        <v>220</v>
      </c>
      <c r="V37" s="171" t="s">
        <v>221</v>
      </c>
      <c r="W37" s="171" t="s">
        <v>222</v>
      </c>
      <c r="X37" s="45"/>
      <c r="Y37" s="45"/>
      <c r="Z37" s="45"/>
      <c r="AA37" s="45"/>
      <c r="AB37" s="45"/>
      <c r="AC37" s="45"/>
      <c r="AD37" s="45"/>
      <c r="AE37" s="45"/>
      <c r="AF37" s="45"/>
      <c r="AG37" s="45"/>
      <c r="AH37" s="45"/>
      <c r="AI37" s="45"/>
      <c r="AJ37" s="45"/>
    </row>
    <row r="38" spans="20:36">
      <c r="T38" s="171" t="s">
        <v>215</v>
      </c>
      <c r="U38" s="171" t="s">
        <v>223</v>
      </c>
      <c r="V38" s="171" t="s">
        <v>224</v>
      </c>
      <c r="W38" s="171" t="s">
        <v>225</v>
      </c>
      <c r="X38" s="45"/>
      <c r="Y38" s="45"/>
      <c r="Z38" s="45"/>
      <c r="AA38" s="45"/>
      <c r="AB38" s="45"/>
      <c r="AC38" s="45"/>
      <c r="AD38" s="45"/>
      <c r="AE38" s="45"/>
      <c r="AF38" s="45"/>
      <c r="AG38" s="45"/>
      <c r="AH38" s="45"/>
      <c r="AI38" s="45"/>
      <c r="AJ38" s="45"/>
    </row>
    <row r="39" spans="20:36">
      <c r="T39" s="171" t="s">
        <v>220</v>
      </c>
      <c r="U39" s="171"/>
      <c r="V39" s="171" t="s">
        <v>226</v>
      </c>
      <c r="W39" s="171" t="s">
        <v>227</v>
      </c>
      <c r="X39" s="47"/>
      <c r="Y39" s="47"/>
      <c r="Z39" s="47"/>
      <c r="AA39" s="47"/>
      <c r="AB39" s="47"/>
      <c r="AC39" s="47"/>
      <c r="AD39" s="47"/>
      <c r="AE39" s="47"/>
      <c r="AF39" s="47"/>
      <c r="AG39" s="47"/>
      <c r="AH39" s="47"/>
      <c r="AI39" s="47"/>
      <c r="AJ39" s="47"/>
    </row>
    <row r="40" spans="20:36">
      <c r="T40" s="170" t="s">
        <v>110</v>
      </c>
      <c r="U40" s="170" t="s">
        <v>110</v>
      </c>
      <c r="V40" s="170" t="s">
        <v>110</v>
      </c>
      <c r="W40" s="170" t="s">
        <v>110</v>
      </c>
      <c r="X40" s="45"/>
      <c r="Y40" s="45"/>
      <c r="Z40" s="45"/>
      <c r="AA40" s="45"/>
      <c r="AB40" s="45"/>
      <c r="AC40" s="45"/>
      <c r="AD40" s="15"/>
      <c r="AE40" s="15"/>
      <c r="AF40" s="15"/>
      <c r="AG40" s="15"/>
      <c r="AH40" s="15"/>
      <c r="AI40" s="45"/>
      <c r="AJ40" s="15"/>
    </row>
    <row r="41" spans="20:36">
      <c r="T41" s="171" t="s">
        <v>228</v>
      </c>
      <c r="U41" s="171" t="s">
        <v>306</v>
      </c>
      <c r="V41" s="171" t="s">
        <v>228</v>
      </c>
      <c r="W41" s="171" t="s">
        <v>229</v>
      </c>
      <c r="X41" s="45"/>
      <c r="Y41" s="45"/>
      <c r="Z41" s="45"/>
      <c r="AA41" s="45"/>
      <c r="AB41" s="45"/>
      <c r="AC41" s="45"/>
      <c r="AD41" s="15"/>
      <c r="AE41" s="15"/>
      <c r="AF41" s="15"/>
      <c r="AG41" s="15"/>
      <c r="AH41" s="15"/>
      <c r="AI41" s="45"/>
      <c r="AJ41" s="15"/>
    </row>
    <row r="42" spans="20:36">
      <c r="T42" s="171" t="s">
        <v>231</v>
      </c>
      <c r="U42" s="171" t="s">
        <v>230</v>
      </c>
      <c r="V42" s="171" t="s">
        <v>231</v>
      </c>
      <c r="W42" s="171" t="s">
        <v>232</v>
      </c>
      <c r="X42" s="45"/>
      <c r="Y42" s="45"/>
      <c r="Z42" s="45"/>
      <c r="AA42" s="45"/>
      <c r="AB42" s="45"/>
      <c r="AC42" s="45"/>
      <c r="AD42" s="15"/>
      <c r="AE42" s="15"/>
      <c r="AF42" s="15"/>
      <c r="AG42" s="15"/>
      <c r="AH42" s="15"/>
      <c r="AI42" s="45"/>
      <c r="AJ42" s="15"/>
    </row>
    <row r="43" spans="20:36">
      <c r="T43" s="171" t="s">
        <v>234</v>
      </c>
      <c r="U43" s="171" t="s">
        <v>233</v>
      </c>
      <c r="V43" s="171" t="s">
        <v>234</v>
      </c>
      <c r="W43" s="171" t="s">
        <v>235</v>
      </c>
      <c r="X43" s="45"/>
      <c r="Y43" s="45"/>
      <c r="Z43" s="45"/>
      <c r="AA43" s="45"/>
      <c r="AB43" s="45"/>
      <c r="AC43" s="45"/>
      <c r="AD43" s="15"/>
      <c r="AE43" s="15"/>
      <c r="AF43" s="15"/>
      <c r="AG43" s="15"/>
      <c r="AH43" s="15"/>
      <c r="AI43" s="45"/>
      <c r="AJ43" s="15"/>
    </row>
    <row r="44" spans="20:36">
      <c r="T44" s="171" t="s">
        <v>236</v>
      </c>
      <c r="U44" s="171"/>
      <c r="V44" s="171" t="s">
        <v>236</v>
      </c>
      <c r="W44" s="171"/>
      <c r="X44" s="56"/>
      <c r="Y44" s="45"/>
      <c r="Z44" s="45"/>
      <c r="AA44" s="45"/>
      <c r="AB44" s="45"/>
      <c r="AC44" s="45"/>
      <c r="AD44" s="15"/>
      <c r="AE44" s="15"/>
      <c r="AF44" s="15"/>
      <c r="AG44" s="15"/>
      <c r="AH44" s="15"/>
      <c r="AI44" s="45"/>
      <c r="AJ44" s="15"/>
    </row>
    <row r="45" spans="20:36">
      <c r="T45" s="171" t="s">
        <v>216</v>
      </c>
      <c r="U45" s="171"/>
      <c r="V45" s="171" t="s">
        <v>216</v>
      </c>
      <c r="W45" s="171"/>
      <c r="X45" s="45"/>
      <c r="Y45" s="45"/>
      <c r="Z45" s="45"/>
      <c r="AA45" s="45"/>
      <c r="AB45" s="45"/>
      <c r="AC45" s="45"/>
      <c r="AD45" s="45"/>
      <c r="AE45" s="15"/>
      <c r="AF45" s="45"/>
      <c r="AG45" s="45"/>
      <c r="AH45" s="15"/>
      <c r="AI45" s="45"/>
      <c r="AJ45" s="15"/>
    </row>
    <row r="46" spans="20:36">
      <c r="T46" s="170" t="s">
        <v>111</v>
      </c>
      <c r="U46" s="170" t="s">
        <v>111</v>
      </c>
      <c r="V46" s="170" t="s">
        <v>111</v>
      </c>
      <c r="W46" s="170" t="s">
        <v>111</v>
      </c>
      <c r="X46" s="43"/>
      <c r="Y46" s="43"/>
      <c r="Z46" s="43"/>
      <c r="AA46" s="43"/>
      <c r="AB46" s="43"/>
      <c r="AC46" s="43"/>
      <c r="AD46" s="43"/>
      <c r="AE46" s="43"/>
      <c r="AF46" s="43"/>
      <c r="AG46" s="43"/>
      <c r="AH46" s="43"/>
      <c r="AI46" s="43"/>
      <c r="AJ46" s="43"/>
    </row>
    <row r="47" spans="20:36">
      <c r="T47" s="173" t="s">
        <v>307</v>
      </c>
      <c r="U47" s="173" t="s">
        <v>261</v>
      </c>
      <c r="V47" s="171" t="s">
        <v>302</v>
      </c>
      <c r="W47" s="171" t="s">
        <v>266</v>
      </c>
      <c r="X47" s="45"/>
      <c r="Y47" s="61"/>
      <c r="Z47" s="45"/>
      <c r="AA47" s="45"/>
      <c r="AB47" s="45"/>
      <c r="AC47" s="45"/>
      <c r="AD47" s="45"/>
      <c r="AE47" s="15"/>
      <c r="AF47" s="56"/>
      <c r="AG47" s="45"/>
      <c r="AH47" s="15"/>
      <c r="AI47" s="45"/>
      <c r="AJ47" s="15"/>
    </row>
    <row r="48" spans="20:36">
      <c r="T48" s="173" t="s">
        <v>238</v>
      </c>
      <c r="U48" s="173" t="s">
        <v>242</v>
      </c>
      <c r="V48" s="171" t="s">
        <v>303</v>
      </c>
      <c r="W48" s="171" t="s">
        <v>268</v>
      </c>
      <c r="X48" s="91"/>
      <c r="Y48" s="45"/>
      <c r="Z48" s="61"/>
      <c r="AA48" s="45"/>
      <c r="AB48" s="45"/>
      <c r="AC48" s="45"/>
      <c r="AD48" s="45"/>
      <c r="AE48" s="15"/>
      <c r="AF48" s="45"/>
      <c r="AG48" s="61"/>
      <c r="AH48" s="15"/>
      <c r="AI48" s="45"/>
      <c r="AJ48" s="15"/>
    </row>
    <row r="49" spans="19:36">
      <c r="T49" s="173" t="s">
        <v>239</v>
      </c>
      <c r="U49" s="173" t="s">
        <v>263</v>
      </c>
      <c r="V49" s="171" t="s">
        <v>304</v>
      </c>
      <c r="W49" s="171" t="s">
        <v>291</v>
      </c>
      <c r="X49" s="45"/>
      <c r="Y49" s="45"/>
      <c r="Z49" s="45"/>
      <c r="AA49" s="45"/>
      <c r="AB49" s="45"/>
      <c r="AC49" s="45"/>
      <c r="AD49" s="45"/>
      <c r="AE49" s="15"/>
      <c r="AF49" s="45"/>
      <c r="AG49" s="45"/>
      <c r="AH49" s="15"/>
      <c r="AI49" s="45"/>
      <c r="AJ49" s="15"/>
    </row>
    <row r="50" spans="19:36">
      <c r="T50" s="173" t="s">
        <v>240</v>
      </c>
      <c r="U50" s="173" t="s">
        <v>265</v>
      </c>
      <c r="V50" s="171" t="s">
        <v>292</v>
      </c>
      <c r="W50" s="171" t="s">
        <v>270</v>
      </c>
      <c r="X50" s="112"/>
      <c r="Y50" s="91"/>
      <c r="Z50" s="45"/>
      <c r="AA50" s="45"/>
      <c r="AB50" s="45"/>
      <c r="AC50" s="56"/>
      <c r="AD50" s="45"/>
      <c r="AE50" s="15"/>
      <c r="AF50" s="45"/>
      <c r="AG50" s="45"/>
      <c r="AH50" s="15"/>
      <c r="AI50" s="45"/>
      <c r="AJ50" s="15"/>
    </row>
    <row r="51" spans="19:36">
      <c r="T51" s="173" t="s">
        <v>241</v>
      </c>
      <c r="U51" s="173" t="s">
        <v>267</v>
      </c>
      <c r="V51" s="171" t="s">
        <v>305</v>
      </c>
      <c r="W51" s="171" t="s">
        <v>272</v>
      </c>
      <c r="X51" s="45"/>
      <c r="Y51" s="45"/>
      <c r="Z51" s="89"/>
      <c r="AA51" s="45"/>
      <c r="AB51" s="45"/>
      <c r="AC51" s="45"/>
      <c r="AD51" s="45"/>
      <c r="AE51" s="15"/>
      <c r="AF51" s="45"/>
      <c r="AG51" s="45"/>
      <c r="AH51" s="15"/>
      <c r="AI51" s="45"/>
      <c r="AJ51" s="15"/>
    </row>
    <row r="52" spans="19:36" s="44" customFormat="1">
      <c r="S52" s="134"/>
      <c r="T52" s="173" t="s">
        <v>242</v>
      </c>
      <c r="V52" s="171" t="s">
        <v>293</v>
      </c>
      <c r="W52" s="171" t="s">
        <v>274</v>
      </c>
      <c r="X52" s="45"/>
      <c r="Y52" s="45"/>
      <c r="Z52" s="61"/>
      <c r="AA52" s="45"/>
      <c r="AB52" s="45"/>
      <c r="AC52" s="45"/>
      <c r="AD52" s="45"/>
      <c r="AE52" s="15"/>
      <c r="AF52" s="45"/>
      <c r="AG52" s="45"/>
      <c r="AH52" s="15"/>
      <c r="AI52" s="45"/>
      <c r="AJ52" s="15"/>
    </row>
    <row r="53" spans="19:36">
      <c r="T53" s="173" t="s">
        <v>243</v>
      </c>
      <c r="V53" s="171" t="s">
        <v>276</v>
      </c>
      <c r="X53" s="43"/>
      <c r="Y53" s="43"/>
      <c r="Z53" s="43"/>
      <c r="AA53" s="43"/>
      <c r="AB53" s="43"/>
      <c r="AC53" s="43"/>
      <c r="AD53" s="43"/>
      <c r="AE53" s="43"/>
      <c r="AF53" s="43"/>
      <c r="AG53" s="43"/>
      <c r="AH53" s="43"/>
      <c r="AI53" s="43"/>
      <c r="AJ53" s="43"/>
    </row>
    <row r="54" spans="19:36">
      <c r="V54" s="171" t="s">
        <v>278</v>
      </c>
      <c r="X54" s="91"/>
      <c r="Y54" s="91"/>
      <c r="Z54" s="93"/>
      <c r="AA54" s="91"/>
      <c r="AB54" s="91"/>
      <c r="AC54" s="91"/>
      <c r="AD54" s="91"/>
      <c r="AE54" s="91"/>
      <c r="AF54" s="91"/>
      <c r="AG54" s="91"/>
      <c r="AH54" s="91"/>
      <c r="AI54" s="91"/>
      <c r="AJ54" s="91"/>
    </row>
    <row r="55" spans="19:36">
      <c r="V55" s="171" t="s">
        <v>294</v>
      </c>
      <c r="X55" s="97"/>
      <c r="Y55" s="91"/>
      <c r="Z55" s="104"/>
      <c r="AA55" s="91"/>
      <c r="AB55" s="91"/>
      <c r="AC55" s="91"/>
      <c r="AD55" s="91"/>
      <c r="AE55" s="91"/>
      <c r="AF55" s="91"/>
      <c r="AG55" s="91"/>
      <c r="AH55" s="91"/>
      <c r="AI55" s="91"/>
      <c r="AJ55" s="91"/>
    </row>
    <row r="56" spans="19:36">
      <c r="T56" s="170" t="s">
        <v>112</v>
      </c>
      <c r="U56" s="170" t="s">
        <v>112</v>
      </c>
      <c r="V56" s="170" t="s">
        <v>112</v>
      </c>
      <c r="W56" s="170" t="s">
        <v>112</v>
      </c>
      <c r="X56" s="91"/>
      <c r="Y56" s="97"/>
      <c r="Z56" s="91"/>
      <c r="AA56" s="91"/>
      <c r="AB56" s="91"/>
      <c r="AC56" s="91"/>
      <c r="AD56" s="91"/>
      <c r="AE56" s="91"/>
      <c r="AF56" s="91"/>
      <c r="AG56" s="91"/>
      <c r="AH56" s="91"/>
      <c r="AI56" s="91"/>
      <c r="AJ56" s="91"/>
    </row>
    <row r="57" spans="19:36">
      <c r="T57" s="173" t="s">
        <v>244</v>
      </c>
      <c r="U57" s="173" t="s">
        <v>269</v>
      </c>
      <c r="V57" s="171" t="s">
        <v>295</v>
      </c>
      <c r="W57" s="171" t="s">
        <v>277</v>
      </c>
      <c r="X57" s="91"/>
      <c r="Y57" s="91"/>
      <c r="Z57" s="91"/>
      <c r="AA57" s="91"/>
      <c r="AB57" s="97"/>
      <c r="AC57" s="91"/>
      <c r="AD57" s="91"/>
      <c r="AE57" s="91"/>
      <c r="AF57" s="91"/>
      <c r="AG57" s="91"/>
      <c r="AH57" s="91"/>
      <c r="AI57" s="91"/>
      <c r="AJ57" s="91"/>
    </row>
    <row r="58" spans="19:36">
      <c r="T58" s="173" t="s">
        <v>245</v>
      </c>
      <c r="U58" s="173" t="s">
        <v>271</v>
      </c>
      <c r="V58" s="171" t="s">
        <v>296</v>
      </c>
      <c r="W58" s="171" t="s">
        <v>279</v>
      </c>
      <c r="X58" s="91"/>
      <c r="Y58" s="91"/>
      <c r="Z58" s="91"/>
      <c r="AA58" s="97"/>
      <c r="AB58" s="97"/>
      <c r="AC58" s="91"/>
      <c r="AD58" s="91"/>
      <c r="AE58" s="91"/>
      <c r="AF58" s="91"/>
      <c r="AG58" s="91"/>
      <c r="AH58" s="91"/>
      <c r="AI58" s="91"/>
      <c r="AJ58" s="91"/>
    </row>
    <row r="59" spans="19:36" s="90" customFormat="1">
      <c r="S59" s="134"/>
      <c r="T59" s="173" t="s">
        <v>246</v>
      </c>
      <c r="U59" s="173" t="s">
        <v>273</v>
      </c>
      <c r="V59" s="171" t="s">
        <v>297</v>
      </c>
      <c r="W59" s="171" t="s">
        <v>280</v>
      </c>
      <c r="X59" s="91"/>
      <c r="Y59" s="91"/>
      <c r="Z59" s="91"/>
      <c r="AA59" s="91"/>
      <c r="AB59" s="91"/>
      <c r="AC59" s="91"/>
      <c r="AD59" s="91"/>
      <c r="AE59" s="91"/>
      <c r="AF59" s="91"/>
      <c r="AG59" s="91"/>
      <c r="AH59" s="91"/>
      <c r="AI59" s="91"/>
      <c r="AJ59" s="91"/>
    </row>
    <row r="60" spans="19:36" s="90" customFormat="1">
      <c r="S60" s="134"/>
      <c r="T60" s="173" t="s">
        <v>247</v>
      </c>
      <c r="U60" s="173" t="s">
        <v>249</v>
      </c>
      <c r="V60" s="171" t="s">
        <v>298</v>
      </c>
      <c r="W60" s="171" t="s">
        <v>281</v>
      </c>
      <c r="X60" s="91"/>
      <c r="Y60" s="91"/>
      <c r="Z60" s="91"/>
      <c r="AA60" s="91"/>
      <c r="AB60" s="91"/>
      <c r="AC60" s="91"/>
      <c r="AD60" s="91"/>
      <c r="AE60" s="91"/>
      <c r="AF60" s="91"/>
      <c r="AG60" s="91"/>
      <c r="AH60" s="91"/>
      <c r="AI60" s="91"/>
      <c r="AJ60" s="91"/>
    </row>
    <row r="61" spans="19:36">
      <c r="T61" s="173" t="s">
        <v>248</v>
      </c>
      <c r="U61" s="173" t="s">
        <v>275</v>
      </c>
      <c r="V61" s="171" t="s">
        <v>299</v>
      </c>
      <c r="W61" s="171" t="s">
        <v>282</v>
      </c>
      <c r="X61" s="43"/>
      <c r="Y61" s="43"/>
      <c r="Z61" s="43"/>
      <c r="AA61" s="43"/>
      <c r="AB61" s="43"/>
      <c r="AC61" s="43"/>
      <c r="AD61" s="43"/>
      <c r="AE61" s="43"/>
      <c r="AF61" s="43"/>
      <c r="AG61" s="43"/>
      <c r="AH61" s="43"/>
      <c r="AI61" s="43"/>
      <c r="AJ61" s="43"/>
    </row>
    <row r="62" spans="19:36">
      <c r="T62" s="173" t="s">
        <v>249</v>
      </c>
      <c r="U62" s="173"/>
      <c r="V62" s="171" t="s">
        <v>300</v>
      </c>
      <c r="W62" s="171" t="s">
        <v>283</v>
      </c>
      <c r="X62" s="106"/>
      <c r="Y62" s="106"/>
      <c r="Z62" s="106"/>
      <c r="AA62" s="106"/>
      <c r="AB62" s="106"/>
      <c r="AC62" s="106"/>
      <c r="AD62" s="105"/>
      <c r="AE62" s="106"/>
      <c r="AF62" s="105"/>
      <c r="AG62" s="106"/>
      <c r="AH62" s="106"/>
      <c r="AI62" s="106"/>
      <c r="AJ62" s="106"/>
    </row>
    <row r="63" spans="19:36">
      <c r="T63" s="173" t="s">
        <v>275</v>
      </c>
      <c r="U63" s="171"/>
      <c r="V63" s="171" t="s">
        <v>285</v>
      </c>
      <c r="W63" s="171" t="s">
        <v>284</v>
      </c>
      <c r="X63" s="106"/>
      <c r="Y63" s="106"/>
      <c r="Z63" s="106"/>
      <c r="AA63" s="106"/>
      <c r="AB63" s="105"/>
      <c r="AC63" s="106"/>
      <c r="AD63" s="106"/>
      <c r="AE63" s="106"/>
      <c r="AF63" s="106"/>
      <c r="AG63" s="106"/>
      <c r="AH63" s="106"/>
      <c r="AI63" s="106"/>
      <c r="AJ63" s="105"/>
    </row>
    <row r="64" spans="19:36">
      <c r="T64" s="171"/>
      <c r="U64" s="171"/>
      <c r="V64" s="171" t="s">
        <v>301</v>
      </c>
      <c r="X64" s="106"/>
      <c r="Y64" s="106"/>
      <c r="Z64" s="106"/>
      <c r="AA64" s="105"/>
      <c r="AB64" s="106"/>
      <c r="AC64" s="105"/>
      <c r="AD64" s="106"/>
      <c r="AE64" s="106"/>
      <c r="AF64" s="105"/>
      <c r="AG64" s="106"/>
      <c r="AH64" s="106"/>
      <c r="AI64" s="106"/>
      <c r="AJ64" s="106"/>
    </row>
    <row r="65" spans="19:36">
      <c r="T65" s="171"/>
      <c r="V65" s="171" t="s">
        <v>275</v>
      </c>
      <c r="W65" s="171"/>
      <c r="X65" s="106"/>
      <c r="Y65" s="112"/>
      <c r="Z65" s="106"/>
      <c r="AA65" s="106"/>
      <c r="AB65" s="106"/>
      <c r="AC65" s="106"/>
      <c r="AD65" s="106"/>
      <c r="AE65" s="106"/>
      <c r="AF65" s="106"/>
      <c r="AG65" s="106"/>
      <c r="AH65" s="105"/>
      <c r="AI65" s="106"/>
      <c r="AJ65" s="106"/>
    </row>
    <row r="66" spans="19:36">
      <c r="T66" s="170" t="s">
        <v>113</v>
      </c>
      <c r="U66" s="170" t="s">
        <v>113</v>
      </c>
      <c r="V66" s="171"/>
      <c r="W66" s="170" t="s">
        <v>113</v>
      </c>
      <c r="X66" s="106"/>
      <c r="Y66" s="106"/>
      <c r="Z66" s="105"/>
      <c r="AA66" s="105"/>
      <c r="AB66" s="106"/>
      <c r="AC66" s="106"/>
      <c r="AD66" s="106"/>
      <c r="AE66" s="106"/>
      <c r="AF66" s="106"/>
      <c r="AG66" s="105"/>
      <c r="AH66" s="105"/>
      <c r="AI66" s="106"/>
      <c r="AJ66" s="106"/>
    </row>
    <row r="67" spans="19:36" s="106" customFormat="1">
      <c r="S67" s="134"/>
      <c r="T67" s="171"/>
      <c r="U67" s="171"/>
      <c r="V67" s="171"/>
      <c r="W67" s="171"/>
    </row>
    <row r="68" spans="19:36">
      <c r="T68" s="171"/>
      <c r="U68" s="171"/>
      <c r="V68" s="171"/>
      <c r="W68" s="171"/>
      <c r="X68" s="43"/>
      <c r="Y68" s="43"/>
      <c r="Z68" s="43"/>
      <c r="AA68" s="43"/>
      <c r="AB68" s="43"/>
      <c r="AC68" s="43"/>
      <c r="AD68" s="43"/>
      <c r="AE68" s="43"/>
      <c r="AF68" s="43"/>
      <c r="AG68" s="43"/>
      <c r="AH68" s="43"/>
      <c r="AI68" s="43"/>
      <c r="AJ68" s="43"/>
    </row>
    <row r="69" spans="19:36">
      <c r="T69" s="171"/>
      <c r="U69" s="171"/>
      <c r="V69" s="170"/>
      <c r="W69" s="170"/>
      <c r="X69" s="118"/>
      <c r="Y69" s="118"/>
      <c r="Z69" s="118"/>
      <c r="AA69" s="118"/>
      <c r="AB69" s="118"/>
      <c r="AC69" s="118"/>
      <c r="AD69" s="118"/>
      <c r="AE69" s="118"/>
      <c r="AF69" s="118"/>
      <c r="AG69" s="118"/>
      <c r="AH69" s="118"/>
      <c r="AI69" s="118"/>
      <c r="AJ69" s="118"/>
    </row>
    <row r="70" spans="19:36">
      <c r="T70" s="171"/>
      <c r="U70" s="171"/>
      <c r="V70" s="171"/>
      <c r="W70" s="171"/>
      <c r="X70" s="118"/>
      <c r="Y70" s="118"/>
      <c r="Z70" s="118"/>
      <c r="AA70" s="118"/>
      <c r="AB70" s="118"/>
      <c r="AC70" s="118"/>
      <c r="AD70" s="118"/>
      <c r="AE70" s="118"/>
      <c r="AF70" s="118"/>
      <c r="AG70" s="118"/>
      <c r="AH70" s="118"/>
      <c r="AI70" s="118"/>
      <c r="AJ70" s="118"/>
    </row>
    <row r="71" spans="19:36" s="118" customFormat="1">
      <c r="S71" s="134"/>
      <c r="U71" s="171"/>
      <c r="V71" s="171"/>
      <c r="W71" s="171"/>
    </row>
    <row r="72" spans="19:36" s="118" customFormat="1">
      <c r="S72" s="134"/>
      <c r="T72" s="171"/>
      <c r="U72" s="171"/>
      <c r="V72" s="171"/>
      <c r="W72" s="171"/>
    </row>
    <row r="73" spans="19:36">
      <c r="T73" s="170" t="s">
        <v>114</v>
      </c>
      <c r="U73" s="170" t="s">
        <v>114</v>
      </c>
      <c r="V73" s="170" t="s">
        <v>114</v>
      </c>
      <c r="W73" s="170" t="s">
        <v>114</v>
      </c>
      <c r="X73" s="118"/>
      <c r="Y73" s="118"/>
      <c r="Z73" s="118"/>
      <c r="AA73" s="118"/>
      <c r="AB73" s="118"/>
      <c r="AC73" s="118"/>
      <c r="AD73" s="118"/>
      <c r="AE73" s="118"/>
      <c r="AF73" s="118"/>
      <c r="AG73" s="118"/>
      <c r="AH73" s="118"/>
      <c r="AI73" s="118"/>
      <c r="AJ73" s="118"/>
    </row>
    <row r="74" spans="19:36">
      <c r="T74" s="171"/>
      <c r="U74" s="171"/>
      <c r="V74" s="171"/>
      <c r="W74" s="171"/>
      <c r="X74" s="118"/>
      <c r="Y74" s="118"/>
      <c r="Z74" s="118"/>
      <c r="AA74" s="118"/>
      <c r="AB74" s="118"/>
      <c r="AC74" s="118"/>
      <c r="AE74" s="118"/>
      <c r="AF74" s="118"/>
      <c r="AG74" s="118"/>
      <c r="AH74" s="118"/>
      <c r="AI74" s="118"/>
      <c r="AJ74" s="118"/>
    </row>
    <row r="75" spans="19:36">
      <c r="T75" s="170"/>
      <c r="U75" s="170"/>
      <c r="V75" s="170"/>
      <c r="W75" s="170"/>
      <c r="X75" s="118"/>
      <c r="Y75" s="118"/>
      <c r="Z75" s="118"/>
      <c r="AA75" s="118"/>
      <c r="AB75" s="118"/>
      <c r="AC75" s="118"/>
      <c r="AD75" s="118"/>
      <c r="AE75" s="118"/>
      <c r="AF75" s="118"/>
      <c r="AG75" s="118"/>
      <c r="AH75" s="118"/>
      <c r="AI75" s="118"/>
      <c r="AJ75" s="118"/>
    </row>
    <row r="76" spans="19:36">
      <c r="T76" s="171"/>
      <c r="U76" s="171"/>
      <c r="V76" s="171"/>
      <c r="W76" s="171"/>
      <c r="X76" s="43"/>
      <c r="Y76" s="43"/>
      <c r="Z76" s="43"/>
      <c r="AA76" s="43"/>
      <c r="AB76" s="43"/>
      <c r="AC76" s="43"/>
      <c r="AD76" s="43"/>
      <c r="AE76" s="43"/>
      <c r="AF76" s="43"/>
      <c r="AG76" s="43"/>
      <c r="AH76" s="43"/>
      <c r="AI76" s="43"/>
      <c r="AJ76" s="43"/>
    </row>
    <row r="77" spans="19:36">
      <c r="T77" s="171"/>
      <c r="U77" s="171"/>
      <c r="V77" s="171"/>
      <c r="W77" s="171"/>
      <c r="X77" s="124"/>
      <c r="Y77" s="124"/>
      <c r="Z77" s="124"/>
      <c r="AA77" s="124"/>
      <c r="AB77" s="124"/>
      <c r="AC77" s="124"/>
      <c r="AD77" s="124"/>
      <c r="AE77" s="124"/>
      <c r="AF77" s="124"/>
      <c r="AG77" s="124"/>
      <c r="AH77" s="124"/>
      <c r="AI77" s="124"/>
      <c r="AJ77" s="124"/>
    </row>
    <row r="78" spans="19:36" s="173" customFormat="1">
      <c r="T78" s="171"/>
      <c r="U78" s="171"/>
      <c r="V78" s="171"/>
      <c r="W78" s="171"/>
    </row>
    <row r="79" spans="19:36" s="173" customFormat="1">
      <c r="T79" s="171"/>
      <c r="U79" s="171"/>
      <c r="V79" s="171"/>
      <c r="W79" s="171"/>
    </row>
    <row r="80" spans="19:36" s="173" customFormat="1">
      <c r="T80" s="171"/>
      <c r="U80" s="171"/>
      <c r="V80" s="171"/>
      <c r="W80" s="171"/>
    </row>
    <row r="81" spans="20:36" s="173" customFormat="1">
      <c r="T81" s="171"/>
      <c r="U81" s="171"/>
      <c r="V81" s="171"/>
      <c r="W81" s="171"/>
    </row>
    <row r="82" spans="20:36" s="173" customFormat="1">
      <c r="T82" s="171"/>
      <c r="U82" s="171"/>
      <c r="V82" s="171"/>
      <c r="W82" s="171"/>
    </row>
    <row r="83" spans="20:36" s="173" customFormat="1">
      <c r="T83" s="171"/>
      <c r="U83" s="171"/>
      <c r="V83" s="171"/>
      <c r="W83" s="171"/>
    </row>
    <row r="84" spans="20:36">
      <c r="T84" s="171"/>
      <c r="U84" s="171"/>
      <c r="V84" s="171"/>
      <c r="W84" s="171"/>
      <c r="X84" s="124"/>
      <c r="Y84" s="124"/>
      <c r="Z84" s="124"/>
      <c r="AA84" s="124"/>
      <c r="AB84" s="124"/>
      <c r="AC84" s="124"/>
      <c r="AD84" s="124"/>
      <c r="AE84" s="124"/>
      <c r="AF84" s="124"/>
      <c r="AG84" s="124"/>
      <c r="AH84" s="124"/>
      <c r="AI84" s="124"/>
      <c r="AJ84" s="124"/>
    </row>
    <row r="85" spans="20:36" ht="23.25">
      <c r="T85" s="172" t="s">
        <v>206</v>
      </c>
      <c r="U85" s="172" t="s">
        <v>207</v>
      </c>
      <c r="V85" s="172" t="s">
        <v>208</v>
      </c>
      <c r="W85" s="172" t="s">
        <v>209</v>
      </c>
      <c r="X85" s="124"/>
      <c r="Y85" s="124"/>
      <c r="Z85" s="124"/>
      <c r="AA85" s="124"/>
      <c r="AB85" s="124"/>
      <c r="AC85" s="124"/>
      <c r="AD85" s="124"/>
      <c r="AE85" s="124"/>
      <c r="AF85" s="124"/>
      <c r="AG85" s="124"/>
      <c r="AH85" s="124"/>
      <c r="AI85" s="124"/>
      <c r="AJ85" s="124"/>
    </row>
    <row r="86" spans="20:36">
      <c r="T86" s="170" t="s">
        <v>22</v>
      </c>
      <c r="U86" s="170" t="s">
        <v>22</v>
      </c>
      <c r="V86" s="170" t="s">
        <v>22</v>
      </c>
      <c r="W86" s="170" t="s">
        <v>22</v>
      </c>
      <c r="X86" s="124"/>
      <c r="Y86" s="124"/>
      <c r="Z86" s="124"/>
      <c r="AA86" s="124"/>
      <c r="AB86" s="124"/>
      <c r="AC86" s="124"/>
      <c r="AD86" s="124"/>
      <c r="AE86" s="124"/>
      <c r="AF86" s="124"/>
      <c r="AG86" s="124"/>
      <c r="AH86" s="124"/>
      <c r="AI86" s="124"/>
      <c r="AJ86" s="124"/>
    </row>
    <row r="87" spans="20:36">
      <c r="T87" s="171" t="s">
        <v>186</v>
      </c>
      <c r="U87" s="171" t="s">
        <v>186</v>
      </c>
      <c r="V87" s="171" t="s">
        <v>186</v>
      </c>
      <c r="W87" s="171" t="s">
        <v>186</v>
      </c>
      <c r="X87" s="124"/>
      <c r="Y87" s="124"/>
      <c r="Z87" s="124"/>
      <c r="AA87" s="124"/>
      <c r="AB87" s="124"/>
      <c r="AC87" s="124"/>
      <c r="AD87" s="124"/>
      <c r="AE87" s="124"/>
      <c r="AF87" s="124"/>
      <c r="AG87" s="124"/>
      <c r="AH87" s="124"/>
      <c r="AI87" s="124"/>
      <c r="AJ87" s="124"/>
    </row>
    <row r="88" spans="20:36">
      <c r="T88" s="171" t="s">
        <v>187</v>
      </c>
      <c r="U88" s="171" t="s">
        <v>187</v>
      </c>
      <c r="V88" s="171" t="s">
        <v>187</v>
      </c>
      <c r="W88" s="171" t="s">
        <v>187</v>
      </c>
      <c r="X88" s="43"/>
      <c r="Y88" s="43"/>
      <c r="Z88" s="43"/>
      <c r="AA88" s="43"/>
      <c r="AB88" s="43"/>
      <c r="AC88" s="43"/>
      <c r="AD88" s="43"/>
      <c r="AE88" s="43"/>
      <c r="AF88" s="43"/>
      <c r="AG88" s="43"/>
      <c r="AH88" s="43"/>
      <c r="AI88" s="43"/>
      <c r="AJ88" s="43"/>
    </row>
    <row r="89" spans="20:36">
      <c r="T89" s="171" t="s">
        <v>188</v>
      </c>
      <c r="U89" s="171" t="s">
        <v>188</v>
      </c>
      <c r="V89" s="171" t="s">
        <v>188</v>
      </c>
      <c r="W89" s="171" t="s">
        <v>188</v>
      </c>
    </row>
    <row r="90" spans="20:36">
      <c r="T90" s="171" t="s">
        <v>189</v>
      </c>
      <c r="U90" s="171" t="s">
        <v>189</v>
      </c>
      <c r="V90" s="171" t="s">
        <v>189</v>
      </c>
      <c r="W90" s="171" t="s">
        <v>189</v>
      </c>
    </row>
    <row r="91" spans="20:36">
      <c r="T91" s="170" t="s">
        <v>108</v>
      </c>
      <c r="U91" s="170" t="s">
        <v>108</v>
      </c>
      <c r="V91" s="170" t="s">
        <v>108</v>
      </c>
      <c r="W91" s="170" t="s">
        <v>108</v>
      </c>
    </row>
    <row r="92" spans="20:36">
      <c r="T92" s="171" t="s">
        <v>210</v>
      </c>
      <c r="U92" s="171" t="s">
        <v>210</v>
      </c>
      <c r="V92" s="171" t="s">
        <v>210</v>
      </c>
      <c r="W92" s="171" t="s">
        <v>210</v>
      </c>
    </row>
    <row r="93" spans="20:36">
      <c r="T93" s="171" t="s">
        <v>211</v>
      </c>
      <c r="U93" s="171" t="s">
        <v>211</v>
      </c>
      <c r="V93" s="171" t="s">
        <v>211</v>
      </c>
      <c r="W93" s="171" t="s">
        <v>211</v>
      </c>
    </row>
    <row r="94" spans="20:36">
      <c r="T94" s="171" t="s">
        <v>212</v>
      </c>
      <c r="U94" s="171" t="s">
        <v>212</v>
      </c>
      <c r="V94" s="171" t="s">
        <v>212</v>
      </c>
      <c r="W94" s="171" t="s">
        <v>212</v>
      </c>
      <c r="X94" s="43"/>
      <c r="Y94" s="43"/>
      <c r="Z94" s="43"/>
      <c r="AA94" s="43"/>
      <c r="AB94" s="43"/>
      <c r="AC94" s="43"/>
      <c r="AD94" s="43"/>
      <c r="AE94" s="43"/>
      <c r="AF94" s="43"/>
      <c r="AG94" s="43"/>
      <c r="AH94" s="43"/>
      <c r="AI94" s="43"/>
      <c r="AJ94" s="43"/>
    </row>
    <row r="95" spans="20:36">
      <c r="T95" s="171" t="s">
        <v>213</v>
      </c>
      <c r="U95" s="171" t="s">
        <v>213</v>
      </c>
      <c r="V95" s="171" t="s">
        <v>213</v>
      </c>
      <c r="W95" s="171" t="s">
        <v>213</v>
      </c>
    </row>
    <row r="96" spans="20:36">
      <c r="T96" s="170" t="s">
        <v>109</v>
      </c>
      <c r="U96" s="170" t="s">
        <v>109</v>
      </c>
      <c r="V96" s="170" t="s">
        <v>109</v>
      </c>
      <c r="W96" s="170" t="s">
        <v>109</v>
      </c>
    </row>
    <row r="97" spans="20:36">
      <c r="T97" s="171" t="s">
        <v>311</v>
      </c>
      <c r="U97" s="171" t="s">
        <v>310</v>
      </c>
      <c r="V97" s="171" t="s">
        <v>218</v>
      </c>
      <c r="W97" s="171" t="s">
        <v>219</v>
      </c>
    </row>
    <row r="98" spans="20:36">
      <c r="T98" s="171" t="s">
        <v>214</v>
      </c>
      <c r="U98" s="171" t="s">
        <v>220</v>
      </c>
      <c r="V98" s="171" t="s">
        <v>221</v>
      </c>
      <c r="W98" s="171" t="s">
        <v>222</v>
      </c>
    </row>
    <row r="99" spans="20:36">
      <c r="T99" s="171" t="s">
        <v>215</v>
      </c>
      <c r="U99" s="171" t="s">
        <v>223</v>
      </c>
      <c r="V99" s="171" t="s">
        <v>224</v>
      </c>
      <c r="W99" s="171" t="s">
        <v>225</v>
      </c>
    </row>
    <row r="100" spans="20:36" ht="23.25">
      <c r="T100" s="171" t="s">
        <v>220</v>
      </c>
      <c r="U100" s="171"/>
      <c r="V100" s="171" t="s">
        <v>309</v>
      </c>
      <c r="W100" s="171" t="s">
        <v>227</v>
      </c>
      <c r="X100" s="50"/>
      <c r="Y100" s="50"/>
      <c r="Z100" s="50"/>
      <c r="AA100" s="50"/>
      <c r="AB100" s="50"/>
      <c r="AC100" s="50"/>
      <c r="AD100" s="50"/>
      <c r="AE100" s="50"/>
      <c r="AF100" s="50"/>
      <c r="AG100" s="50"/>
      <c r="AH100" s="50"/>
      <c r="AI100" s="50"/>
      <c r="AJ100" s="50"/>
    </row>
    <row r="101" spans="20:36">
      <c r="T101" s="170" t="s">
        <v>110</v>
      </c>
      <c r="U101" s="170" t="s">
        <v>110</v>
      </c>
      <c r="V101" s="170" t="s">
        <v>110</v>
      </c>
      <c r="W101" s="170" t="s">
        <v>110</v>
      </c>
      <c r="X101" s="47"/>
      <c r="Y101" s="47"/>
      <c r="Z101" s="47"/>
      <c r="AA101" s="47"/>
      <c r="AB101" s="47"/>
      <c r="AC101" s="47"/>
      <c r="AD101" s="47"/>
      <c r="AE101" s="47"/>
      <c r="AF101" s="47"/>
      <c r="AG101" s="47"/>
      <c r="AH101" s="47"/>
      <c r="AI101" s="47"/>
      <c r="AJ101" s="47"/>
    </row>
    <row r="102" spans="20:36">
      <c r="T102" s="171" t="s">
        <v>228</v>
      </c>
      <c r="U102" s="171" t="s">
        <v>306</v>
      </c>
      <c r="V102" s="171" t="s">
        <v>228</v>
      </c>
      <c r="W102" s="171" t="s">
        <v>229</v>
      </c>
      <c r="X102" s="45"/>
      <c r="Y102" s="56"/>
      <c r="Z102" s="45"/>
      <c r="AA102" s="45"/>
      <c r="AB102" s="45"/>
      <c r="AC102" s="45"/>
      <c r="AD102" s="45"/>
      <c r="AE102" s="45"/>
      <c r="AF102" s="45"/>
      <c r="AG102" s="45"/>
      <c r="AH102" s="45"/>
      <c r="AI102" s="45"/>
      <c r="AJ102" s="45"/>
    </row>
    <row r="103" spans="20:36">
      <c r="T103" s="171" t="s">
        <v>231</v>
      </c>
      <c r="U103" s="171" t="s">
        <v>230</v>
      </c>
      <c r="V103" s="171" t="s">
        <v>231</v>
      </c>
      <c r="W103" s="171" t="s">
        <v>232</v>
      </c>
      <c r="X103" s="45"/>
      <c r="Y103" s="45"/>
      <c r="Z103" s="45"/>
      <c r="AA103" s="45"/>
      <c r="AB103" s="45"/>
      <c r="AC103" s="45"/>
      <c r="AD103" s="45"/>
      <c r="AE103" s="45"/>
      <c r="AF103" s="45"/>
      <c r="AG103" s="45"/>
      <c r="AH103" s="45"/>
      <c r="AI103" s="45"/>
      <c r="AJ103" s="45"/>
    </row>
    <row r="104" spans="20:36">
      <c r="T104" s="171" t="s">
        <v>234</v>
      </c>
      <c r="U104" s="171" t="s">
        <v>233</v>
      </c>
      <c r="V104" s="171" t="s">
        <v>308</v>
      </c>
      <c r="W104" s="171" t="s">
        <v>235</v>
      </c>
      <c r="X104" s="45"/>
      <c r="Y104" s="45"/>
      <c r="Z104" s="45"/>
      <c r="AA104" s="45"/>
      <c r="AB104" s="45"/>
      <c r="AC104" s="45"/>
      <c r="AD104" s="45"/>
      <c r="AE104" s="45"/>
      <c r="AF104" s="45"/>
      <c r="AG104" s="45"/>
      <c r="AH104" s="56"/>
      <c r="AI104" s="45"/>
      <c r="AJ104" s="45"/>
    </row>
    <row r="105" spans="20:36">
      <c r="T105" s="171" t="s">
        <v>236</v>
      </c>
      <c r="U105" s="171"/>
      <c r="V105" s="171" t="s">
        <v>236</v>
      </c>
      <c r="W105" s="171"/>
      <c r="X105" s="45"/>
      <c r="Y105" s="45"/>
      <c r="Z105" s="45"/>
      <c r="AA105" s="45"/>
      <c r="AB105" s="45"/>
      <c r="AC105" s="45"/>
      <c r="AD105" s="45"/>
      <c r="AE105" s="45"/>
      <c r="AF105" s="45"/>
      <c r="AG105" s="45"/>
      <c r="AH105" s="45"/>
      <c r="AI105" s="45"/>
      <c r="AJ105" s="45"/>
    </row>
    <row r="106" spans="20:36">
      <c r="T106" s="171" t="s">
        <v>216</v>
      </c>
      <c r="U106" s="171"/>
      <c r="V106" s="171" t="s">
        <v>216</v>
      </c>
      <c r="W106" s="171"/>
      <c r="X106" s="45"/>
      <c r="Y106" s="45"/>
      <c r="Z106" s="45"/>
      <c r="AA106" s="45"/>
      <c r="AB106" s="45"/>
      <c r="AC106" s="45"/>
      <c r="AD106" s="45"/>
      <c r="AE106" s="45"/>
      <c r="AF106" s="45"/>
      <c r="AG106" s="56"/>
      <c r="AH106" s="45"/>
      <c r="AI106" s="45"/>
      <c r="AJ106" s="45"/>
    </row>
    <row r="107" spans="20:36">
      <c r="T107" s="171"/>
      <c r="U107" s="171"/>
      <c r="V107" s="171"/>
      <c r="W107" s="171"/>
      <c r="X107" s="45"/>
      <c r="Y107" s="45"/>
      <c r="Z107" s="45"/>
      <c r="AA107" s="45"/>
      <c r="AB107" s="45"/>
      <c r="AC107" s="45"/>
      <c r="AD107" s="45"/>
      <c r="AE107" s="45"/>
      <c r="AF107" s="45"/>
      <c r="AG107" s="45"/>
      <c r="AH107" s="45"/>
      <c r="AI107" s="45"/>
      <c r="AJ107" s="45"/>
    </row>
    <row r="108" spans="20:36">
      <c r="T108" s="170" t="s">
        <v>111</v>
      </c>
      <c r="U108" s="170" t="s">
        <v>111</v>
      </c>
      <c r="V108" s="170" t="s">
        <v>111</v>
      </c>
      <c r="W108" s="170" t="s">
        <v>111</v>
      </c>
      <c r="X108" s="45"/>
      <c r="Y108" s="45"/>
      <c r="Z108" s="45"/>
      <c r="AA108" s="45"/>
      <c r="AB108" s="45"/>
      <c r="AC108" s="45"/>
      <c r="AD108" s="45"/>
      <c r="AE108" s="45"/>
      <c r="AF108" s="45"/>
      <c r="AG108" s="45"/>
      <c r="AH108" s="49"/>
      <c r="AI108" s="45"/>
      <c r="AJ108" s="45"/>
    </row>
    <row r="109" spans="20:36">
      <c r="T109" s="173" t="s">
        <v>307</v>
      </c>
      <c r="U109" s="173" t="s">
        <v>261</v>
      </c>
      <c r="V109" s="171" t="s">
        <v>302</v>
      </c>
      <c r="W109" s="171" t="s">
        <v>266</v>
      </c>
      <c r="X109" s="45"/>
      <c r="Y109" s="45"/>
      <c r="Z109" s="45"/>
      <c r="AA109" s="45"/>
      <c r="AB109" s="45"/>
      <c r="AC109" s="45"/>
      <c r="AD109" s="45"/>
      <c r="AE109" s="45"/>
      <c r="AF109" s="45"/>
      <c r="AG109" s="45"/>
      <c r="AH109" s="45"/>
      <c r="AI109" s="45"/>
      <c r="AJ109" s="45"/>
    </row>
    <row r="110" spans="20:36">
      <c r="T110" s="173" t="s">
        <v>238</v>
      </c>
      <c r="U110" s="173" t="s">
        <v>242</v>
      </c>
      <c r="V110" s="171" t="s">
        <v>303</v>
      </c>
      <c r="W110" s="171" t="s">
        <v>268</v>
      </c>
      <c r="X110" s="47"/>
      <c r="Y110" s="47"/>
      <c r="Z110" s="47"/>
      <c r="AA110" s="47"/>
      <c r="AB110" s="47"/>
      <c r="AC110" s="47"/>
      <c r="AD110" s="47"/>
      <c r="AE110" s="47"/>
      <c r="AF110" s="47"/>
      <c r="AG110" s="47"/>
      <c r="AH110" s="47"/>
      <c r="AI110" s="47"/>
      <c r="AJ110" s="47"/>
    </row>
    <row r="111" spans="20:36">
      <c r="T111" s="173" t="s">
        <v>239</v>
      </c>
      <c r="U111" s="173" t="s">
        <v>263</v>
      </c>
      <c r="V111" s="171" t="s">
        <v>304</v>
      </c>
      <c r="W111" s="171" t="s">
        <v>291</v>
      </c>
      <c r="X111" s="45"/>
      <c r="Y111" s="45"/>
      <c r="Z111" s="45"/>
      <c r="AA111" s="45"/>
      <c r="AB111" s="45"/>
      <c r="AC111" s="45"/>
      <c r="AD111" s="45"/>
      <c r="AE111" s="15"/>
      <c r="AF111" s="45"/>
      <c r="AG111" s="45"/>
      <c r="AH111" s="45"/>
      <c r="AI111" s="45"/>
      <c r="AJ111" s="45"/>
    </row>
    <row r="112" spans="20:36">
      <c r="T112" s="173" t="s">
        <v>240</v>
      </c>
      <c r="U112" s="173" t="s">
        <v>265</v>
      </c>
      <c r="V112" s="171" t="s">
        <v>292</v>
      </c>
      <c r="W112" s="171" t="s">
        <v>270</v>
      </c>
      <c r="X112" s="45"/>
      <c r="Y112" s="45"/>
      <c r="Z112" s="45"/>
      <c r="AA112" s="45"/>
      <c r="AB112" s="45"/>
      <c r="AC112" s="45"/>
      <c r="AD112" s="45"/>
      <c r="AE112" s="15"/>
      <c r="AF112" s="45"/>
      <c r="AG112" s="52"/>
      <c r="AH112" s="45"/>
      <c r="AI112" s="45"/>
      <c r="AJ112" s="45"/>
    </row>
    <row r="113" spans="20:36">
      <c r="T113" s="173" t="s">
        <v>241</v>
      </c>
      <c r="U113" s="173" t="s">
        <v>267</v>
      </c>
      <c r="V113" s="171" t="s">
        <v>305</v>
      </c>
      <c r="W113" s="171" t="s">
        <v>272</v>
      </c>
      <c r="X113" s="45"/>
      <c r="Y113" s="45"/>
      <c r="Z113" s="45"/>
      <c r="AA113" s="45"/>
      <c r="AB113" s="89"/>
      <c r="AC113" s="45"/>
      <c r="AD113" s="45"/>
      <c r="AE113" s="15"/>
      <c r="AF113" s="45"/>
      <c r="AG113" s="45"/>
      <c r="AH113" s="45"/>
      <c r="AI113" s="45"/>
      <c r="AJ113" s="45"/>
    </row>
    <row r="114" spans="20:36">
      <c r="T114" s="173" t="s">
        <v>242</v>
      </c>
      <c r="U114" s="173"/>
      <c r="V114" s="171" t="s">
        <v>293</v>
      </c>
      <c r="W114" s="171" t="s">
        <v>274</v>
      </c>
      <c r="X114" s="61"/>
      <c r="Y114" s="45"/>
      <c r="Z114" s="45"/>
      <c r="AA114" s="45"/>
      <c r="AB114" s="45"/>
      <c r="AC114" s="45"/>
      <c r="AD114" s="45"/>
      <c r="AE114" s="15"/>
      <c r="AF114" s="45"/>
      <c r="AG114" s="45"/>
      <c r="AH114" s="91"/>
      <c r="AI114" s="51"/>
      <c r="AJ114" s="45"/>
    </row>
    <row r="115" spans="20:36">
      <c r="T115" s="173" t="s">
        <v>243</v>
      </c>
      <c r="U115" s="173"/>
      <c r="V115" s="171" t="s">
        <v>276</v>
      </c>
      <c r="W115" s="173"/>
      <c r="X115" s="45"/>
      <c r="Y115" s="45"/>
      <c r="Z115" s="45"/>
      <c r="AA115" s="45"/>
      <c r="AB115" s="45"/>
      <c r="AC115" s="45"/>
      <c r="AD115" s="45"/>
      <c r="AE115" s="15"/>
      <c r="AF115" s="91"/>
      <c r="AG115" s="45"/>
      <c r="AH115" s="45"/>
      <c r="AI115" s="45"/>
      <c r="AJ115" s="45"/>
    </row>
    <row r="116" spans="20:36">
      <c r="T116" s="173"/>
      <c r="U116" s="173"/>
      <c r="V116" s="171" t="s">
        <v>278</v>
      </c>
      <c r="W116" s="173"/>
      <c r="X116" s="59"/>
      <c r="Y116" s="45"/>
      <c r="Z116" s="45"/>
      <c r="AA116" s="45"/>
      <c r="AB116" s="45"/>
      <c r="AC116" s="45"/>
      <c r="AD116" s="45"/>
      <c r="AE116" s="15"/>
      <c r="AF116" s="45"/>
      <c r="AG116" s="45"/>
      <c r="AH116" s="89"/>
      <c r="AI116" s="45"/>
      <c r="AJ116" s="45"/>
    </row>
    <row r="117" spans="20:36">
      <c r="T117" s="173"/>
      <c r="U117" s="173"/>
      <c r="V117" s="171" t="s">
        <v>294</v>
      </c>
      <c r="W117" s="173"/>
      <c r="X117" s="45"/>
      <c r="Y117" s="45"/>
      <c r="Z117" s="45"/>
      <c r="AA117" s="45"/>
      <c r="AB117" s="45"/>
      <c r="AC117" s="45"/>
      <c r="AD117" s="45"/>
      <c r="AE117" s="45"/>
      <c r="AF117" s="45"/>
      <c r="AG117" s="45"/>
      <c r="AH117" s="45"/>
      <c r="AI117" s="45"/>
      <c r="AJ117" s="45"/>
    </row>
    <row r="118" spans="20:36">
      <c r="T118" s="170" t="s">
        <v>112</v>
      </c>
      <c r="U118" s="170" t="s">
        <v>112</v>
      </c>
      <c r="V118" s="170" t="s">
        <v>112</v>
      </c>
      <c r="W118" s="170" t="s">
        <v>112</v>
      </c>
      <c r="X118" s="47"/>
      <c r="Y118" s="47"/>
      <c r="Z118" s="47"/>
      <c r="AA118" s="47"/>
      <c r="AB118" s="47"/>
      <c r="AC118" s="47"/>
      <c r="AD118" s="47"/>
      <c r="AE118" s="47"/>
      <c r="AF118" s="47"/>
      <c r="AG118" s="47"/>
      <c r="AH118" s="47"/>
      <c r="AI118" s="47"/>
      <c r="AJ118" s="47"/>
    </row>
    <row r="119" spans="20:36">
      <c r="T119" s="173" t="s">
        <v>244</v>
      </c>
      <c r="U119" s="173" t="s">
        <v>269</v>
      </c>
      <c r="V119" s="171" t="s">
        <v>295</v>
      </c>
      <c r="W119" s="171" t="s">
        <v>313</v>
      </c>
      <c r="X119" s="91"/>
      <c r="Y119" s="91"/>
      <c r="Z119" s="91"/>
      <c r="AA119" s="91"/>
      <c r="AB119" s="97"/>
      <c r="AC119" s="91"/>
      <c r="AD119" s="91"/>
      <c r="AE119" s="91"/>
      <c r="AF119" s="91"/>
      <c r="AG119" s="97"/>
      <c r="AH119" s="91"/>
      <c r="AI119" s="91"/>
      <c r="AJ119" s="91"/>
    </row>
    <row r="120" spans="20:36">
      <c r="T120" s="173" t="s">
        <v>245</v>
      </c>
      <c r="U120" s="173" t="s">
        <v>271</v>
      </c>
      <c r="V120" s="171" t="s">
        <v>296</v>
      </c>
      <c r="W120" s="171" t="s">
        <v>279</v>
      </c>
      <c r="X120" s="96"/>
      <c r="Y120" s="96"/>
      <c r="Z120" s="91"/>
      <c r="AA120" s="96"/>
      <c r="AB120" s="96"/>
      <c r="AC120" s="96"/>
      <c r="AD120" s="96"/>
      <c r="AE120" s="96"/>
      <c r="AF120" s="91"/>
      <c r="AG120" s="91"/>
      <c r="AH120" s="91"/>
      <c r="AI120" s="91"/>
      <c r="AJ120" s="91"/>
    </row>
    <row r="121" spans="20:36">
      <c r="T121" s="173" t="s">
        <v>246</v>
      </c>
      <c r="U121" s="173" t="s">
        <v>273</v>
      </c>
      <c r="V121" s="171" t="s">
        <v>297</v>
      </c>
      <c r="W121" s="171" t="s">
        <v>280</v>
      </c>
      <c r="X121" s="91"/>
      <c r="Y121" s="91"/>
      <c r="Z121" s="91"/>
      <c r="AA121" s="91"/>
      <c r="AB121" s="91"/>
      <c r="AC121" s="91"/>
      <c r="AD121" s="92"/>
      <c r="AE121" s="91"/>
      <c r="AF121" s="91"/>
      <c r="AG121" s="91"/>
      <c r="AH121" s="91"/>
      <c r="AI121" s="91"/>
      <c r="AJ121" s="91"/>
    </row>
    <row r="122" spans="20:36">
      <c r="T122" s="173" t="s">
        <v>247</v>
      </c>
      <c r="U122" s="173" t="s">
        <v>249</v>
      </c>
      <c r="V122" s="171" t="s">
        <v>298</v>
      </c>
      <c r="W122" s="171" t="s">
        <v>281</v>
      </c>
      <c r="X122" s="91"/>
      <c r="Y122" s="91"/>
      <c r="Z122" s="96"/>
      <c r="AA122" s="91"/>
      <c r="AB122" s="91"/>
      <c r="AC122" s="91"/>
      <c r="AD122" s="91"/>
      <c r="AE122" s="91"/>
      <c r="AF122" s="91"/>
      <c r="AG122" s="91"/>
      <c r="AH122" s="91"/>
      <c r="AI122" s="91"/>
      <c r="AJ122" s="91"/>
    </row>
    <row r="123" spans="20:36">
      <c r="T123" s="173" t="s">
        <v>248</v>
      </c>
      <c r="U123" s="173" t="s">
        <v>275</v>
      </c>
      <c r="V123" s="171" t="s">
        <v>299</v>
      </c>
      <c r="W123" s="171" t="s">
        <v>282</v>
      </c>
      <c r="X123" s="97"/>
      <c r="Y123" s="91"/>
      <c r="Z123" s="91"/>
      <c r="AA123" s="91"/>
      <c r="AB123" s="97"/>
      <c r="AC123" s="91"/>
      <c r="AD123" s="91"/>
      <c r="AE123" s="91"/>
      <c r="AF123" s="91"/>
      <c r="AG123" s="91"/>
      <c r="AH123" s="91"/>
      <c r="AI123" s="91"/>
      <c r="AJ123" s="97"/>
    </row>
    <row r="124" spans="20:36">
      <c r="T124" s="173" t="s">
        <v>249</v>
      </c>
      <c r="U124" s="173"/>
      <c r="V124" s="171" t="s">
        <v>300</v>
      </c>
      <c r="W124" s="171" t="s">
        <v>283</v>
      </c>
      <c r="X124" s="91"/>
      <c r="Y124" s="91"/>
      <c r="Z124" s="91"/>
      <c r="AA124" s="91"/>
      <c r="AB124" s="97"/>
      <c r="AC124" s="91"/>
      <c r="AD124" s="91"/>
      <c r="AE124" s="91"/>
      <c r="AF124" s="91"/>
      <c r="AG124" s="91"/>
      <c r="AH124" s="96"/>
      <c r="AI124" s="91"/>
      <c r="AJ124" s="91"/>
    </row>
    <row r="125" spans="20:36">
      <c r="T125" s="173" t="s">
        <v>275</v>
      </c>
      <c r="U125" s="171"/>
      <c r="V125" s="171" t="s">
        <v>285</v>
      </c>
      <c r="W125" s="171" t="s">
        <v>284</v>
      </c>
      <c r="X125" s="91"/>
      <c r="Y125" s="91"/>
      <c r="Z125" s="91"/>
      <c r="AA125" s="91"/>
      <c r="AB125" s="91"/>
      <c r="AC125" s="91"/>
      <c r="AD125" s="91"/>
      <c r="AE125" s="91"/>
      <c r="AF125" s="91"/>
      <c r="AG125" s="91"/>
      <c r="AH125" s="91"/>
      <c r="AI125" s="91"/>
      <c r="AJ125" s="91"/>
    </row>
    <row r="126" spans="20:36">
      <c r="T126" s="171"/>
      <c r="U126" s="171"/>
      <c r="V126" s="171" t="s">
        <v>301</v>
      </c>
      <c r="W126" s="173"/>
      <c r="X126" s="47"/>
      <c r="Y126" s="47"/>
      <c r="Z126" s="47"/>
      <c r="AA126" s="47"/>
      <c r="AB126" s="47"/>
      <c r="AC126" s="47"/>
      <c r="AD126" s="47"/>
      <c r="AE126" s="47"/>
      <c r="AF126" s="47"/>
      <c r="AG126" s="47"/>
      <c r="AH126" s="47"/>
      <c r="AI126" s="47"/>
      <c r="AJ126" s="47"/>
    </row>
    <row r="127" spans="20:36">
      <c r="T127" s="171"/>
      <c r="U127" s="173"/>
      <c r="V127" s="171" t="s">
        <v>275</v>
      </c>
      <c r="W127" s="171"/>
      <c r="X127" s="105"/>
      <c r="Y127" s="105"/>
      <c r="Z127" s="105"/>
      <c r="AA127" s="107"/>
      <c r="AB127" s="107"/>
      <c r="AC127" s="107"/>
      <c r="AD127" s="107"/>
      <c r="AE127" s="15"/>
      <c r="AF127" s="107"/>
      <c r="AG127" s="107"/>
      <c r="AH127" s="109"/>
      <c r="AI127" s="107"/>
      <c r="AJ127" s="15"/>
    </row>
    <row r="128" spans="20:36">
      <c r="T128" s="170" t="s">
        <v>113</v>
      </c>
      <c r="U128" s="170" t="s">
        <v>113</v>
      </c>
      <c r="V128" s="171"/>
      <c r="W128" s="170" t="s">
        <v>113</v>
      </c>
      <c r="X128" s="105"/>
      <c r="Y128" s="107"/>
      <c r="Z128" s="107"/>
      <c r="AA128" s="107"/>
      <c r="AB128" s="107"/>
      <c r="AC128" s="107"/>
      <c r="AD128" s="107"/>
      <c r="AE128" s="15"/>
      <c r="AF128" s="107"/>
      <c r="AG128" s="107"/>
      <c r="AH128" s="15"/>
      <c r="AI128" s="107"/>
      <c r="AJ128" s="15"/>
    </row>
    <row r="129" spans="19:36">
      <c r="T129" s="171"/>
      <c r="U129" s="171"/>
      <c r="V129" s="171"/>
      <c r="W129" s="171"/>
      <c r="X129" s="107"/>
      <c r="Y129" s="107"/>
      <c r="Z129" s="105"/>
      <c r="AA129" s="107"/>
      <c r="AB129" s="107"/>
      <c r="AC129" s="107"/>
      <c r="AD129" s="107"/>
      <c r="AE129" s="15"/>
      <c r="AF129" s="107"/>
      <c r="AG129" s="107"/>
      <c r="AH129" s="15"/>
      <c r="AI129" s="107"/>
      <c r="AJ129" s="15"/>
    </row>
    <row r="130" spans="19:36">
      <c r="T130" s="171"/>
      <c r="U130" s="171"/>
      <c r="V130" s="171"/>
      <c r="W130" s="171"/>
      <c r="X130" s="107"/>
      <c r="Y130" s="107"/>
      <c r="Z130" s="107"/>
      <c r="AA130" s="107"/>
      <c r="AB130" s="107"/>
      <c r="AC130" s="107"/>
      <c r="AD130" s="107"/>
      <c r="AE130" s="15"/>
      <c r="AF130" s="107"/>
      <c r="AG130" s="107"/>
      <c r="AH130" s="15"/>
      <c r="AI130" s="107"/>
      <c r="AJ130" s="15"/>
    </row>
    <row r="131" spans="19:36">
      <c r="T131" s="171"/>
      <c r="U131" s="171"/>
      <c r="V131" s="170"/>
      <c r="W131" s="170"/>
      <c r="X131" s="105"/>
      <c r="Y131" s="107"/>
      <c r="Z131" s="107"/>
      <c r="AA131" s="107"/>
      <c r="AB131" s="107"/>
      <c r="AC131" s="107"/>
      <c r="AD131" s="107"/>
      <c r="AE131" s="15"/>
      <c r="AF131" s="107"/>
      <c r="AG131" s="107"/>
      <c r="AH131" s="109"/>
      <c r="AI131" s="107"/>
      <c r="AJ131" s="15"/>
    </row>
    <row r="132" spans="19:36">
      <c r="T132" s="171"/>
      <c r="U132" s="171"/>
      <c r="V132" s="171"/>
      <c r="W132" s="171"/>
      <c r="Y132" s="105"/>
      <c r="Z132" s="107"/>
      <c r="AF132" s="107"/>
      <c r="AH132" s="109"/>
      <c r="AJ132" s="15"/>
    </row>
    <row r="133" spans="19:36" ht="15.75" customHeight="1">
      <c r="T133" s="173"/>
      <c r="U133" s="171"/>
      <c r="V133" s="171"/>
      <c r="W133" s="171"/>
      <c r="X133" s="47"/>
      <c r="Y133" s="47"/>
      <c r="Z133" s="47"/>
      <c r="AA133" s="47"/>
      <c r="AB133" s="47"/>
      <c r="AC133" s="47"/>
      <c r="AD133" s="47"/>
      <c r="AE133" s="47"/>
      <c r="AF133" s="47"/>
      <c r="AG133" s="47"/>
      <c r="AH133" s="47"/>
      <c r="AI133" s="47"/>
      <c r="AJ133" s="47"/>
    </row>
    <row r="134" spans="19:36" s="173" customFormat="1" ht="15.75" customHeight="1">
      <c r="U134" s="171"/>
      <c r="V134" s="171"/>
      <c r="W134" s="171"/>
      <c r="X134" s="174"/>
      <c r="Y134" s="174"/>
      <c r="Z134" s="174"/>
      <c r="AA134" s="174"/>
      <c r="AB134" s="174"/>
      <c r="AC134" s="174"/>
      <c r="AD134" s="174"/>
      <c r="AE134" s="174"/>
      <c r="AF134" s="174"/>
      <c r="AG134" s="174"/>
      <c r="AH134" s="174"/>
      <c r="AI134" s="174"/>
      <c r="AJ134" s="174"/>
    </row>
    <row r="135" spans="19:36" s="173" customFormat="1" ht="15.75" customHeight="1">
      <c r="U135" s="171"/>
      <c r="V135" s="171"/>
      <c r="W135" s="171"/>
      <c r="X135" s="174"/>
      <c r="Y135" s="174"/>
      <c r="Z135" s="174"/>
      <c r="AA135" s="174"/>
      <c r="AB135" s="174"/>
      <c r="AC135" s="174"/>
      <c r="AD135" s="174"/>
      <c r="AE135" s="174"/>
      <c r="AF135" s="174"/>
      <c r="AG135" s="174"/>
      <c r="AH135" s="174"/>
      <c r="AI135" s="174"/>
      <c r="AJ135" s="174"/>
    </row>
    <row r="136" spans="19:36">
      <c r="T136" s="171"/>
      <c r="U136" s="171"/>
      <c r="V136" s="171"/>
      <c r="W136" s="171"/>
      <c r="X136" s="118"/>
      <c r="Y136" s="118"/>
      <c r="Z136" s="118"/>
      <c r="AA136" s="118"/>
      <c r="AB136" s="118"/>
      <c r="AC136" s="118"/>
      <c r="AD136" s="118"/>
      <c r="AE136" s="118"/>
      <c r="AF136" s="118"/>
      <c r="AG136" s="118"/>
      <c r="AH136" s="118"/>
      <c r="AI136" s="118"/>
      <c r="AJ136" s="118"/>
    </row>
    <row r="137" spans="19:36" s="118" customFormat="1">
      <c r="S137" s="134"/>
      <c r="T137" s="170" t="s">
        <v>114</v>
      </c>
      <c r="U137" s="170" t="s">
        <v>114</v>
      </c>
      <c r="V137" s="170" t="s">
        <v>114</v>
      </c>
      <c r="W137" s="170" t="s">
        <v>114</v>
      </c>
    </row>
    <row r="138" spans="19:36" s="118" customFormat="1">
      <c r="S138" s="134"/>
      <c r="T138" s="167"/>
      <c r="U138" s="171"/>
      <c r="V138" s="171"/>
      <c r="W138" s="171"/>
    </row>
    <row r="139" spans="19:36" s="118" customFormat="1">
      <c r="S139" s="134"/>
      <c r="T139" s="167"/>
      <c r="U139" s="171"/>
      <c r="V139" s="171"/>
      <c r="W139" s="171"/>
    </row>
    <row r="140" spans="19:36">
      <c r="T140" s="167"/>
      <c r="U140" s="171"/>
      <c r="V140" s="171"/>
      <c r="W140" s="171"/>
      <c r="X140" s="118"/>
      <c r="Y140" s="118"/>
      <c r="Z140" s="118"/>
      <c r="AA140" s="118"/>
      <c r="AB140" s="118"/>
      <c r="AC140" s="118"/>
      <c r="AD140" s="118"/>
      <c r="AE140" s="118"/>
      <c r="AF140" s="118"/>
      <c r="AG140" s="118"/>
      <c r="AH140" s="118"/>
      <c r="AI140" s="118"/>
      <c r="AJ140" s="118"/>
    </row>
    <row r="141" spans="19:36">
      <c r="T141" s="118"/>
      <c r="U141" s="171"/>
      <c r="V141" s="171"/>
      <c r="W141" s="171"/>
      <c r="X141" s="118"/>
      <c r="Y141" s="118"/>
      <c r="Z141" s="118"/>
      <c r="AA141" s="118"/>
      <c r="AB141" s="118"/>
      <c r="AC141" s="118"/>
      <c r="AD141" s="118"/>
      <c r="AE141" s="118"/>
      <c r="AF141" s="118"/>
      <c r="AG141" s="118"/>
      <c r="AH141" s="118"/>
      <c r="AI141" s="118"/>
      <c r="AJ141" s="118"/>
    </row>
    <row r="142" spans="19:36">
      <c r="T142" s="118"/>
      <c r="U142" s="118"/>
      <c r="V142" s="118"/>
      <c r="W142" s="118"/>
      <c r="X142" s="118"/>
      <c r="Y142" s="118"/>
      <c r="Z142" s="118"/>
      <c r="AA142" s="118"/>
      <c r="AB142" s="118"/>
      <c r="AC142" s="118"/>
      <c r="AD142" s="118"/>
      <c r="AE142" s="118"/>
      <c r="AF142" s="118"/>
      <c r="AG142" s="118"/>
      <c r="AH142" s="118"/>
      <c r="AI142" s="118"/>
      <c r="AJ142" s="118"/>
    </row>
    <row r="143" spans="19:36" s="173" customFormat="1"/>
    <row r="144" spans="19:36" s="173" customFormat="1"/>
    <row r="145" spans="20:36" s="173" customFormat="1"/>
    <row r="146" spans="20:36" s="173" customFormat="1"/>
    <row r="147" spans="20:36" s="173" customFormat="1"/>
    <row r="148" spans="20:36">
      <c r="T148" s="47"/>
      <c r="U148" s="47"/>
      <c r="V148" s="47"/>
      <c r="W148" s="47"/>
      <c r="X148" s="47"/>
      <c r="Y148" s="47"/>
      <c r="Z148" s="47"/>
      <c r="AA148" s="47"/>
      <c r="AB148" s="47"/>
      <c r="AC148" s="47"/>
      <c r="AD148" s="47"/>
      <c r="AE148" s="47"/>
      <c r="AF148" s="47"/>
      <c r="AG148" s="47"/>
      <c r="AH148" s="47"/>
      <c r="AI148" s="47"/>
      <c r="AJ148" s="47"/>
    </row>
    <row r="149" spans="20:36" ht="23.25">
      <c r="T149" s="176" t="s">
        <v>286</v>
      </c>
      <c r="U149" s="176" t="s">
        <v>287</v>
      </c>
      <c r="V149" s="176" t="s">
        <v>288</v>
      </c>
      <c r="W149" s="176" t="s">
        <v>289</v>
      </c>
      <c r="X149" s="50"/>
      <c r="Y149" s="50"/>
      <c r="Z149" s="50"/>
      <c r="AA149" s="50"/>
      <c r="AB149" s="50"/>
      <c r="AC149" s="50"/>
      <c r="AD149" s="50"/>
      <c r="AE149" s="50"/>
      <c r="AF149" s="50"/>
      <c r="AG149" s="50"/>
      <c r="AH149" s="50"/>
      <c r="AI149" s="50"/>
      <c r="AJ149" s="50"/>
    </row>
    <row r="150" spans="20:36">
      <c r="T150" s="174" t="s">
        <v>22</v>
      </c>
      <c r="U150" s="174" t="s">
        <v>22</v>
      </c>
      <c r="V150" s="174" t="s">
        <v>22</v>
      </c>
      <c r="W150" s="174" t="s">
        <v>22</v>
      </c>
      <c r="X150" s="47"/>
      <c r="Y150" s="47"/>
      <c r="Z150" s="47"/>
      <c r="AA150" s="47"/>
      <c r="AB150" s="47"/>
      <c r="AC150" s="47"/>
      <c r="AD150" s="47"/>
      <c r="AE150" s="47"/>
      <c r="AF150" s="47"/>
      <c r="AG150" s="47"/>
      <c r="AH150" s="47"/>
      <c r="AI150" s="47"/>
      <c r="AJ150" s="47"/>
    </row>
    <row r="151" spans="20:36">
      <c r="T151" s="173" t="s">
        <v>186</v>
      </c>
      <c r="U151" s="173" t="s">
        <v>186</v>
      </c>
      <c r="V151" s="173" t="s">
        <v>186</v>
      </c>
      <c r="W151" s="173" t="s">
        <v>186</v>
      </c>
      <c r="X151" s="90"/>
      <c r="Y151" s="90"/>
      <c r="Z151" s="90"/>
      <c r="AA151" s="90"/>
      <c r="AB151" s="90"/>
      <c r="AC151" s="90"/>
      <c r="AD151" s="90"/>
      <c r="AE151" s="90"/>
      <c r="AF151" s="90"/>
      <c r="AG151" s="90"/>
      <c r="AH151" s="90"/>
      <c r="AI151" s="90"/>
      <c r="AJ151" s="90"/>
    </row>
    <row r="152" spans="20:36">
      <c r="T152" s="173" t="s">
        <v>187</v>
      </c>
      <c r="U152" s="173" t="s">
        <v>187</v>
      </c>
      <c r="V152" s="173" t="s">
        <v>187</v>
      </c>
      <c r="W152" s="173" t="s">
        <v>187</v>
      </c>
      <c r="X152" s="90"/>
      <c r="Y152" s="90"/>
      <c r="Z152" s="90"/>
      <c r="AA152" s="90"/>
      <c r="AB152" s="90"/>
      <c r="AC152" s="90"/>
      <c r="AD152" s="90"/>
      <c r="AE152" s="90"/>
      <c r="AF152" s="90"/>
      <c r="AG152" s="90"/>
      <c r="AH152" s="90"/>
      <c r="AI152" s="90"/>
      <c r="AJ152" s="90"/>
    </row>
    <row r="153" spans="20:36">
      <c r="T153" s="173" t="s">
        <v>188</v>
      </c>
      <c r="U153" s="173" t="s">
        <v>188</v>
      </c>
      <c r="V153" s="173" t="s">
        <v>188</v>
      </c>
      <c r="W153" s="173" t="s">
        <v>188</v>
      </c>
      <c r="X153" s="90"/>
      <c r="Y153" s="90"/>
      <c r="Z153" s="94"/>
      <c r="AA153" s="90"/>
      <c r="AB153" s="90"/>
      <c r="AC153" s="90"/>
      <c r="AD153" s="90"/>
      <c r="AE153" s="90"/>
      <c r="AF153" s="90"/>
      <c r="AG153" s="90"/>
      <c r="AH153" s="90"/>
      <c r="AI153" s="90"/>
      <c r="AJ153" s="90"/>
    </row>
    <row r="154" spans="20:36">
      <c r="T154" s="173" t="s">
        <v>189</v>
      </c>
      <c r="U154" s="173" t="s">
        <v>189</v>
      </c>
      <c r="V154" s="173" t="s">
        <v>189</v>
      </c>
      <c r="W154" s="173" t="s">
        <v>189</v>
      </c>
      <c r="X154" s="90"/>
      <c r="Y154" s="90"/>
      <c r="Z154" s="90"/>
      <c r="AA154" s="90"/>
      <c r="AB154" s="90"/>
      <c r="AC154" s="90"/>
      <c r="AD154" s="90"/>
      <c r="AE154" s="90"/>
      <c r="AF154" s="90"/>
      <c r="AG154" s="90"/>
      <c r="AH154" s="90"/>
      <c r="AI154" s="90"/>
      <c r="AJ154" s="90"/>
    </row>
    <row r="155" spans="20:36">
      <c r="T155" s="173" t="s">
        <v>190</v>
      </c>
      <c r="U155" s="173" t="s">
        <v>190</v>
      </c>
      <c r="V155" s="173" t="s">
        <v>190</v>
      </c>
      <c r="W155" s="173" t="s">
        <v>190</v>
      </c>
      <c r="X155" s="90"/>
      <c r="Y155" s="90"/>
      <c r="Z155" s="90"/>
      <c r="AA155" s="90"/>
      <c r="AB155" s="90"/>
      <c r="AC155" s="95"/>
      <c r="AD155" s="90"/>
      <c r="AE155" s="90"/>
      <c r="AF155" s="90"/>
      <c r="AG155" s="90"/>
      <c r="AH155" s="90"/>
      <c r="AI155" s="90"/>
      <c r="AJ155" s="90"/>
    </row>
    <row r="156" spans="20:36">
      <c r="T156" s="173" t="s">
        <v>130</v>
      </c>
      <c r="U156" s="173" t="s">
        <v>130</v>
      </c>
      <c r="V156" s="173" t="s">
        <v>130</v>
      </c>
      <c r="W156" s="173" t="s">
        <v>130</v>
      </c>
      <c r="X156" s="90"/>
      <c r="Y156" s="90"/>
      <c r="Z156" s="90"/>
      <c r="AA156" s="90"/>
      <c r="AB156" s="90"/>
      <c r="AC156" s="90"/>
      <c r="AD156" s="95"/>
      <c r="AE156" s="90"/>
      <c r="AF156" s="90"/>
      <c r="AG156" s="90"/>
      <c r="AH156" s="90"/>
      <c r="AI156" s="95"/>
      <c r="AJ156" s="90"/>
    </row>
    <row r="157" spans="20:36">
      <c r="T157" s="173" t="s">
        <v>290</v>
      </c>
      <c r="U157" s="173" t="s">
        <v>290</v>
      </c>
      <c r="V157" s="173" t="s">
        <v>290</v>
      </c>
      <c r="W157" s="173" t="s">
        <v>290</v>
      </c>
      <c r="X157" s="90"/>
      <c r="Y157" s="90"/>
      <c r="Z157" s="90"/>
      <c r="AA157" s="90"/>
      <c r="AB157" s="95"/>
      <c r="AC157" s="90"/>
      <c r="AD157" s="90"/>
      <c r="AE157" s="90"/>
      <c r="AF157" s="95"/>
      <c r="AG157" s="90"/>
      <c r="AH157" s="90"/>
      <c r="AI157" s="90"/>
      <c r="AJ157" s="90"/>
    </row>
    <row r="158" spans="20:36">
      <c r="T158" s="177" t="s">
        <v>108</v>
      </c>
      <c r="U158" s="177" t="s">
        <v>108</v>
      </c>
      <c r="V158" s="177" t="s">
        <v>108</v>
      </c>
      <c r="W158" s="177" t="s">
        <v>108</v>
      </c>
      <c r="X158" s="90"/>
      <c r="Y158" s="90"/>
      <c r="Z158" s="90"/>
      <c r="AA158" s="90"/>
      <c r="AB158" s="90"/>
      <c r="AC158" s="90"/>
      <c r="AD158" s="90"/>
      <c r="AE158" s="90"/>
      <c r="AF158" s="90"/>
      <c r="AG158" s="90"/>
      <c r="AH158" s="90"/>
      <c r="AI158" s="90"/>
      <c r="AJ158" s="90"/>
    </row>
    <row r="159" spans="20:36">
      <c r="T159" s="173" t="s">
        <v>143</v>
      </c>
      <c r="U159" s="173" t="s">
        <v>143</v>
      </c>
      <c r="V159" s="173" t="s">
        <v>143</v>
      </c>
      <c r="W159" s="173" t="s">
        <v>143</v>
      </c>
      <c r="X159" s="47"/>
      <c r="Y159" s="47"/>
      <c r="Z159" s="47"/>
      <c r="AA159" s="47"/>
      <c r="AB159" s="47"/>
      <c r="AC159" s="47"/>
      <c r="AD159" s="47"/>
      <c r="AE159" s="47"/>
      <c r="AF159" s="47"/>
      <c r="AG159" s="47"/>
      <c r="AH159" s="47"/>
      <c r="AI159" s="47"/>
      <c r="AJ159" s="47"/>
    </row>
    <row r="160" spans="20:36">
      <c r="T160" s="173" t="s">
        <v>250</v>
      </c>
      <c r="U160" s="173" t="s">
        <v>250</v>
      </c>
      <c r="V160" s="173" t="s">
        <v>250</v>
      </c>
      <c r="W160" s="173" t="s">
        <v>250</v>
      </c>
      <c r="X160" s="15"/>
      <c r="Y160" s="15"/>
      <c r="Z160" s="15"/>
      <c r="AA160" s="15"/>
      <c r="AB160" s="15"/>
      <c r="AC160" s="15"/>
      <c r="AD160" s="15"/>
      <c r="AE160" s="15"/>
      <c r="AF160" s="15"/>
      <c r="AG160" s="15"/>
      <c r="AH160" s="15"/>
      <c r="AI160" s="15"/>
      <c r="AJ160" s="15"/>
    </row>
    <row r="161" spans="20:36">
      <c r="T161" s="173" t="s">
        <v>251</v>
      </c>
      <c r="U161" s="173" t="s">
        <v>251</v>
      </c>
      <c r="V161" s="173" t="s">
        <v>251</v>
      </c>
      <c r="W161" s="173" t="s">
        <v>251</v>
      </c>
      <c r="X161" s="15"/>
      <c r="Y161" s="15"/>
      <c r="Z161" s="15"/>
      <c r="AA161" s="15"/>
      <c r="AB161" s="15"/>
      <c r="AC161" s="15"/>
      <c r="AD161" s="15"/>
      <c r="AE161" s="15"/>
      <c r="AF161" s="15"/>
      <c r="AG161" s="15"/>
      <c r="AH161" s="15"/>
      <c r="AI161" s="15"/>
      <c r="AJ161" s="15"/>
    </row>
    <row r="162" spans="20:36">
      <c r="T162" s="173" t="s">
        <v>210</v>
      </c>
      <c r="U162" s="173" t="s">
        <v>210</v>
      </c>
      <c r="V162" s="173" t="s">
        <v>210</v>
      </c>
      <c r="W162" s="173" t="s">
        <v>210</v>
      </c>
      <c r="X162" s="15"/>
      <c r="Y162" s="15"/>
      <c r="Z162" s="15"/>
      <c r="AA162" s="15"/>
      <c r="AB162" s="109"/>
      <c r="AC162" s="15"/>
      <c r="AD162" s="15"/>
      <c r="AE162" s="15"/>
      <c r="AF162" s="15"/>
      <c r="AG162" s="15"/>
      <c r="AH162" s="15"/>
      <c r="AI162" s="109"/>
      <c r="AJ162" s="15"/>
    </row>
    <row r="163" spans="20:36">
      <c r="T163" s="173" t="s">
        <v>211</v>
      </c>
      <c r="U163" s="173" t="s">
        <v>211</v>
      </c>
      <c r="V163" s="173" t="s">
        <v>211</v>
      </c>
      <c r="W163" s="173" t="s">
        <v>211</v>
      </c>
      <c r="X163" s="15"/>
      <c r="Y163" s="15"/>
      <c r="Z163" s="15"/>
      <c r="AA163" s="15"/>
      <c r="AB163" s="15"/>
      <c r="AC163" s="15"/>
      <c r="AD163" s="15"/>
      <c r="AE163" s="15"/>
      <c r="AF163" s="15"/>
      <c r="AG163" s="15"/>
      <c r="AH163" s="15"/>
      <c r="AI163" s="15"/>
      <c r="AJ163" s="15"/>
    </row>
    <row r="164" spans="20:36">
      <c r="T164" s="173" t="s">
        <v>252</v>
      </c>
      <c r="U164" s="173" t="s">
        <v>252</v>
      </c>
      <c r="V164" s="173" t="s">
        <v>252</v>
      </c>
      <c r="W164" s="173" t="s">
        <v>252</v>
      </c>
      <c r="X164" s="15"/>
      <c r="Y164" s="15"/>
      <c r="Z164" s="15"/>
      <c r="AA164" s="15"/>
      <c r="AB164" s="15"/>
      <c r="AC164" s="15"/>
      <c r="AD164" s="15"/>
      <c r="AE164" s="15"/>
      <c r="AF164" s="109"/>
      <c r="AG164" s="15"/>
      <c r="AH164" s="15"/>
      <c r="AI164" s="15"/>
      <c r="AJ164" s="15"/>
    </row>
    <row r="165" spans="20:36">
      <c r="T165" s="173" t="s">
        <v>213</v>
      </c>
      <c r="U165" s="173" t="s">
        <v>213</v>
      </c>
      <c r="V165" s="173" t="s">
        <v>213</v>
      </c>
      <c r="W165" s="173" t="s">
        <v>213</v>
      </c>
      <c r="X165" s="15"/>
      <c r="Y165" s="15"/>
      <c r="Z165" s="15"/>
      <c r="AA165" s="15"/>
      <c r="AB165" s="15"/>
      <c r="AC165" s="15"/>
      <c r="AD165" s="107"/>
      <c r="AE165" s="15"/>
      <c r="AF165" s="15"/>
      <c r="AG165" s="107"/>
      <c r="AH165" s="15"/>
      <c r="AI165" s="107"/>
      <c r="AJ165" s="107"/>
    </row>
    <row r="166" spans="20:36">
      <c r="T166" s="177" t="s">
        <v>109</v>
      </c>
      <c r="U166" s="177" t="s">
        <v>109</v>
      </c>
      <c r="V166" s="177" t="s">
        <v>109</v>
      </c>
      <c r="W166" s="177" t="s">
        <v>109</v>
      </c>
      <c r="X166" s="15"/>
      <c r="Y166" s="107"/>
      <c r="Z166" s="107"/>
      <c r="AA166" s="107"/>
      <c r="AB166" s="107"/>
      <c r="AC166" s="107"/>
      <c r="AD166" s="107"/>
      <c r="AE166" s="107"/>
      <c r="AF166" s="107"/>
      <c r="AG166" s="107"/>
      <c r="AH166" s="107"/>
      <c r="AI166" s="107"/>
      <c r="AJ166" s="107"/>
    </row>
    <row r="167" spans="20:36">
      <c r="T167" s="173" t="s">
        <v>311</v>
      </c>
      <c r="U167" s="173" t="s">
        <v>217</v>
      </c>
      <c r="V167" s="173" t="s">
        <v>218</v>
      </c>
      <c r="W167" s="173" t="s">
        <v>219</v>
      </c>
      <c r="X167" s="47"/>
      <c r="Y167" s="47"/>
      <c r="Z167" s="47"/>
      <c r="AA167" s="47"/>
      <c r="AB167" s="47"/>
      <c r="AC167" s="47"/>
      <c r="AD167" s="47"/>
      <c r="AE167" s="47"/>
      <c r="AF167" s="47"/>
      <c r="AG167" s="47"/>
      <c r="AH167" s="47"/>
      <c r="AI167" s="47"/>
      <c r="AJ167" s="47"/>
    </row>
    <row r="168" spans="20:36">
      <c r="T168" s="173" t="s">
        <v>214</v>
      </c>
      <c r="U168" s="173" t="s">
        <v>220</v>
      </c>
      <c r="V168" s="173" t="s">
        <v>221</v>
      </c>
      <c r="W168" s="173" t="s">
        <v>222</v>
      </c>
      <c r="X168" s="118"/>
      <c r="Y168" s="121"/>
      <c r="Z168" s="118"/>
      <c r="AA168" s="118"/>
      <c r="AB168" s="118"/>
      <c r="AC168" s="118"/>
      <c r="AD168" s="118"/>
      <c r="AE168" s="118"/>
      <c r="AF168" s="118"/>
      <c r="AG168" s="118"/>
      <c r="AH168" s="118"/>
      <c r="AI168" s="118"/>
      <c r="AJ168" s="118"/>
    </row>
    <row r="169" spans="20:36">
      <c r="T169" s="173" t="s">
        <v>215</v>
      </c>
      <c r="U169" s="173" t="s">
        <v>223</v>
      </c>
      <c r="V169" s="173" t="s">
        <v>224</v>
      </c>
      <c r="W169" s="173" t="s">
        <v>253</v>
      </c>
      <c r="X169" s="118"/>
      <c r="Y169" s="121"/>
      <c r="Z169" s="118"/>
      <c r="AA169" s="118"/>
      <c r="AB169" s="118"/>
      <c r="AC169" s="118"/>
      <c r="AD169" s="118"/>
      <c r="AE169" s="118"/>
      <c r="AF169" s="118"/>
      <c r="AG169" s="118"/>
      <c r="AH169" s="118"/>
      <c r="AI169" s="118"/>
      <c r="AJ169" s="118"/>
    </row>
    <row r="170" spans="20:36">
      <c r="T170" s="173" t="s">
        <v>220</v>
      </c>
      <c r="U170" s="173" t="s">
        <v>318</v>
      </c>
      <c r="V170" s="173" t="s">
        <v>309</v>
      </c>
      <c r="W170" s="173" t="s">
        <v>225</v>
      </c>
      <c r="X170" s="118"/>
      <c r="Y170" s="121"/>
      <c r="Z170" s="118"/>
      <c r="AA170" s="118"/>
      <c r="AB170" s="118"/>
      <c r="AC170" s="118"/>
      <c r="AD170" s="118"/>
      <c r="AE170" s="118"/>
      <c r="AF170" s="118"/>
      <c r="AG170" s="118"/>
      <c r="AH170" s="118"/>
      <c r="AI170" s="118"/>
      <c r="AJ170" s="118"/>
    </row>
    <row r="171" spans="20:36">
      <c r="T171" s="173" t="s">
        <v>317</v>
      </c>
      <c r="U171" s="173" t="s">
        <v>254</v>
      </c>
      <c r="V171" s="173" t="s">
        <v>322</v>
      </c>
      <c r="W171" s="173" t="s">
        <v>227</v>
      </c>
      <c r="X171" s="118"/>
      <c r="Y171" s="121"/>
      <c r="Z171" s="118"/>
      <c r="AA171" s="118"/>
      <c r="AB171" s="118"/>
      <c r="AC171" s="118"/>
      <c r="AD171" s="118"/>
      <c r="AE171" s="118"/>
      <c r="AF171" s="118"/>
      <c r="AG171" s="118"/>
      <c r="AH171" s="118"/>
      <c r="AI171" s="118"/>
      <c r="AJ171" s="118"/>
    </row>
    <row r="172" spans="20:36">
      <c r="T172" s="173" t="s">
        <v>316</v>
      </c>
      <c r="V172" s="173" t="s">
        <v>323</v>
      </c>
      <c r="W172" s="173" t="s">
        <v>255</v>
      </c>
      <c r="X172" s="118"/>
      <c r="Y172" s="121"/>
      <c r="Z172" s="118"/>
      <c r="AA172" s="118"/>
      <c r="AB172" s="118"/>
      <c r="AC172" s="118"/>
      <c r="AD172" s="118"/>
      <c r="AE172" s="118"/>
      <c r="AF172" s="118"/>
      <c r="AG172" s="118"/>
      <c r="AH172" s="118"/>
      <c r="AI172" s="118"/>
      <c r="AJ172" s="118"/>
    </row>
    <row r="173" spans="20:36">
      <c r="T173" s="173" t="s">
        <v>255</v>
      </c>
      <c r="V173" s="173" t="s">
        <v>256</v>
      </c>
      <c r="W173" s="173"/>
      <c r="X173" s="118"/>
      <c r="Y173" s="121"/>
      <c r="Z173" s="118"/>
      <c r="AA173" s="118"/>
      <c r="AB173" s="118"/>
      <c r="AC173" s="118"/>
      <c r="AD173" s="118"/>
      <c r="AE173" s="118"/>
      <c r="AF173" s="118"/>
      <c r="AG173" s="118"/>
      <c r="AH173" s="118"/>
      <c r="AI173" s="118"/>
      <c r="AJ173" s="118"/>
    </row>
    <row r="174" spans="20:36">
      <c r="T174" s="177" t="s">
        <v>110</v>
      </c>
      <c r="U174" s="177" t="s">
        <v>110</v>
      </c>
      <c r="V174" s="177" t="s">
        <v>110</v>
      </c>
      <c r="W174" s="177" t="s">
        <v>110</v>
      </c>
      <c r="X174" s="118"/>
      <c r="Y174" s="118"/>
      <c r="Z174" s="118"/>
      <c r="AA174" s="118"/>
      <c r="AB174" s="118"/>
      <c r="AC174" s="118"/>
      <c r="AD174" s="118"/>
      <c r="AE174" s="118"/>
      <c r="AF174" s="118"/>
      <c r="AG174" s="118"/>
      <c r="AH174" s="118"/>
      <c r="AI174" s="118"/>
      <c r="AJ174" s="118"/>
    </row>
    <row r="175" spans="20:36">
      <c r="T175" s="173" t="s">
        <v>315</v>
      </c>
      <c r="U175" s="173" t="s">
        <v>306</v>
      </c>
      <c r="V175" s="173" t="s">
        <v>228</v>
      </c>
      <c r="W175" s="173" t="s">
        <v>229</v>
      </c>
      <c r="X175" s="47"/>
      <c r="Y175" s="47"/>
      <c r="Z175" s="47"/>
      <c r="AA175" s="47"/>
      <c r="AB175" s="47"/>
      <c r="AC175" s="47"/>
      <c r="AD175" s="47"/>
      <c r="AE175" s="47"/>
      <c r="AF175" s="47"/>
      <c r="AG175" s="47"/>
      <c r="AH175" s="47"/>
      <c r="AI175" s="47"/>
      <c r="AJ175" s="47"/>
    </row>
    <row r="176" spans="20:36">
      <c r="T176" s="173" t="s">
        <v>321</v>
      </c>
      <c r="U176" s="173" t="s">
        <v>230</v>
      </c>
      <c r="V176" s="173" t="s">
        <v>231</v>
      </c>
      <c r="W176" s="173" t="s">
        <v>232</v>
      </c>
      <c r="X176" s="105"/>
      <c r="Y176" s="105"/>
      <c r="Z176" s="105"/>
      <c r="AA176" s="123"/>
      <c r="AB176" s="123"/>
      <c r="AC176" s="123"/>
      <c r="AD176" s="123"/>
      <c r="AE176" s="15"/>
      <c r="AF176" s="123"/>
      <c r="AG176" s="123"/>
      <c r="AH176" s="109"/>
      <c r="AI176" s="123"/>
      <c r="AJ176" s="15"/>
    </row>
    <row r="177" spans="20:36">
      <c r="T177" s="173" t="s">
        <v>258</v>
      </c>
      <c r="U177" s="173" t="s">
        <v>233</v>
      </c>
      <c r="V177" s="173" t="s">
        <v>234</v>
      </c>
      <c r="W177" s="173" t="s">
        <v>257</v>
      </c>
      <c r="X177" s="105"/>
      <c r="Y177" s="123"/>
      <c r="Z177" s="123"/>
      <c r="AA177" s="123"/>
      <c r="AB177" s="123"/>
      <c r="AC177" s="123"/>
      <c r="AD177" s="123"/>
      <c r="AE177" s="15"/>
      <c r="AF177" s="123"/>
      <c r="AG177" s="123"/>
      <c r="AH177" s="15"/>
      <c r="AI177" s="123"/>
      <c r="AJ177" s="15"/>
    </row>
    <row r="178" spans="20:36">
      <c r="T178" s="173" t="s">
        <v>230</v>
      </c>
      <c r="U178" s="173" t="s">
        <v>319</v>
      </c>
      <c r="V178" s="173" t="s">
        <v>236</v>
      </c>
      <c r="W178" s="173" t="s">
        <v>312</v>
      </c>
      <c r="X178" s="123"/>
      <c r="Y178" s="123"/>
      <c r="Z178" s="105"/>
      <c r="AA178" s="123"/>
      <c r="AB178" s="123"/>
      <c r="AC178" s="123"/>
      <c r="AD178" s="123"/>
      <c r="AE178" s="15"/>
      <c r="AF178" s="123"/>
      <c r="AG178" s="123"/>
      <c r="AH178" s="15"/>
      <c r="AI178" s="123"/>
      <c r="AJ178" s="15"/>
    </row>
    <row r="179" spans="20:36">
      <c r="T179" s="173" t="s">
        <v>319</v>
      </c>
      <c r="U179" s="173" t="s">
        <v>259</v>
      </c>
      <c r="V179" s="173" t="s">
        <v>216</v>
      </c>
      <c r="W179" s="173" t="s">
        <v>260</v>
      </c>
      <c r="X179" s="123"/>
      <c r="Y179" s="123"/>
      <c r="Z179" s="123"/>
      <c r="AA179" s="123"/>
      <c r="AB179" s="123"/>
      <c r="AC179" s="123"/>
      <c r="AD179" s="123"/>
      <c r="AE179" s="15"/>
      <c r="AF179" s="123"/>
      <c r="AG179" s="123"/>
      <c r="AH179" s="15"/>
      <c r="AI179" s="123"/>
      <c r="AJ179" s="15"/>
    </row>
    <row r="180" spans="20:36">
      <c r="T180" s="173" t="s">
        <v>320</v>
      </c>
      <c r="V180" s="173" t="s">
        <v>314</v>
      </c>
      <c r="W180" s="173" t="s">
        <v>235</v>
      </c>
      <c r="X180" s="105"/>
      <c r="Y180" s="123"/>
      <c r="Z180" s="123"/>
      <c r="AA180" s="123"/>
      <c r="AB180" s="123"/>
      <c r="AC180" s="123"/>
      <c r="AD180" s="123"/>
      <c r="AE180" s="15"/>
      <c r="AF180" s="123"/>
      <c r="AG180" s="123"/>
      <c r="AH180" s="109"/>
      <c r="AI180" s="123"/>
      <c r="AJ180" s="15"/>
    </row>
    <row r="181" spans="20:36">
      <c r="T181" s="177" t="s">
        <v>111</v>
      </c>
      <c r="U181" s="177" t="s">
        <v>111</v>
      </c>
      <c r="V181" s="173" t="s">
        <v>264</v>
      </c>
      <c r="W181" s="173" t="s">
        <v>262</v>
      </c>
      <c r="X181" s="123"/>
      <c r="Y181" s="105"/>
      <c r="Z181" s="123"/>
      <c r="AA181" s="123"/>
      <c r="AB181" s="123"/>
      <c r="AC181" s="123"/>
      <c r="AD181" s="123"/>
      <c r="AE181" s="123"/>
      <c r="AF181" s="123"/>
      <c r="AG181" s="123"/>
      <c r="AH181" s="109"/>
      <c r="AI181" s="123"/>
      <c r="AJ181" s="15"/>
    </row>
    <row r="182" spans="20:36">
      <c r="T182" s="173" t="s">
        <v>307</v>
      </c>
      <c r="U182" s="173" t="s">
        <v>261</v>
      </c>
      <c r="V182" s="177" t="s">
        <v>111</v>
      </c>
      <c r="W182" s="177" t="s">
        <v>111</v>
      </c>
      <c r="X182" s="47"/>
      <c r="Y182" s="47"/>
      <c r="Z182" s="47"/>
      <c r="AA182" s="47"/>
      <c r="AB182" s="47"/>
      <c r="AC182" s="47"/>
      <c r="AD182" s="47"/>
      <c r="AE182" s="47"/>
      <c r="AF182" s="47"/>
      <c r="AG182" s="47"/>
      <c r="AH182" s="47"/>
      <c r="AI182" s="47"/>
      <c r="AJ182" s="47"/>
    </row>
    <row r="183" spans="20:36">
      <c r="T183" s="173" t="s">
        <v>238</v>
      </c>
      <c r="U183" s="173" t="s">
        <v>242</v>
      </c>
      <c r="V183" s="173" t="s">
        <v>302</v>
      </c>
      <c r="W183" s="173" t="s">
        <v>266</v>
      </c>
      <c r="X183" s="45"/>
      <c r="Y183" s="45"/>
      <c r="Z183" s="45"/>
      <c r="AA183" s="45"/>
      <c r="AB183" s="45"/>
      <c r="AC183" s="45"/>
      <c r="AD183" s="45"/>
      <c r="AE183" s="45"/>
      <c r="AF183" s="45"/>
      <c r="AG183" s="45"/>
      <c r="AH183" s="45"/>
      <c r="AI183" s="45"/>
      <c r="AJ183" s="45"/>
    </row>
    <row r="184" spans="20:36">
      <c r="T184" s="173" t="s">
        <v>239</v>
      </c>
      <c r="U184" s="173" t="s">
        <v>263</v>
      </c>
      <c r="V184" s="173" t="s">
        <v>303</v>
      </c>
      <c r="W184" s="173" t="s">
        <v>268</v>
      </c>
      <c r="X184" s="45"/>
      <c r="Y184" s="45"/>
      <c r="Z184" s="45"/>
      <c r="AA184" s="45"/>
      <c r="AB184" s="45"/>
      <c r="AC184" s="45"/>
      <c r="AD184" s="45"/>
      <c r="AE184" s="45"/>
      <c r="AF184" s="45"/>
      <c r="AG184" s="45"/>
      <c r="AH184" s="45"/>
      <c r="AI184" s="45"/>
      <c r="AJ184" s="45"/>
    </row>
    <row r="185" spans="20:36">
      <c r="T185" s="173" t="s">
        <v>240</v>
      </c>
      <c r="U185" s="173" t="s">
        <v>265</v>
      </c>
      <c r="V185" s="173" t="s">
        <v>304</v>
      </c>
      <c r="W185" s="173" t="s">
        <v>291</v>
      </c>
      <c r="X185" s="45"/>
      <c r="Y185" s="45"/>
      <c r="Z185" s="45"/>
      <c r="AA185" s="45"/>
      <c r="AB185" s="45"/>
      <c r="AC185" s="45"/>
      <c r="AD185" s="45"/>
      <c r="AE185" s="45"/>
      <c r="AF185" s="45"/>
      <c r="AG185" s="45"/>
      <c r="AH185" s="45"/>
      <c r="AI185" s="45"/>
      <c r="AJ185" s="45"/>
    </row>
    <row r="186" spans="20:36">
      <c r="T186" s="173" t="s">
        <v>241</v>
      </c>
      <c r="U186" s="173" t="s">
        <v>267</v>
      </c>
      <c r="V186" s="173" t="s">
        <v>292</v>
      </c>
      <c r="W186" s="173" t="s">
        <v>270</v>
      </c>
      <c r="X186" s="45"/>
      <c r="Y186" s="45"/>
      <c r="Z186" s="45"/>
      <c r="AA186" s="45"/>
      <c r="AB186" s="45"/>
      <c r="AC186" s="45"/>
      <c r="AD186" s="45"/>
      <c r="AE186" s="45"/>
      <c r="AF186" s="45"/>
      <c r="AG186" s="45"/>
      <c r="AH186" s="45"/>
      <c r="AI186" s="45"/>
      <c r="AJ186" s="45"/>
    </row>
    <row r="187" spans="20:36">
      <c r="T187" s="173" t="s">
        <v>242</v>
      </c>
      <c r="V187" s="173" t="s">
        <v>305</v>
      </c>
      <c r="W187" s="173" t="s">
        <v>272</v>
      </c>
      <c r="X187" s="45"/>
      <c r="Y187" s="45"/>
      <c r="Z187" s="45"/>
      <c r="AA187" s="45"/>
      <c r="AB187" s="45"/>
      <c r="AC187" s="45"/>
      <c r="AD187" s="45"/>
      <c r="AE187" s="45"/>
      <c r="AF187" s="45"/>
      <c r="AG187" s="45"/>
      <c r="AH187" s="45"/>
      <c r="AI187" s="45"/>
      <c r="AJ187" s="45"/>
    </row>
    <row r="188" spans="20:36">
      <c r="T188" s="173" t="s">
        <v>243</v>
      </c>
      <c r="V188" s="173" t="s">
        <v>293</v>
      </c>
      <c r="W188" s="173" t="s">
        <v>274</v>
      </c>
      <c r="X188" s="47"/>
      <c r="Y188" s="47"/>
      <c r="Z188" s="47"/>
      <c r="AA188" s="47"/>
      <c r="AB188" s="47"/>
      <c r="AC188" s="47"/>
      <c r="AD188" s="47"/>
      <c r="AE188" s="47"/>
      <c r="AF188" s="47"/>
      <c r="AG188" s="47"/>
      <c r="AH188" s="47"/>
      <c r="AI188" s="47"/>
      <c r="AJ188" s="47"/>
    </row>
    <row r="189" spans="20:36">
      <c r="V189" s="173" t="s">
        <v>276</v>
      </c>
      <c r="X189" s="45"/>
      <c r="Y189" s="45"/>
      <c r="Z189" s="45"/>
      <c r="AA189" s="45"/>
      <c r="AB189" s="45"/>
      <c r="AC189" s="45"/>
      <c r="AD189" s="45"/>
      <c r="AE189" s="45"/>
      <c r="AF189" s="45"/>
      <c r="AG189" s="45"/>
      <c r="AH189" s="45"/>
      <c r="AI189" s="45"/>
      <c r="AJ189" s="45"/>
    </row>
    <row r="190" spans="20:36">
      <c r="V190" s="173" t="s">
        <v>278</v>
      </c>
      <c r="X190" s="45"/>
      <c r="Y190" s="45"/>
      <c r="Z190" s="45"/>
      <c r="AA190" s="45"/>
      <c r="AB190" s="45"/>
      <c r="AC190" s="45"/>
      <c r="AD190" s="45"/>
      <c r="AE190" s="45"/>
      <c r="AF190" s="45"/>
      <c r="AG190" s="45"/>
      <c r="AH190" s="45"/>
      <c r="AI190" s="45"/>
      <c r="AJ190" s="45"/>
    </row>
    <row r="191" spans="20:36">
      <c r="V191" s="173" t="s">
        <v>294</v>
      </c>
      <c r="X191" s="45"/>
      <c r="Y191" s="45"/>
      <c r="Z191" s="45"/>
      <c r="AA191" s="45"/>
      <c r="AB191" s="45"/>
      <c r="AC191" s="45"/>
      <c r="AD191" s="45"/>
      <c r="AE191" s="45"/>
      <c r="AF191" s="45"/>
      <c r="AG191" s="45"/>
      <c r="AH191" s="45"/>
      <c r="AI191" s="45"/>
      <c r="AJ191" s="45"/>
    </row>
    <row r="192" spans="20:36">
      <c r="T192" s="177" t="s">
        <v>112</v>
      </c>
      <c r="U192" s="177" t="s">
        <v>112</v>
      </c>
      <c r="V192" s="177" t="s">
        <v>112</v>
      </c>
      <c r="W192" s="177" t="s">
        <v>112</v>
      </c>
      <c r="X192" s="45"/>
      <c r="Y192" s="45"/>
      <c r="Z192" s="45"/>
      <c r="AA192" s="45"/>
      <c r="AB192" s="45"/>
      <c r="AC192" s="45"/>
      <c r="AD192" s="45"/>
      <c r="AE192" s="45"/>
      <c r="AF192" s="45"/>
      <c r="AG192" s="45"/>
      <c r="AH192" s="45"/>
      <c r="AI192" s="45"/>
      <c r="AJ192" s="45"/>
    </row>
    <row r="193" spans="20:36">
      <c r="T193" s="173" t="s">
        <v>244</v>
      </c>
      <c r="U193" s="173" t="s">
        <v>269</v>
      </c>
      <c r="V193" s="173" t="s">
        <v>295</v>
      </c>
      <c r="W193" s="173" t="s">
        <v>313</v>
      </c>
      <c r="X193" s="45"/>
      <c r="Y193" s="45"/>
      <c r="Z193" s="45"/>
      <c r="AA193" s="45"/>
      <c r="AB193" s="45"/>
      <c r="AC193" s="45"/>
      <c r="AD193" s="45"/>
      <c r="AE193" s="45"/>
      <c r="AF193" s="45"/>
      <c r="AG193" s="45"/>
      <c r="AH193" s="45"/>
      <c r="AI193" s="45"/>
      <c r="AJ193" s="45"/>
    </row>
    <row r="194" spans="20:36">
      <c r="T194" s="173" t="s">
        <v>245</v>
      </c>
      <c r="U194" s="173" t="s">
        <v>271</v>
      </c>
      <c r="V194" s="173" t="s">
        <v>296</v>
      </c>
      <c r="W194" s="173" t="s">
        <v>279</v>
      </c>
      <c r="X194" s="47"/>
      <c r="Y194" s="47"/>
      <c r="Z194" s="47"/>
      <c r="AA194" s="47"/>
      <c r="AB194" s="47"/>
      <c r="AC194" s="47"/>
      <c r="AD194" s="47"/>
      <c r="AE194" s="47"/>
      <c r="AF194" s="47"/>
      <c r="AG194" s="47"/>
      <c r="AH194" s="47"/>
      <c r="AI194" s="47"/>
      <c r="AJ194" s="47"/>
    </row>
    <row r="195" spans="20:36">
      <c r="T195" s="173" t="s">
        <v>246</v>
      </c>
      <c r="U195" s="173" t="s">
        <v>273</v>
      </c>
      <c r="V195" s="173" t="s">
        <v>297</v>
      </c>
      <c r="W195" s="173" t="s">
        <v>280</v>
      </c>
      <c r="X195" s="45"/>
      <c r="Y195" s="45"/>
      <c r="Z195" s="45"/>
      <c r="AA195" s="45"/>
      <c r="AB195" s="45"/>
      <c r="AC195" s="45"/>
      <c r="AD195" s="45"/>
      <c r="AE195" s="45"/>
      <c r="AF195" s="45"/>
      <c r="AG195" s="45"/>
      <c r="AH195" s="45"/>
      <c r="AI195" s="45"/>
      <c r="AJ195" s="45"/>
    </row>
    <row r="196" spans="20:36">
      <c r="T196" s="173" t="s">
        <v>247</v>
      </c>
      <c r="U196" s="173" t="s">
        <v>249</v>
      </c>
      <c r="V196" s="173" t="s">
        <v>298</v>
      </c>
      <c r="W196" s="173" t="s">
        <v>281</v>
      </c>
      <c r="X196" s="45"/>
      <c r="Y196" s="45"/>
      <c r="Z196" s="45"/>
      <c r="AA196" s="45"/>
      <c r="AB196" s="45"/>
      <c r="AC196" s="45"/>
      <c r="AD196" s="45"/>
      <c r="AE196" s="45"/>
      <c r="AF196" s="45"/>
      <c r="AG196" s="45"/>
      <c r="AH196" s="45"/>
      <c r="AI196" s="45"/>
      <c r="AJ196" s="45"/>
    </row>
    <row r="197" spans="20:36">
      <c r="T197" s="173" t="s">
        <v>248</v>
      </c>
      <c r="U197" s="173" t="s">
        <v>275</v>
      </c>
      <c r="V197" s="173" t="s">
        <v>299</v>
      </c>
      <c r="W197" s="173" t="s">
        <v>282</v>
      </c>
      <c r="X197" s="45"/>
      <c r="Y197" s="45"/>
      <c r="Z197" s="45"/>
      <c r="AA197" s="45"/>
      <c r="AB197" s="45"/>
      <c r="AC197" s="45"/>
      <c r="AD197" s="45"/>
      <c r="AE197" s="45"/>
      <c r="AF197" s="45"/>
      <c r="AG197" s="45"/>
      <c r="AH197" s="45"/>
      <c r="AI197" s="45"/>
      <c r="AJ197" s="45"/>
    </row>
    <row r="198" spans="20:36">
      <c r="T198" s="173" t="s">
        <v>249</v>
      </c>
      <c r="U198" s="173"/>
      <c r="V198" s="173" t="s">
        <v>300</v>
      </c>
      <c r="W198" s="173" t="s">
        <v>283</v>
      </c>
      <c r="X198" s="45"/>
      <c r="Y198" s="45"/>
      <c r="Z198" s="45"/>
      <c r="AA198" s="45"/>
      <c r="AB198" s="45"/>
      <c r="AC198" s="45"/>
      <c r="AD198" s="45"/>
      <c r="AE198" s="45"/>
      <c r="AF198" s="45"/>
      <c r="AG198" s="45"/>
      <c r="AH198" s="45"/>
      <c r="AI198" s="45"/>
      <c r="AJ198" s="45"/>
    </row>
    <row r="199" spans="20:36">
      <c r="T199" s="173" t="s">
        <v>275</v>
      </c>
      <c r="U199" s="173"/>
      <c r="V199" s="173" t="s">
        <v>285</v>
      </c>
      <c r="W199" s="173" t="s">
        <v>284</v>
      </c>
      <c r="X199" s="45"/>
      <c r="Y199" s="45"/>
      <c r="Z199" s="45"/>
      <c r="AA199" s="45"/>
      <c r="AB199" s="45"/>
      <c r="AC199" s="45"/>
      <c r="AD199" s="45"/>
      <c r="AE199" s="45"/>
      <c r="AF199" s="45"/>
      <c r="AG199" s="45"/>
      <c r="AH199" s="45"/>
      <c r="AI199" s="45"/>
      <c r="AJ199" s="45"/>
    </row>
    <row r="200" spans="20:36">
      <c r="T200" s="173"/>
      <c r="U200" s="173"/>
      <c r="V200" s="173" t="s">
        <v>301</v>
      </c>
      <c r="W200" s="173"/>
      <c r="X200" s="47"/>
      <c r="Y200" s="47"/>
      <c r="Z200" s="47"/>
      <c r="AA200" s="47"/>
      <c r="AB200" s="47"/>
      <c r="AC200" s="47"/>
      <c r="AD200" s="47"/>
      <c r="AE200" s="47"/>
      <c r="AF200" s="47"/>
      <c r="AG200" s="47"/>
      <c r="AH200" s="47"/>
      <c r="AI200" s="47"/>
      <c r="AJ200" s="47"/>
    </row>
    <row r="201" spans="20:36">
      <c r="T201" s="173"/>
      <c r="U201" s="173"/>
      <c r="V201" s="173" t="s">
        <v>275</v>
      </c>
      <c r="W201" s="173"/>
      <c r="X201" s="45"/>
      <c r="Y201" s="45"/>
      <c r="Z201" s="45"/>
      <c r="AA201" s="45"/>
      <c r="AB201" s="45"/>
      <c r="AC201" s="45"/>
      <c r="AD201" s="45"/>
      <c r="AE201" s="45"/>
      <c r="AF201" s="45"/>
      <c r="AG201" s="45"/>
      <c r="AH201" s="45"/>
      <c r="AI201" s="45"/>
      <c r="AJ201" s="45"/>
    </row>
    <row r="202" spans="20:36">
      <c r="T202" s="45"/>
      <c r="U202" s="45"/>
      <c r="V202" s="45"/>
      <c r="W202" s="45"/>
      <c r="X202" s="45"/>
      <c r="Y202" s="45"/>
      <c r="Z202" s="45"/>
      <c r="AA202" s="45"/>
      <c r="AB202" s="45"/>
      <c r="AC202" s="45"/>
      <c r="AD202" s="45"/>
      <c r="AE202" s="45"/>
      <c r="AF202" s="45"/>
      <c r="AG202" s="45"/>
      <c r="AH202" s="45"/>
      <c r="AI202" s="45"/>
      <c r="AJ202" s="45"/>
    </row>
    <row r="203" spans="20:36">
      <c r="T203" s="45"/>
      <c r="U203" s="45"/>
      <c r="V203" s="45"/>
      <c r="W203" s="45"/>
      <c r="X203" s="45"/>
      <c r="Y203" s="45"/>
      <c r="Z203" s="45"/>
      <c r="AA203" s="45"/>
      <c r="AB203" s="45"/>
      <c r="AC203" s="45"/>
      <c r="AD203" s="45"/>
      <c r="AE203" s="45"/>
      <c r="AF203" s="45"/>
      <c r="AG203" s="45"/>
      <c r="AH203" s="45"/>
      <c r="AI203" s="45"/>
      <c r="AJ203" s="45"/>
    </row>
    <row r="204" spans="20:36">
      <c r="T204" s="45"/>
      <c r="U204" s="45"/>
      <c r="V204" s="45"/>
      <c r="W204" s="45"/>
      <c r="X204" s="45"/>
      <c r="Y204" s="45"/>
      <c r="Z204" s="45"/>
      <c r="AA204" s="45"/>
      <c r="AB204" s="45"/>
      <c r="AC204" s="45"/>
      <c r="AD204" s="45"/>
      <c r="AE204" s="45"/>
      <c r="AF204" s="45"/>
      <c r="AG204" s="45"/>
      <c r="AH204" s="45"/>
      <c r="AI204" s="45"/>
      <c r="AJ204" s="45"/>
    </row>
    <row r="205" spans="20:36">
      <c r="T205" s="45"/>
      <c r="U205" s="45"/>
      <c r="V205" s="45"/>
      <c r="W205" s="45"/>
      <c r="X205" s="45"/>
      <c r="Y205" s="45"/>
      <c r="Z205" s="45"/>
      <c r="AA205" s="45"/>
      <c r="AB205" s="45"/>
      <c r="AC205" s="45"/>
      <c r="AD205" s="45"/>
      <c r="AE205" s="45"/>
      <c r="AF205" s="45"/>
      <c r="AG205" s="45"/>
      <c r="AH205" s="45"/>
      <c r="AI205" s="45"/>
      <c r="AJ205" s="45"/>
    </row>
    <row r="206" spans="20:36">
      <c r="T206" s="47"/>
      <c r="U206" s="47"/>
      <c r="V206" s="47"/>
      <c r="W206" s="47"/>
      <c r="X206" s="47"/>
      <c r="Y206" s="47"/>
      <c r="Z206" s="47"/>
      <c r="AA206" s="47"/>
      <c r="AB206" s="47"/>
      <c r="AC206" s="47"/>
      <c r="AD206" s="47"/>
      <c r="AE206" s="47"/>
      <c r="AF206" s="47"/>
      <c r="AG206" s="47"/>
      <c r="AH206" s="47"/>
      <c r="AI206" s="47"/>
      <c r="AJ206" s="47"/>
    </row>
    <row r="207" spans="20:36">
      <c r="T207" s="45"/>
      <c r="U207" s="45"/>
      <c r="V207" s="45"/>
      <c r="W207" s="45"/>
      <c r="X207" s="45"/>
      <c r="Y207" s="45"/>
      <c r="Z207" s="45"/>
      <c r="AA207" s="45"/>
      <c r="AB207" s="45"/>
      <c r="AC207" s="45"/>
      <c r="AD207" s="45"/>
      <c r="AE207" s="45"/>
      <c r="AF207" s="45"/>
      <c r="AG207" s="45"/>
      <c r="AH207" s="45"/>
      <c r="AI207" s="45"/>
      <c r="AJ207" s="45"/>
    </row>
    <row r="208" spans="20:36">
      <c r="T208" s="45"/>
      <c r="U208" s="45"/>
      <c r="V208" s="45"/>
      <c r="W208" s="45"/>
      <c r="X208" s="45"/>
      <c r="Y208" s="45"/>
      <c r="Z208" s="45"/>
      <c r="AA208" s="45"/>
      <c r="AB208" s="45"/>
      <c r="AC208" s="45"/>
      <c r="AD208" s="45"/>
      <c r="AE208" s="45"/>
      <c r="AF208" s="45"/>
      <c r="AG208" s="45"/>
      <c r="AH208" s="45"/>
      <c r="AI208" s="45"/>
      <c r="AJ208" s="45"/>
    </row>
    <row r="209" spans="19:36">
      <c r="T209" s="45"/>
      <c r="U209" s="45"/>
      <c r="V209" s="45"/>
      <c r="W209" s="45"/>
      <c r="X209" s="45"/>
      <c r="Y209" s="45"/>
      <c r="Z209" s="45"/>
      <c r="AA209" s="45"/>
      <c r="AB209" s="45"/>
      <c r="AC209" s="45"/>
      <c r="AD209" s="45"/>
      <c r="AE209" s="45"/>
      <c r="AF209" s="45"/>
      <c r="AG209" s="45"/>
      <c r="AH209" s="45"/>
      <c r="AI209" s="45"/>
      <c r="AJ209" s="45"/>
    </row>
    <row r="210" spans="19:36">
      <c r="T210" s="45"/>
      <c r="U210" s="45"/>
      <c r="V210" s="45"/>
      <c r="W210" s="45"/>
      <c r="X210" s="45"/>
      <c r="Y210" s="45"/>
      <c r="Z210" s="45"/>
      <c r="AA210" s="45"/>
      <c r="AB210" s="45"/>
      <c r="AC210" s="45"/>
      <c r="AD210" s="45"/>
      <c r="AE210" s="45"/>
      <c r="AF210" s="45"/>
      <c r="AG210" s="45"/>
      <c r="AH210" s="45"/>
      <c r="AI210" s="45"/>
      <c r="AJ210" s="45"/>
    </row>
    <row r="211" spans="19:36">
      <c r="T211" s="45"/>
      <c r="U211" s="45"/>
      <c r="V211" s="45"/>
      <c r="W211" s="45"/>
      <c r="X211" s="45"/>
      <c r="Y211" s="45"/>
      <c r="Z211" s="45"/>
      <c r="AA211" s="45"/>
      <c r="AB211" s="45"/>
      <c r="AC211" s="45"/>
      <c r="AD211" s="45"/>
      <c r="AE211" s="45"/>
      <c r="AF211" s="45"/>
      <c r="AG211" s="45"/>
      <c r="AH211" s="45"/>
      <c r="AI211" s="45"/>
      <c r="AJ211" s="45"/>
    </row>
    <row r="212" spans="19:36">
      <c r="T212" s="47"/>
      <c r="U212" s="47"/>
      <c r="V212" s="47"/>
      <c r="W212" s="47"/>
      <c r="X212" s="47"/>
      <c r="Y212" s="47"/>
      <c r="Z212" s="47"/>
      <c r="AA212" s="47"/>
      <c r="AB212" s="47"/>
      <c r="AC212" s="47"/>
      <c r="AD212" s="47"/>
      <c r="AE212" s="47"/>
      <c r="AF212" s="47"/>
      <c r="AG212" s="47"/>
      <c r="AH212" s="47"/>
      <c r="AI212" s="47"/>
      <c r="AJ212" s="47"/>
    </row>
    <row r="213" spans="19:36" s="116" customFormat="1">
      <c r="S213" s="134"/>
      <c r="T213" s="117"/>
      <c r="U213" s="117"/>
      <c r="V213" s="117"/>
      <c r="W213" s="117"/>
      <c r="X213" s="117"/>
      <c r="Y213" s="117"/>
      <c r="Z213" s="117"/>
      <c r="AA213" s="117"/>
      <c r="AB213" s="117"/>
      <c r="AC213" s="117"/>
      <c r="AD213" s="117"/>
      <c r="AE213" s="117"/>
      <c r="AF213" s="117"/>
      <c r="AG213" s="117"/>
      <c r="AH213" s="117"/>
      <c r="AI213" s="117"/>
      <c r="AJ213" s="117"/>
    </row>
    <row r="214" spans="19:36" s="116" customFormat="1">
      <c r="S214" s="134"/>
      <c r="T214" s="117"/>
      <c r="U214" s="117"/>
      <c r="V214" s="117"/>
      <c r="W214" s="117"/>
      <c r="X214" s="117"/>
      <c r="Y214" s="117"/>
      <c r="Z214" s="117"/>
      <c r="AA214" s="117"/>
      <c r="AB214" s="117"/>
      <c r="AC214" s="117"/>
      <c r="AD214" s="117"/>
      <c r="AE214" s="117"/>
      <c r="AF214" s="117"/>
      <c r="AG214" s="117"/>
      <c r="AH214" s="117"/>
      <c r="AI214" s="117"/>
      <c r="AJ214" s="117"/>
    </row>
    <row r="215" spans="19:36" s="116" customFormat="1">
      <c r="S215" s="134"/>
      <c r="T215" s="117"/>
      <c r="U215" s="117"/>
      <c r="V215" s="117"/>
      <c r="W215" s="117"/>
      <c r="X215" s="117"/>
      <c r="Y215" s="117"/>
      <c r="Z215" s="117"/>
      <c r="AA215" s="117"/>
      <c r="AB215" s="117"/>
      <c r="AC215" s="117"/>
      <c r="AD215" s="117"/>
      <c r="AE215" s="117"/>
      <c r="AF215" s="117"/>
      <c r="AG215" s="117"/>
      <c r="AH215" s="117"/>
      <c r="AI215" s="117"/>
      <c r="AJ215" s="117"/>
    </row>
    <row r="216" spans="19:36" s="116" customFormat="1">
      <c r="S216" s="134"/>
      <c r="T216" s="117"/>
      <c r="U216" s="117"/>
      <c r="V216" s="117"/>
      <c r="W216" s="117"/>
      <c r="X216" s="117"/>
      <c r="Y216" s="117"/>
      <c r="Z216" s="117"/>
      <c r="AA216" s="117"/>
      <c r="AB216" s="117"/>
      <c r="AC216" s="117"/>
      <c r="AD216" s="117"/>
      <c r="AE216" s="117"/>
      <c r="AF216" s="117"/>
      <c r="AG216" s="117"/>
      <c r="AH216" s="117"/>
      <c r="AI216" s="117"/>
      <c r="AJ216" s="117"/>
    </row>
    <row r="217" spans="19:36" s="116" customFormat="1">
      <c r="S217" s="134"/>
      <c r="T217" s="117"/>
      <c r="U217" s="117"/>
      <c r="V217" s="117"/>
      <c r="W217" s="117"/>
      <c r="X217" s="117"/>
      <c r="Y217" s="117"/>
      <c r="Z217" s="117"/>
      <c r="AA217" s="117"/>
      <c r="AB217" s="117"/>
      <c r="AC217" s="117"/>
      <c r="AD217" s="117"/>
      <c r="AE217" s="117"/>
      <c r="AF217" s="117"/>
      <c r="AG217" s="117"/>
      <c r="AH217" s="117"/>
      <c r="AI217" s="117"/>
      <c r="AJ217" s="117"/>
    </row>
    <row r="218" spans="19:36" s="116" customFormat="1">
      <c r="S218" s="134"/>
      <c r="T218" s="117"/>
      <c r="U218" s="117"/>
      <c r="V218" s="117"/>
      <c r="W218" s="117"/>
      <c r="X218" s="117"/>
      <c r="Y218" s="117"/>
      <c r="Z218" s="117"/>
      <c r="AA218" s="117"/>
      <c r="AB218" s="117"/>
      <c r="AC218" s="117"/>
      <c r="AD218" s="117"/>
      <c r="AE218" s="117"/>
      <c r="AF218" s="117"/>
      <c r="AG218" s="117"/>
      <c r="AH218" s="117"/>
      <c r="AI218" s="117"/>
      <c r="AJ218" s="117"/>
    </row>
    <row r="219" spans="19:36" s="116" customFormat="1">
      <c r="S219" s="134"/>
      <c r="T219" s="117"/>
      <c r="U219" s="117"/>
      <c r="V219" s="117"/>
      <c r="W219" s="117"/>
      <c r="X219" s="117"/>
      <c r="Y219" s="117"/>
      <c r="Z219" s="117"/>
      <c r="AA219" s="117"/>
      <c r="AB219" s="117"/>
      <c r="AC219" s="117"/>
      <c r="AD219" s="117"/>
      <c r="AE219" s="117"/>
      <c r="AF219" s="117"/>
      <c r="AG219" s="117"/>
      <c r="AH219" s="117"/>
      <c r="AI219" s="117"/>
      <c r="AJ219" s="117"/>
    </row>
    <row r="220" spans="19:36" s="116" customFormat="1">
      <c r="S220" s="134"/>
      <c r="T220" s="117"/>
      <c r="U220" s="117"/>
      <c r="V220" s="117"/>
      <c r="W220" s="117"/>
      <c r="X220" s="117"/>
      <c r="Y220" s="117"/>
      <c r="Z220" s="117"/>
      <c r="AA220" s="117"/>
      <c r="AB220" s="117"/>
      <c r="AC220" s="117"/>
      <c r="AD220" s="117"/>
      <c r="AE220" s="117"/>
      <c r="AF220" s="117"/>
      <c r="AG220" s="117"/>
      <c r="AH220" s="117"/>
      <c r="AI220" s="117"/>
      <c r="AJ220" s="117"/>
    </row>
    <row r="221" spans="19:36" s="116" customFormat="1">
      <c r="S221" s="134"/>
      <c r="T221" s="117"/>
      <c r="U221" s="117"/>
      <c r="V221" s="117"/>
      <c r="W221" s="117"/>
      <c r="X221" s="117"/>
      <c r="Y221" s="117"/>
      <c r="Z221" s="117"/>
      <c r="AA221" s="117"/>
      <c r="AB221" s="117"/>
      <c r="AC221" s="117"/>
      <c r="AD221" s="117"/>
      <c r="AE221" s="117"/>
      <c r="AF221" s="117"/>
      <c r="AG221" s="117"/>
      <c r="AH221" s="117"/>
      <c r="AI221" s="117"/>
      <c r="AJ221" s="117"/>
    </row>
    <row r="222" spans="19:36" s="116" customFormat="1">
      <c r="S222" s="134"/>
    </row>
    <row r="223" spans="19:36" s="116" customFormat="1">
      <c r="S223" s="134"/>
    </row>
    <row r="224" spans="19:36" s="116" customFormat="1">
      <c r="S224" s="134"/>
      <c r="X224" s="122"/>
    </row>
    <row r="225" spans="19:36" s="116" customFormat="1">
      <c r="S225" s="134"/>
    </row>
    <row r="226" spans="19:36" s="116" customFormat="1">
      <c r="S226" s="134"/>
    </row>
    <row r="227" spans="19:36" s="116" customFormat="1">
      <c r="S227" s="134"/>
    </row>
    <row r="228" spans="19:36" s="116" customFormat="1">
      <c r="S228" s="134"/>
    </row>
    <row r="229" spans="19:36" s="116" customFormat="1">
      <c r="S229" s="134"/>
    </row>
    <row r="230" spans="19:36" s="116" customFormat="1">
      <c r="S230" s="134"/>
      <c r="T230" s="119"/>
      <c r="U230" s="117"/>
      <c r="V230" s="117"/>
      <c r="W230" s="117"/>
      <c r="X230" s="117"/>
      <c r="Y230" s="117"/>
      <c r="Z230" s="117"/>
      <c r="AA230" s="117"/>
      <c r="AB230" s="117"/>
      <c r="AC230" s="117"/>
      <c r="AD230" s="117"/>
      <c r="AE230" s="117"/>
      <c r="AF230" s="117"/>
      <c r="AG230" s="117"/>
      <c r="AH230" s="117"/>
      <c r="AI230" s="117"/>
      <c r="AJ230" s="117"/>
    </row>
    <row r="231" spans="19:36" s="116" customFormat="1">
      <c r="S231" s="134"/>
      <c r="T231" s="15"/>
      <c r="U231" s="15"/>
      <c r="V231" s="15"/>
      <c r="W231" s="15"/>
      <c r="X231" s="15"/>
      <c r="Y231" s="15"/>
      <c r="Z231" s="15"/>
      <c r="AA231" s="15"/>
      <c r="AB231" s="15"/>
      <c r="AC231" s="15"/>
      <c r="AD231" s="15"/>
      <c r="AE231" s="15"/>
      <c r="AF231" s="15"/>
      <c r="AG231" s="15"/>
      <c r="AH231" s="15"/>
      <c r="AI231" s="15"/>
      <c r="AJ231" s="15"/>
    </row>
    <row r="232" spans="19:36" s="116" customFormat="1">
      <c r="S232" s="134"/>
      <c r="T232" s="15"/>
      <c r="U232" s="15"/>
      <c r="V232" s="15"/>
      <c r="W232" s="15"/>
      <c r="X232" s="15"/>
      <c r="Y232" s="15"/>
      <c r="Z232" s="15"/>
      <c r="AA232" s="15"/>
      <c r="AB232" s="15"/>
      <c r="AC232" s="15"/>
      <c r="AD232" s="15"/>
      <c r="AE232" s="15"/>
      <c r="AF232" s="15"/>
      <c r="AG232" s="15"/>
      <c r="AH232" s="15"/>
      <c r="AI232" s="15"/>
      <c r="AJ232" s="15"/>
    </row>
    <row r="233" spans="19:36" s="116" customFormat="1">
      <c r="S233" s="134"/>
      <c r="T233" s="15"/>
      <c r="U233" s="15"/>
      <c r="V233" s="15"/>
      <c r="W233" s="15"/>
      <c r="X233" s="15"/>
      <c r="Y233" s="15"/>
      <c r="Z233" s="15"/>
      <c r="AA233" s="15"/>
      <c r="AB233" s="109"/>
      <c r="AC233" s="15"/>
      <c r="AD233" s="15"/>
      <c r="AE233" s="15"/>
      <c r="AF233" s="15"/>
      <c r="AG233" s="15"/>
      <c r="AH233" s="15"/>
      <c r="AI233" s="109"/>
      <c r="AJ233" s="15"/>
    </row>
    <row r="234" spans="19:36" s="116" customFormat="1">
      <c r="S234" s="134"/>
      <c r="T234" s="15"/>
      <c r="U234" s="15"/>
      <c r="V234" s="15"/>
      <c r="W234" s="15"/>
      <c r="X234" s="15"/>
      <c r="Y234" s="15"/>
      <c r="Z234" s="15"/>
      <c r="AA234" s="15"/>
      <c r="AB234" s="15"/>
      <c r="AC234" s="15"/>
      <c r="AD234" s="15"/>
      <c r="AE234" s="15"/>
      <c r="AF234" s="15"/>
      <c r="AG234" s="15"/>
      <c r="AH234" s="15"/>
      <c r="AI234" s="15"/>
      <c r="AJ234" s="15"/>
    </row>
    <row r="235" spans="19:36" s="116" customFormat="1" ht="23.25">
      <c r="S235" s="134"/>
      <c r="T235" s="172" t="s">
        <v>347</v>
      </c>
      <c r="U235" s="172" t="s">
        <v>348</v>
      </c>
      <c r="V235" s="172" t="s">
        <v>349</v>
      </c>
      <c r="W235" s="172" t="s">
        <v>350</v>
      </c>
      <c r="X235" s="15"/>
      <c r="Y235" s="15"/>
      <c r="Z235" s="15"/>
      <c r="AA235" s="15"/>
      <c r="AB235" s="15"/>
      <c r="AC235" s="15"/>
      <c r="AD235" s="15"/>
      <c r="AE235" s="15"/>
      <c r="AF235" s="109"/>
      <c r="AG235" s="15"/>
      <c r="AH235" s="15"/>
      <c r="AI235" s="15"/>
      <c r="AJ235" s="15"/>
    </row>
    <row r="236" spans="19:36" s="116" customFormat="1">
      <c r="S236" s="134"/>
      <c r="T236" s="174" t="s">
        <v>22</v>
      </c>
      <c r="U236" s="174" t="s">
        <v>22</v>
      </c>
      <c r="V236" s="174" t="s">
        <v>22</v>
      </c>
      <c r="W236" s="174" t="s">
        <v>22</v>
      </c>
      <c r="X236" s="15"/>
      <c r="Y236" s="15"/>
      <c r="Z236" s="15"/>
      <c r="AA236" s="15"/>
      <c r="AB236" s="15"/>
      <c r="AC236" s="15"/>
      <c r="AE236" s="15"/>
      <c r="AF236" s="15"/>
      <c r="AH236" s="15"/>
    </row>
    <row r="237" spans="19:36" s="116" customFormat="1">
      <c r="S237" s="134"/>
      <c r="X237" s="15"/>
    </row>
    <row r="238" spans="19:36" s="116" customFormat="1">
      <c r="S238" s="134"/>
      <c r="T238" s="117"/>
      <c r="U238" s="117"/>
      <c r="V238" s="117"/>
      <c r="W238" s="117"/>
      <c r="X238" s="117"/>
      <c r="Y238" s="117"/>
      <c r="Z238" s="117"/>
      <c r="AA238" s="117"/>
      <c r="AB238" s="117"/>
      <c r="AC238" s="117"/>
      <c r="AD238" s="117"/>
      <c r="AE238" s="117"/>
      <c r="AF238" s="117"/>
      <c r="AG238" s="117"/>
      <c r="AH238" s="117"/>
      <c r="AI238" s="117"/>
      <c r="AJ238" s="117"/>
    </row>
    <row r="239" spans="19:36" s="116" customFormat="1">
      <c r="S239" s="134"/>
      <c r="AD239" s="15"/>
      <c r="AE239" s="15"/>
      <c r="AF239" s="15"/>
      <c r="AG239" s="15"/>
      <c r="AH239" s="15"/>
      <c r="AJ239" s="15"/>
    </row>
    <row r="240" spans="19:36" s="116" customFormat="1">
      <c r="S240" s="134"/>
      <c r="AD240" s="15"/>
      <c r="AE240" s="15"/>
      <c r="AF240" s="15"/>
      <c r="AG240" s="15"/>
      <c r="AH240" s="15"/>
      <c r="AJ240" s="15"/>
    </row>
    <row r="241" spans="19:36" s="116" customFormat="1">
      <c r="S241" s="134"/>
      <c r="AD241" s="15"/>
      <c r="AE241" s="15"/>
      <c r="AF241" s="15"/>
      <c r="AG241" s="15"/>
      <c r="AH241" s="15"/>
      <c r="AJ241" s="15"/>
    </row>
    <row r="242" spans="19:36" s="116" customFormat="1">
      <c r="S242" s="134"/>
      <c r="AD242" s="15"/>
      <c r="AE242" s="15"/>
      <c r="AF242" s="15"/>
      <c r="AG242" s="15"/>
      <c r="AH242" s="15"/>
      <c r="AJ242" s="15"/>
    </row>
    <row r="243" spans="19:36" s="116" customFormat="1">
      <c r="S243" s="134"/>
      <c r="AD243" s="15"/>
      <c r="AE243" s="15"/>
      <c r="AF243" s="15"/>
      <c r="AG243" s="15"/>
      <c r="AH243" s="15"/>
      <c r="AJ243" s="15"/>
    </row>
    <row r="244" spans="19:36" s="116" customFormat="1">
      <c r="S244" s="134"/>
      <c r="AE244" s="15"/>
      <c r="AH244" s="15"/>
      <c r="AJ244" s="15"/>
    </row>
    <row r="245" spans="19:36" s="116" customFormat="1">
      <c r="S245" s="134"/>
    </row>
    <row r="246" spans="19:36" s="116" customFormat="1">
      <c r="S246" s="134"/>
      <c r="T246" s="117"/>
      <c r="U246" s="117"/>
      <c r="V246" s="117"/>
      <c r="W246" s="117"/>
      <c r="X246" s="117"/>
      <c r="Y246" s="117"/>
      <c r="Z246" s="117"/>
      <c r="AA246" s="117"/>
      <c r="AB246" s="117"/>
      <c r="AC246" s="117"/>
      <c r="AD246" s="117"/>
      <c r="AE246" s="117"/>
      <c r="AF246" s="117"/>
      <c r="AG246" s="117"/>
      <c r="AH246" s="117"/>
      <c r="AI246" s="117"/>
      <c r="AJ246" s="117"/>
    </row>
    <row r="247" spans="19:36" s="116" customFormat="1">
      <c r="S247" s="134"/>
      <c r="T247" s="15"/>
      <c r="AE247" s="15"/>
      <c r="AH247" s="15"/>
      <c r="AJ247" s="15"/>
    </row>
    <row r="248" spans="19:36" s="116" customFormat="1">
      <c r="S248" s="134"/>
      <c r="T248" s="15"/>
      <c r="AE248" s="15"/>
      <c r="AH248" s="15"/>
      <c r="AJ248" s="15"/>
    </row>
    <row r="249" spans="19:36" s="116" customFormat="1">
      <c r="S249" s="134"/>
      <c r="T249" s="15"/>
      <c r="AE249" s="15"/>
      <c r="AH249" s="15"/>
      <c r="AJ249" s="15"/>
    </row>
    <row r="250" spans="19:36" s="116" customFormat="1">
      <c r="S250" s="134"/>
      <c r="T250" s="15"/>
      <c r="AE250" s="15"/>
      <c r="AH250" s="15"/>
      <c r="AJ250" s="15"/>
    </row>
    <row r="251" spans="19:36" s="116" customFormat="1">
      <c r="S251" s="134"/>
      <c r="T251" s="15"/>
      <c r="AE251" s="15"/>
      <c r="AH251" s="15"/>
      <c r="AJ251" s="15"/>
    </row>
    <row r="252" spans="19:36" s="116" customFormat="1">
      <c r="S252" s="134"/>
      <c r="T252" s="15"/>
      <c r="AE252" s="15"/>
      <c r="AH252" s="15"/>
      <c r="AJ252" s="15"/>
    </row>
    <row r="253" spans="19:36" s="116" customFormat="1">
      <c r="S253" s="134"/>
      <c r="T253" s="117"/>
      <c r="U253" s="117"/>
      <c r="V253" s="117"/>
      <c r="W253" s="117"/>
      <c r="X253" s="117"/>
      <c r="Y253" s="117"/>
      <c r="Z253" s="117"/>
      <c r="AA253" s="117"/>
      <c r="AB253" s="117"/>
      <c r="AC253" s="117"/>
      <c r="AD253" s="117"/>
      <c r="AE253" s="117"/>
      <c r="AF253" s="117"/>
      <c r="AG253" s="117"/>
      <c r="AH253" s="117"/>
      <c r="AI253" s="117"/>
      <c r="AJ253" s="117"/>
    </row>
    <row r="254" spans="19:36" s="116" customFormat="1">
      <c r="S254" s="134"/>
    </row>
    <row r="255" spans="19:36" s="116" customFormat="1">
      <c r="S255" s="134"/>
    </row>
    <row r="256" spans="19:36" s="116" customFormat="1">
      <c r="S256" s="134"/>
    </row>
    <row r="257" spans="19:36" s="116" customFormat="1">
      <c r="S257" s="134"/>
    </row>
    <row r="258" spans="19:36" s="116" customFormat="1">
      <c r="S258" s="134"/>
    </row>
    <row r="259" spans="19:36" s="116" customFormat="1">
      <c r="S259" s="134"/>
      <c r="T259" s="117"/>
      <c r="U259" s="117"/>
      <c r="V259" s="117"/>
      <c r="W259" s="117"/>
      <c r="X259" s="117"/>
      <c r="Y259" s="117"/>
      <c r="Z259" s="117"/>
      <c r="AA259" s="117"/>
      <c r="AB259" s="117"/>
      <c r="AC259" s="117"/>
      <c r="AD259" s="117"/>
      <c r="AE259" s="117"/>
      <c r="AF259" s="117"/>
      <c r="AG259" s="117"/>
      <c r="AH259" s="117"/>
      <c r="AI259" s="117"/>
      <c r="AJ259" s="117"/>
    </row>
    <row r="260" spans="19:36" s="116" customFormat="1">
      <c r="S260" s="134"/>
    </row>
    <row r="261" spans="19:36" s="116" customFormat="1">
      <c r="S261" s="134"/>
    </row>
    <row r="262" spans="19:36" s="116" customFormat="1">
      <c r="S262" s="134"/>
    </row>
    <row r="263" spans="19:36" s="116" customFormat="1">
      <c r="S263" s="134"/>
    </row>
    <row r="264" spans="19:36" s="116" customFormat="1">
      <c r="S264" s="134"/>
    </row>
    <row r="265" spans="19:36" s="116" customFormat="1">
      <c r="S265" s="134"/>
      <c r="T265" s="117"/>
      <c r="U265" s="117"/>
      <c r="V265" s="117"/>
      <c r="W265" s="117"/>
      <c r="X265" s="117"/>
      <c r="Y265" s="117"/>
      <c r="Z265" s="117"/>
      <c r="AA265" s="117"/>
      <c r="AB265" s="117"/>
      <c r="AC265" s="117"/>
      <c r="AD265" s="117"/>
      <c r="AE265" s="117"/>
      <c r="AF265" s="117"/>
      <c r="AG265" s="117"/>
      <c r="AH265" s="117"/>
      <c r="AI265" s="117"/>
      <c r="AJ265" s="117"/>
    </row>
    <row r="266" spans="19:36" s="116" customFormat="1">
      <c r="S266" s="134"/>
    </row>
    <row r="267" spans="19:36" s="116" customFormat="1">
      <c r="S267" s="134"/>
    </row>
    <row r="268" spans="19:36" s="116" customFormat="1">
      <c r="S268" s="134"/>
    </row>
    <row r="269" spans="19:36" s="116" customFormat="1">
      <c r="S269" s="134"/>
    </row>
    <row r="270" spans="19:36" s="116" customFormat="1">
      <c r="S270" s="134"/>
    </row>
    <row r="271" spans="19:36" s="116" customFormat="1">
      <c r="S271" s="134"/>
      <c r="T271" s="117"/>
      <c r="U271" s="117"/>
      <c r="V271" s="117"/>
      <c r="W271" s="117"/>
      <c r="X271" s="117"/>
      <c r="Y271" s="117"/>
      <c r="Z271" s="117"/>
      <c r="AA271" s="117"/>
      <c r="AB271" s="117"/>
      <c r="AC271" s="117"/>
      <c r="AD271" s="117"/>
      <c r="AE271" s="117"/>
      <c r="AF271" s="117"/>
      <c r="AG271" s="117"/>
      <c r="AH271" s="117"/>
      <c r="AI271" s="117"/>
      <c r="AJ271" s="117"/>
    </row>
    <row r="272" spans="19:36" s="116" customFormat="1">
      <c r="S272" s="134"/>
    </row>
    <row r="273" spans="19:37" s="116" customFormat="1">
      <c r="S273" s="134"/>
    </row>
    <row r="274" spans="19:37" s="148" customFormat="1"/>
    <row r="275" spans="19:37" s="148" customFormat="1"/>
    <row r="276" spans="19:37" s="148" customFormat="1"/>
    <row r="277" spans="19:37" s="148" customFormat="1"/>
    <row r="278" spans="19:37" s="148" customFormat="1"/>
    <row r="279" spans="19:37" s="148" customFormat="1" ht="23.25">
      <c r="T279" s="50"/>
      <c r="U279" s="50"/>
      <c r="V279" s="50"/>
      <c r="W279" s="50"/>
      <c r="X279" s="50"/>
      <c r="Y279" s="50"/>
      <c r="Z279" s="50"/>
      <c r="AA279" s="50"/>
      <c r="AB279" s="50"/>
      <c r="AC279" s="50"/>
      <c r="AD279" s="50"/>
      <c r="AE279" s="50"/>
      <c r="AF279" s="50"/>
      <c r="AG279" s="50"/>
      <c r="AH279" s="50"/>
      <c r="AI279" s="50"/>
      <c r="AJ279" s="50"/>
      <c r="AK279" s="50"/>
    </row>
    <row r="280" spans="19:37" s="148" customFormat="1">
      <c r="T280" s="149"/>
      <c r="U280" s="149"/>
      <c r="V280" s="149"/>
      <c r="W280" s="149"/>
      <c r="X280" s="149"/>
      <c r="Y280" s="149"/>
      <c r="Z280" s="149"/>
      <c r="AA280" s="149"/>
      <c r="AB280" s="149"/>
      <c r="AC280" s="149"/>
      <c r="AD280" s="149"/>
      <c r="AE280" s="149"/>
      <c r="AF280" s="149"/>
      <c r="AG280" s="149"/>
      <c r="AH280" s="149"/>
      <c r="AI280" s="149"/>
      <c r="AJ280" s="149"/>
      <c r="AK280" s="149"/>
    </row>
    <row r="281" spans="19:37" s="148" customFormat="1">
      <c r="AK281" s="165"/>
    </row>
    <row r="282" spans="19:37" s="148" customFormat="1">
      <c r="AK282" s="165"/>
    </row>
    <row r="283" spans="19:37" s="148" customFormat="1">
      <c r="AK283" s="165"/>
    </row>
    <row r="284" spans="19:37" s="148" customFormat="1">
      <c r="AK284" s="165"/>
    </row>
    <row r="285" spans="19:37" s="148" customFormat="1">
      <c r="AK285" s="165"/>
    </row>
    <row r="286" spans="19:37" s="148" customFormat="1">
      <c r="AJ286" s="14"/>
      <c r="AK286" s="165"/>
    </row>
    <row r="287" spans="19:37" s="148" customFormat="1"/>
    <row r="288" spans="19:37" s="148" customFormat="1"/>
    <row r="289" spans="20:37" s="148" customFormat="1">
      <c r="T289" s="149"/>
      <c r="U289" s="149"/>
      <c r="V289" s="149"/>
      <c r="W289" s="149"/>
      <c r="X289" s="149"/>
      <c r="Y289" s="149"/>
      <c r="Z289" s="149"/>
      <c r="AA289" s="149"/>
      <c r="AB289" s="149"/>
      <c r="AC289" s="149"/>
      <c r="AD289" s="149"/>
      <c r="AE289" s="149"/>
      <c r="AF289" s="149"/>
      <c r="AG289" s="149"/>
      <c r="AH289" s="149"/>
      <c r="AI289" s="149"/>
      <c r="AJ289" s="149"/>
      <c r="AK289" s="149"/>
    </row>
    <row r="290" spans="20:37" s="148" customFormat="1">
      <c r="T290" s="15"/>
      <c r="U290" s="15"/>
      <c r="V290" s="15"/>
      <c r="W290" s="15"/>
      <c r="X290" s="15"/>
      <c r="Y290" s="15"/>
      <c r="Z290" s="15"/>
      <c r="AA290" s="15"/>
      <c r="AB290" s="15"/>
      <c r="AC290" s="15"/>
      <c r="AD290" s="15"/>
      <c r="AE290" s="15"/>
      <c r="AF290" s="15"/>
      <c r="AG290" s="15"/>
      <c r="AH290" s="15"/>
      <c r="AI290" s="15"/>
      <c r="AJ290" s="15"/>
      <c r="AK290" s="15"/>
    </row>
    <row r="291" spans="20:37" s="148" customFormat="1">
      <c r="T291" s="15"/>
      <c r="U291" s="15"/>
      <c r="V291" s="15"/>
      <c r="W291" s="15"/>
      <c r="X291" s="15"/>
      <c r="Y291" s="15"/>
      <c r="Z291" s="15"/>
      <c r="AA291" s="15"/>
      <c r="AB291" s="15"/>
      <c r="AC291" s="15"/>
      <c r="AD291" s="15"/>
      <c r="AE291" s="15"/>
      <c r="AF291" s="15"/>
      <c r="AG291" s="15"/>
      <c r="AH291" s="15"/>
      <c r="AI291" s="15"/>
      <c r="AJ291" s="15"/>
      <c r="AK291" s="15"/>
    </row>
    <row r="292" spans="20:37" s="148" customFormat="1">
      <c r="T292" s="15"/>
      <c r="U292" s="15"/>
      <c r="V292" s="15"/>
      <c r="W292" s="15"/>
      <c r="X292" s="15"/>
      <c r="Y292" s="15"/>
      <c r="Z292" s="15"/>
      <c r="AA292" s="15"/>
      <c r="AB292" s="109"/>
      <c r="AC292" s="15"/>
      <c r="AD292" s="15"/>
      <c r="AE292" s="15"/>
      <c r="AF292" s="15"/>
      <c r="AG292" s="15"/>
      <c r="AH292" s="15"/>
      <c r="AI292" s="109"/>
      <c r="AJ292" s="15"/>
      <c r="AK292" s="15"/>
    </row>
    <row r="293" spans="20:37" s="148" customFormat="1">
      <c r="T293" s="15"/>
      <c r="U293" s="15"/>
      <c r="V293" s="15"/>
      <c r="W293" s="15"/>
      <c r="X293" s="15"/>
      <c r="Y293" s="15"/>
      <c r="Z293" s="15"/>
      <c r="AA293" s="15"/>
      <c r="AB293" s="15"/>
      <c r="AC293" s="15"/>
      <c r="AD293" s="15"/>
      <c r="AE293" s="15"/>
      <c r="AF293" s="15"/>
      <c r="AG293" s="15"/>
      <c r="AH293" s="15"/>
      <c r="AI293" s="15"/>
      <c r="AJ293" s="15"/>
      <c r="AK293" s="15"/>
    </row>
    <row r="294" spans="20:37" s="148" customFormat="1">
      <c r="T294" s="109"/>
      <c r="U294" s="110"/>
      <c r="V294" s="15"/>
      <c r="W294" s="15"/>
      <c r="X294" s="15"/>
      <c r="Y294" s="15"/>
      <c r="Z294" s="15"/>
      <c r="AA294" s="15"/>
      <c r="AB294" s="15"/>
      <c r="AC294" s="15"/>
      <c r="AD294" s="15"/>
      <c r="AE294" s="15"/>
      <c r="AF294" s="109"/>
      <c r="AG294" s="15"/>
      <c r="AH294" s="15"/>
      <c r="AI294" s="15"/>
      <c r="AJ294" s="15"/>
      <c r="AK294" s="15"/>
    </row>
    <row r="295" spans="20:37" s="148" customFormat="1">
      <c r="T295" s="15"/>
      <c r="V295" s="15"/>
      <c r="W295" s="15"/>
      <c r="X295" s="15"/>
      <c r="Y295" s="15"/>
      <c r="Z295" s="15"/>
      <c r="AA295" s="15"/>
      <c r="AB295" s="15"/>
      <c r="AC295" s="15"/>
      <c r="AE295" s="15"/>
      <c r="AF295" s="15"/>
      <c r="AH295" s="15"/>
    </row>
    <row r="296" spans="20:37" s="148" customFormat="1">
      <c r="X296" s="15"/>
    </row>
    <row r="297" spans="20:37" s="148" customFormat="1">
      <c r="T297" s="149"/>
      <c r="U297" s="149"/>
      <c r="V297" s="149"/>
      <c r="W297" s="149"/>
      <c r="X297" s="149"/>
      <c r="Y297" s="149"/>
      <c r="Z297" s="149"/>
      <c r="AA297" s="149"/>
      <c r="AB297" s="149"/>
      <c r="AC297" s="149"/>
      <c r="AD297" s="149"/>
      <c r="AE297" s="149"/>
      <c r="AF297" s="149"/>
      <c r="AG297" s="149"/>
      <c r="AH297" s="149"/>
      <c r="AI297" s="149"/>
      <c r="AJ297" s="149"/>
      <c r="AK297" s="149"/>
    </row>
    <row r="298" spans="20:37" s="148" customFormat="1">
      <c r="AD298" s="15"/>
      <c r="AE298" s="15"/>
      <c r="AF298" s="15"/>
      <c r="AG298" s="15"/>
      <c r="AH298" s="15"/>
      <c r="AJ298" s="15"/>
      <c r="AK298" s="15"/>
    </row>
    <row r="299" spans="20:37" s="148" customFormat="1">
      <c r="AD299" s="15"/>
      <c r="AE299" s="15"/>
      <c r="AF299" s="15"/>
      <c r="AG299" s="15"/>
      <c r="AH299" s="15"/>
      <c r="AJ299" s="15"/>
      <c r="AK299" s="15"/>
    </row>
    <row r="300" spans="20:37" s="148" customFormat="1">
      <c r="AD300" s="15"/>
      <c r="AE300" s="15"/>
      <c r="AF300" s="15"/>
      <c r="AG300" s="15"/>
      <c r="AH300" s="15"/>
      <c r="AJ300" s="15"/>
      <c r="AK300" s="15"/>
    </row>
    <row r="301" spans="20:37" s="148" customFormat="1">
      <c r="AD301" s="15"/>
      <c r="AE301" s="15"/>
      <c r="AF301" s="15"/>
      <c r="AG301" s="15"/>
      <c r="AH301" s="15"/>
      <c r="AJ301" s="15"/>
      <c r="AK301" s="15"/>
    </row>
    <row r="302" spans="20:37" s="148" customFormat="1">
      <c r="AD302" s="15"/>
      <c r="AE302" s="15"/>
      <c r="AF302" s="15"/>
      <c r="AG302" s="15"/>
      <c r="AH302" s="15"/>
      <c r="AJ302" s="15"/>
      <c r="AK302" s="15"/>
    </row>
    <row r="303" spans="20:37" s="148" customFormat="1">
      <c r="AE303" s="15"/>
      <c r="AH303" s="15"/>
      <c r="AJ303" s="15"/>
      <c r="AK303" s="15"/>
    </row>
    <row r="304" spans="20:37" s="148" customFormat="1"/>
    <row r="305" spans="20:37" s="148" customFormat="1">
      <c r="T305" s="149"/>
      <c r="U305" s="149"/>
      <c r="V305" s="149"/>
      <c r="W305" s="149"/>
      <c r="X305" s="149"/>
      <c r="Y305" s="149"/>
      <c r="Z305" s="149"/>
      <c r="AA305" s="149"/>
      <c r="AB305" s="149"/>
      <c r="AC305" s="149"/>
      <c r="AD305" s="149"/>
      <c r="AE305" s="149"/>
      <c r="AF305" s="149"/>
      <c r="AG305" s="149"/>
      <c r="AH305" s="149"/>
      <c r="AI305" s="149"/>
      <c r="AJ305" s="149"/>
      <c r="AK305" s="149"/>
    </row>
    <row r="306" spans="20:37" s="148" customFormat="1">
      <c r="T306" s="15"/>
      <c r="AE306" s="15"/>
      <c r="AH306" s="15"/>
      <c r="AJ306" s="15"/>
      <c r="AK306" s="15"/>
    </row>
    <row r="307" spans="20:37" s="148" customFormat="1">
      <c r="T307" s="15"/>
      <c r="AE307" s="15"/>
      <c r="AH307" s="15"/>
      <c r="AJ307" s="15"/>
      <c r="AK307" s="15"/>
    </row>
    <row r="308" spans="20:37" s="148" customFormat="1">
      <c r="T308" s="15"/>
      <c r="AE308" s="15"/>
      <c r="AH308" s="15"/>
      <c r="AJ308" s="15"/>
      <c r="AK308" s="15"/>
    </row>
    <row r="309" spans="20:37" s="148" customFormat="1">
      <c r="T309" s="15"/>
      <c r="AE309" s="15"/>
      <c r="AH309" s="15"/>
      <c r="AJ309" s="15"/>
      <c r="AK309" s="15"/>
    </row>
    <row r="310" spans="20:37" s="148" customFormat="1">
      <c r="T310" s="15"/>
      <c r="AE310" s="15"/>
      <c r="AH310" s="15"/>
      <c r="AJ310" s="15"/>
      <c r="AK310" s="15"/>
    </row>
    <row r="311" spans="20:37" s="148" customFormat="1">
      <c r="T311" s="15"/>
      <c r="AE311" s="15"/>
      <c r="AH311" s="15"/>
      <c r="AJ311" s="15"/>
      <c r="AK311" s="15"/>
    </row>
    <row r="312" spans="20:37" s="148" customFormat="1">
      <c r="T312" s="149"/>
      <c r="U312" s="149"/>
      <c r="V312" s="149"/>
      <c r="W312" s="149"/>
      <c r="X312" s="149"/>
      <c r="Y312" s="149"/>
      <c r="Z312" s="149"/>
      <c r="AA312" s="149"/>
      <c r="AB312" s="149"/>
      <c r="AC312" s="149"/>
      <c r="AD312" s="149"/>
      <c r="AE312" s="149"/>
      <c r="AF312" s="149"/>
      <c r="AG312" s="149"/>
      <c r="AH312" s="149"/>
      <c r="AI312" s="149"/>
      <c r="AJ312" s="149"/>
      <c r="AK312" s="149"/>
    </row>
    <row r="313" spans="20:37" s="148" customFormat="1"/>
    <row r="314" spans="20:37" s="148" customFormat="1"/>
    <row r="315" spans="20:37" s="148" customFormat="1"/>
    <row r="316" spans="20:37" s="148" customFormat="1"/>
    <row r="317" spans="20:37" s="148" customFormat="1"/>
    <row r="318" spans="20:37" s="148" customFormat="1">
      <c r="T318" s="149"/>
      <c r="U318" s="149"/>
      <c r="V318" s="149"/>
      <c r="W318" s="149"/>
      <c r="X318" s="149"/>
      <c r="Y318" s="149"/>
      <c r="Z318" s="149"/>
      <c r="AA318" s="149"/>
      <c r="AB318" s="149"/>
      <c r="AC318" s="149"/>
      <c r="AD318" s="149"/>
      <c r="AE318" s="149"/>
      <c r="AF318" s="149"/>
      <c r="AG318" s="149"/>
      <c r="AH318" s="149"/>
      <c r="AI318" s="149"/>
      <c r="AJ318" s="149"/>
      <c r="AK318" s="149"/>
    </row>
    <row r="319" spans="20:37" s="148" customFormat="1"/>
    <row r="320" spans="20:37" s="148" customFormat="1"/>
    <row r="321" spans="20:37" s="148" customFormat="1"/>
    <row r="322" spans="20:37" s="148" customFormat="1"/>
    <row r="323" spans="20:37" s="148" customFormat="1"/>
    <row r="324" spans="20:37" s="148" customFormat="1">
      <c r="T324" s="149"/>
      <c r="U324" s="149"/>
      <c r="V324" s="149"/>
      <c r="W324" s="149"/>
      <c r="X324" s="149"/>
      <c r="Y324" s="149"/>
      <c r="Z324" s="149"/>
      <c r="AA324" s="149"/>
      <c r="AB324" s="149"/>
      <c r="AC324" s="149"/>
      <c r="AD324" s="149"/>
      <c r="AE324" s="149"/>
      <c r="AF324" s="149"/>
      <c r="AG324" s="149"/>
      <c r="AH324" s="149"/>
      <c r="AI324" s="149"/>
      <c r="AJ324" s="149"/>
      <c r="AK324" s="149"/>
    </row>
    <row r="325" spans="20:37" s="148" customFormat="1"/>
    <row r="326" spans="20:37" s="148" customFormat="1"/>
    <row r="327" spans="20:37" s="148" customFormat="1"/>
    <row r="328" spans="20:37" s="148" customFormat="1"/>
    <row r="329" spans="20:37" s="148" customFormat="1"/>
    <row r="330" spans="20:37" s="148" customFormat="1">
      <c r="T330" s="149"/>
      <c r="U330" s="149"/>
      <c r="V330" s="149"/>
      <c r="W330" s="149"/>
      <c r="X330" s="149"/>
      <c r="Y330" s="149"/>
      <c r="Z330" s="149"/>
      <c r="AA330" s="149"/>
      <c r="AB330" s="149"/>
      <c r="AC330" s="149"/>
      <c r="AD330" s="149"/>
      <c r="AE330" s="149"/>
      <c r="AF330" s="149"/>
      <c r="AG330" s="149"/>
      <c r="AH330" s="149"/>
      <c r="AI330" s="149"/>
      <c r="AJ330" s="149"/>
      <c r="AK330" s="149"/>
    </row>
    <row r="331" spans="20:37" s="148" customFormat="1"/>
    <row r="332" spans="20:37" s="148" customFormat="1"/>
    <row r="333" spans="20:37" s="148" customFormat="1"/>
    <row r="334" spans="20:37" s="148" customFormat="1"/>
    <row r="335" spans="20:37" s="148" customFormat="1"/>
    <row r="336" spans="20:37" s="148" customFormat="1"/>
    <row r="337" spans="19:36" s="148" customFormat="1"/>
    <row r="338" spans="19:36" s="148" customFormat="1"/>
    <row r="339" spans="19:36" s="148" customFormat="1"/>
    <row r="340" spans="19:36" s="116" customFormat="1">
      <c r="S340" s="134"/>
      <c r="T340" s="117"/>
      <c r="U340" s="117"/>
      <c r="V340" s="117"/>
      <c r="W340" s="117"/>
      <c r="X340" s="117"/>
      <c r="Y340" s="117"/>
      <c r="Z340" s="117"/>
      <c r="AA340" s="117"/>
      <c r="AB340" s="117"/>
      <c r="AC340" s="117"/>
      <c r="AD340" s="117"/>
      <c r="AE340" s="117"/>
      <c r="AF340" s="117"/>
      <c r="AG340" s="117"/>
      <c r="AH340" s="117"/>
      <c r="AI340" s="117"/>
      <c r="AJ340" s="117"/>
    </row>
    <row r="341" spans="19:36" s="116" customFormat="1">
      <c r="S341" s="134"/>
      <c r="T341" s="117"/>
      <c r="U341" s="117"/>
      <c r="V341" s="117"/>
      <c r="W341" s="117"/>
      <c r="X341" s="117"/>
      <c r="Y341" s="117"/>
      <c r="Z341" s="117"/>
      <c r="AA341" s="117"/>
      <c r="AB341" s="117"/>
      <c r="AC341" s="117"/>
      <c r="AD341" s="117"/>
      <c r="AE341" s="117"/>
      <c r="AF341" s="117"/>
      <c r="AG341" s="117"/>
      <c r="AH341" s="117"/>
      <c r="AI341" s="117"/>
      <c r="AJ341" s="117"/>
    </row>
    <row r="342" spans="19:36" ht="23.25">
      <c r="T342" s="50"/>
      <c r="U342" s="50"/>
      <c r="V342" s="50"/>
      <c r="W342" s="50"/>
      <c r="X342" s="50"/>
      <c r="Y342" s="50"/>
      <c r="Z342" s="50"/>
      <c r="AA342" s="50"/>
      <c r="AB342" s="50"/>
      <c r="AC342" s="50"/>
      <c r="AD342" s="50"/>
      <c r="AE342" s="50"/>
      <c r="AF342" s="50"/>
      <c r="AG342" s="50"/>
      <c r="AH342" s="50"/>
      <c r="AI342" s="50"/>
      <c r="AJ342" s="50"/>
    </row>
    <row r="343" spans="19:36">
      <c r="T343" s="47"/>
      <c r="U343" s="47"/>
      <c r="V343" s="47"/>
      <c r="W343" s="47"/>
      <c r="X343" s="47"/>
      <c r="Y343" s="47"/>
      <c r="Z343" s="47"/>
      <c r="AA343" s="47"/>
      <c r="AB343" s="47"/>
      <c r="AC343" s="47"/>
      <c r="AD343" s="47"/>
      <c r="AE343" s="47"/>
      <c r="AF343" s="47"/>
      <c r="AG343" s="47"/>
      <c r="AH343" s="47"/>
      <c r="AI343" s="47"/>
      <c r="AJ343" s="47"/>
    </row>
    <row r="344" spans="19:36">
      <c r="T344" s="57"/>
      <c r="U344" s="57"/>
      <c r="V344" s="57"/>
      <c r="W344" s="45"/>
      <c r="X344" s="45"/>
      <c r="Y344" s="45"/>
      <c r="Z344" s="45"/>
      <c r="AA344" s="45"/>
      <c r="AB344" s="45"/>
      <c r="AC344" s="57"/>
      <c r="AD344" s="45"/>
      <c r="AE344" s="45"/>
      <c r="AF344" s="45"/>
      <c r="AG344" s="45"/>
      <c r="AH344" s="45"/>
      <c r="AI344" s="45"/>
      <c r="AJ344" s="45"/>
    </row>
    <row r="345" spans="19:36">
      <c r="T345" s="57"/>
      <c r="U345" s="57"/>
      <c r="V345" s="57"/>
      <c r="W345" s="45"/>
      <c r="X345" s="45"/>
      <c r="Y345" s="45"/>
      <c r="Z345" s="45"/>
      <c r="AA345" s="45"/>
      <c r="AB345" s="45"/>
      <c r="AC345" s="57"/>
      <c r="AD345" s="45"/>
      <c r="AE345" s="45"/>
      <c r="AF345" s="45"/>
      <c r="AG345" s="45"/>
      <c r="AH345" s="45"/>
      <c r="AI345" s="45"/>
      <c r="AJ345" s="45"/>
    </row>
    <row r="346" spans="19:36">
      <c r="T346" s="57"/>
      <c r="U346" s="57"/>
      <c r="V346" s="57"/>
      <c r="W346" s="45"/>
      <c r="X346" s="45"/>
      <c r="Y346" s="45"/>
      <c r="Z346" s="45"/>
      <c r="AA346" s="45"/>
      <c r="AB346" s="45"/>
      <c r="AC346" s="57"/>
      <c r="AD346" s="45"/>
      <c r="AE346" s="45"/>
      <c r="AF346" s="45"/>
      <c r="AG346" s="45"/>
      <c r="AH346" s="45"/>
      <c r="AI346" s="45"/>
      <c r="AJ346" s="45"/>
    </row>
    <row r="347" spans="19:36">
      <c r="T347" s="57"/>
      <c r="U347" s="57"/>
      <c r="V347" s="57"/>
      <c r="W347" s="45"/>
      <c r="X347" s="45"/>
      <c r="Y347" s="45"/>
      <c r="Z347" s="45"/>
      <c r="AA347" s="45"/>
      <c r="AB347" s="45"/>
      <c r="AC347" s="57"/>
      <c r="AD347" s="45"/>
      <c r="AE347" s="45"/>
      <c r="AF347" s="45"/>
      <c r="AG347" s="45"/>
      <c r="AH347" s="45"/>
      <c r="AI347" s="45"/>
      <c r="AJ347" s="45"/>
    </row>
    <row r="348" spans="19:36">
      <c r="T348" s="57"/>
      <c r="U348" s="57"/>
      <c r="V348" s="57"/>
      <c r="W348" s="45"/>
      <c r="X348" s="45"/>
      <c r="Y348" s="45"/>
      <c r="Z348" s="45"/>
      <c r="AA348" s="45"/>
      <c r="AB348" s="45"/>
      <c r="AC348" s="57"/>
      <c r="AD348" s="45"/>
      <c r="AE348" s="45"/>
      <c r="AF348" s="45"/>
      <c r="AG348" s="45"/>
      <c r="AH348" s="45"/>
      <c r="AI348" s="45"/>
      <c r="AJ348" s="45"/>
    </row>
    <row r="349" spans="19:36">
      <c r="T349" s="14"/>
      <c r="U349" s="57"/>
      <c r="V349" s="57"/>
      <c r="W349" s="45"/>
      <c r="X349" s="45"/>
      <c r="Y349" s="45"/>
      <c r="Z349" s="45"/>
      <c r="AA349" s="45"/>
      <c r="AB349" s="45"/>
      <c r="AC349" s="57"/>
      <c r="AD349" s="45"/>
      <c r="AE349" s="45"/>
      <c r="AF349" s="45"/>
      <c r="AG349" s="45"/>
      <c r="AH349" s="45"/>
      <c r="AI349" s="45"/>
      <c r="AJ349" s="45"/>
    </row>
    <row r="350" spans="19:36">
      <c r="T350" s="57"/>
      <c r="U350" s="57"/>
      <c r="V350" s="57"/>
      <c r="W350" s="45"/>
      <c r="X350" s="45"/>
      <c r="Y350" s="45"/>
      <c r="Z350" s="45"/>
      <c r="AA350" s="45"/>
      <c r="AB350" s="45"/>
      <c r="AC350" s="57"/>
      <c r="AD350" s="45"/>
      <c r="AE350" s="45"/>
      <c r="AF350" s="45"/>
      <c r="AG350" s="45"/>
      <c r="AH350" s="14"/>
      <c r="AI350" s="45"/>
      <c r="AJ350" s="45"/>
    </row>
    <row r="351" spans="19:36">
      <c r="T351" s="57"/>
      <c r="U351" s="57"/>
      <c r="V351" s="57"/>
      <c r="W351" s="45"/>
      <c r="X351" s="45"/>
      <c r="Y351" s="45"/>
      <c r="Z351" s="45"/>
      <c r="AA351" s="45"/>
      <c r="AB351" s="45"/>
      <c r="AC351" s="57"/>
      <c r="AD351" s="45"/>
      <c r="AE351" s="45"/>
      <c r="AF351" s="45"/>
      <c r="AG351" s="45"/>
      <c r="AH351" s="45"/>
      <c r="AI351" s="45"/>
      <c r="AJ351" s="45"/>
    </row>
    <row r="352" spans="19:36">
      <c r="T352" s="58"/>
      <c r="U352" s="58"/>
      <c r="V352" s="58"/>
      <c r="W352" s="47"/>
      <c r="X352" s="47"/>
      <c r="Y352" s="47"/>
      <c r="Z352" s="47"/>
      <c r="AA352" s="47"/>
      <c r="AB352" s="47"/>
      <c r="AC352" s="58"/>
      <c r="AD352" s="47"/>
      <c r="AE352" s="47"/>
      <c r="AF352" s="47"/>
      <c r="AG352" s="47"/>
      <c r="AH352" s="47"/>
      <c r="AI352" s="47"/>
      <c r="AJ352" s="47"/>
    </row>
    <row r="353" spans="20:36">
      <c r="T353" s="57"/>
      <c r="U353" s="57"/>
      <c r="V353" s="57"/>
      <c r="W353" s="45"/>
      <c r="X353" s="45"/>
      <c r="Y353" s="45"/>
      <c r="Z353" s="45"/>
      <c r="AA353" s="45"/>
      <c r="AB353" s="45"/>
      <c r="AC353" s="57"/>
      <c r="AD353" s="45"/>
      <c r="AE353" s="45"/>
      <c r="AF353" s="45"/>
      <c r="AG353" s="45"/>
      <c r="AH353" s="45"/>
      <c r="AI353" s="45"/>
      <c r="AJ353" s="45"/>
    </row>
    <row r="354" spans="20:36">
      <c r="T354" s="57"/>
      <c r="U354" s="57"/>
      <c r="V354" s="57"/>
      <c r="W354" s="45"/>
      <c r="X354" s="45"/>
      <c r="Y354" s="45"/>
      <c r="Z354" s="45"/>
      <c r="AA354" s="45"/>
      <c r="AB354" s="45"/>
      <c r="AC354" s="57"/>
      <c r="AD354" s="45"/>
      <c r="AE354" s="45"/>
      <c r="AF354" s="45"/>
      <c r="AG354" s="45"/>
      <c r="AH354" s="45"/>
      <c r="AI354" s="45"/>
      <c r="AJ354" s="45"/>
    </row>
    <row r="355" spans="20:36">
      <c r="T355" s="57"/>
      <c r="U355" s="57"/>
      <c r="V355" s="57"/>
      <c r="W355" s="45"/>
      <c r="X355" s="45"/>
      <c r="Y355" s="45"/>
      <c r="Z355" s="45"/>
      <c r="AA355" s="45"/>
      <c r="AB355" s="45"/>
      <c r="AC355" s="57"/>
      <c r="AD355" s="45"/>
      <c r="AE355" s="45"/>
      <c r="AF355" s="45"/>
      <c r="AG355" s="45"/>
      <c r="AH355" s="45"/>
      <c r="AI355" s="45"/>
      <c r="AJ355" s="45"/>
    </row>
    <row r="356" spans="20:36">
      <c r="T356" s="57"/>
      <c r="U356" s="57"/>
      <c r="V356" s="57"/>
      <c r="W356" s="45"/>
      <c r="X356" s="45"/>
      <c r="Y356" s="45"/>
      <c r="Z356" s="45"/>
      <c r="AA356" s="45"/>
      <c r="AB356" s="45"/>
      <c r="AC356" s="57"/>
      <c r="AD356" s="45"/>
      <c r="AE356" s="45"/>
      <c r="AF356" s="45"/>
      <c r="AG356" s="45"/>
      <c r="AH356" s="45"/>
      <c r="AI356" s="45"/>
      <c r="AJ356" s="45"/>
    </row>
    <row r="357" spans="20:36">
      <c r="T357" s="57"/>
      <c r="U357" s="57"/>
      <c r="V357" s="57"/>
      <c r="W357" s="45"/>
      <c r="X357" s="45"/>
      <c r="Y357" s="45"/>
      <c r="Z357" s="45"/>
      <c r="AA357" s="45"/>
      <c r="AB357" s="45"/>
      <c r="AC357" s="57"/>
      <c r="AD357" s="45"/>
      <c r="AE357" s="45"/>
      <c r="AF357" s="45"/>
      <c r="AG357" s="45"/>
      <c r="AH357" s="45"/>
      <c r="AI357" s="45"/>
      <c r="AJ357" s="45"/>
    </row>
    <row r="358" spans="20:36">
      <c r="T358" s="57"/>
      <c r="U358" s="57"/>
      <c r="V358" s="57"/>
      <c r="W358" s="45"/>
      <c r="X358" s="45"/>
      <c r="Y358" s="45"/>
      <c r="Z358" s="45"/>
      <c r="AA358" s="45"/>
      <c r="AB358" s="45"/>
      <c r="AC358" s="57"/>
      <c r="AD358" s="45"/>
      <c r="AE358" s="45"/>
      <c r="AF358" s="45"/>
      <c r="AG358" s="45"/>
      <c r="AH358" s="45"/>
      <c r="AI358" s="45"/>
      <c r="AJ358" s="45"/>
    </row>
    <row r="359" spans="20:36">
      <c r="T359" s="57"/>
      <c r="U359" s="57"/>
      <c r="V359" s="57"/>
      <c r="W359" s="45"/>
      <c r="X359" s="45"/>
      <c r="Y359" s="45"/>
      <c r="Z359" s="45"/>
      <c r="AA359" s="45"/>
      <c r="AB359" s="45"/>
      <c r="AC359" s="57"/>
      <c r="AD359" s="45"/>
      <c r="AE359" s="45"/>
      <c r="AF359" s="45"/>
      <c r="AG359" s="45"/>
      <c r="AH359" s="45"/>
      <c r="AI359" s="45"/>
      <c r="AJ359" s="45"/>
    </row>
    <row r="360" spans="20:36">
      <c r="T360" s="58"/>
      <c r="U360" s="58"/>
      <c r="V360" s="58"/>
      <c r="W360" s="47"/>
      <c r="X360" s="47"/>
      <c r="Y360" s="47"/>
      <c r="Z360" s="47"/>
      <c r="AA360" s="47"/>
      <c r="AB360" s="47"/>
      <c r="AC360" s="58"/>
      <c r="AD360" s="47"/>
      <c r="AE360" s="47"/>
      <c r="AF360" s="47"/>
      <c r="AG360" s="47"/>
      <c r="AH360" s="47"/>
      <c r="AI360" s="47"/>
      <c r="AJ360" s="47"/>
    </row>
    <row r="361" spans="20:36">
      <c r="T361" s="57"/>
      <c r="U361" s="57"/>
      <c r="V361" s="57"/>
      <c r="W361" s="45"/>
      <c r="X361" s="45"/>
      <c r="Y361" s="45"/>
      <c r="Z361" s="45"/>
      <c r="AA361" s="45"/>
      <c r="AB361" s="45"/>
      <c r="AC361" s="57"/>
      <c r="AD361" s="15"/>
      <c r="AE361" s="15"/>
      <c r="AF361" s="15"/>
      <c r="AG361" s="15"/>
      <c r="AH361" s="15"/>
      <c r="AI361" s="45"/>
      <c r="AJ361" s="15"/>
    </row>
    <row r="362" spans="20:36">
      <c r="T362" s="57"/>
      <c r="U362" s="57"/>
      <c r="V362" s="57"/>
      <c r="W362" s="45"/>
      <c r="X362" s="45"/>
      <c r="Y362" s="45"/>
      <c r="Z362" s="45"/>
      <c r="AA362" s="45"/>
      <c r="AB362" s="45"/>
      <c r="AC362" s="57"/>
      <c r="AD362" s="15"/>
      <c r="AE362" s="15"/>
      <c r="AF362" s="15"/>
      <c r="AG362" s="15"/>
      <c r="AH362" s="15"/>
      <c r="AI362" s="45"/>
      <c r="AJ362" s="15"/>
    </row>
    <row r="363" spans="20:36">
      <c r="T363" s="57"/>
      <c r="U363" s="57"/>
      <c r="V363" s="57"/>
      <c r="W363" s="45"/>
      <c r="X363" s="45"/>
      <c r="Y363" s="45"/>
      <c r="Z363" s="45"/>
      <c r="AA363" s="45"/>
      <c r="AB363" s="45"/>
      <c r="AC363" s="57"/>
      <c r="AD363" s="15"/>
      <c r="AE363" s="15"/>
      <c r="AF363" s="15"/>
      <c r="AG363" s="15"/>
      <c r="AH363" s="15"/>
      <c r="AI363" s="45"/>
      <c r="AJ363" s="15"/>
    </row>
    <row r="364" spans="20:36">
      <c r="T364" s="57"/>
      <c r="U364" s="57"/>
      <c r="V364" s="57"/>
      <c r="W364" s="45"/>
      <c r="X364" s="45"/>
      <c r="Y364" s="45"/>
      <c r="Z364" s="45"/>
      <c r="AA364" s="45"/>
      <c r="AB364" s="45"/>
      <c r="AC364" s="57"/>
      <c r="AD364" s="15"/>
      <c r="AE364" s="15"/>
      <c r="AF364" s="15"/>
      <c r="AG364" s="15"/>
      <c r="AH364" s="15"/>
      <c r="AI364" s="45"/>
      <c r="AJ364" s="15"/>
    </row>
    <row r="365" spans="20:36">
      <c r="T365" s="57"/>
      <c r="U365" s="57"/>
      <c r="V365" s="57"/>
      <c r="W365" s="45"/>
      <c r="X365" s="45"/>
      <c r="Y365" s="45"/>
      <c r="Z365" s="45"/>
      <c r="AA365" s="45"/>
      <c r="AB365" s="45"/>
      <c r="AC365" s="57"/>
      <c r="AD365" s="15"/>
      <c r="AE365" s="15"/>
      <c r="AF365" s="15"/>
      <c r="AG365" s="15"/>
      <c r="AH365" s="15"/>
      <c r="AI365" s="45"/>
      <c r="AJ365" s="15"/>
    </row>
    <row r="366" spans="20:36">
      <c r="T366" s="57"/>
      <c r="U366" s="57"/>
      <c r="V366" s="57"/>
      <c r="W366" s="45"/>
      <c r="X366" s="45"/>
      <c r="Y366" s="45"/>
      <c r="Z366" s="45"/>
      <c r="AA366" s="45"/>
      <c r="AB366" s="45"/>
      <c r="AC366" s="57"/>
      <c r="AD366" s="45"/>
      <c r="AE366" s="15"/>
      <c r="AF366" s="45"/>
      <c r="AG366" s="45"/>
      <c r="AH366" s="15"/>
      <c r="AI366" s="45"/>
      <c r="AJ366" s="15"/>
    </row>
    <row r="367" spans="20:36">
      <c r="T367" s="57"/>
      <c r="U367" s="57"/>
      <c r="V367" s="57"/>
      <c r="W367" s="45"/>
      <c r="X367" s="45"/>
      <c r="Y367" s="45"/>
      <c r="Z367" s="45"/>
      <c r="AA367" s="45"/>
      <c r="AB367" s="45"/>
      <c r="AC367" s="57"/>
      <c r="AD367" s="45"/>
      <c r="AE367" s="45"/>
      <c r="AF367" s="45"/>
      <c r="AG367" s="45"/>
      <c r="AH367" s="45"/>
      <c r="AI367" s="45"/>
      <c r="AJ367" s="45"/>
    </row>
    <row r="368" spans="20:36">
      <c r="T368" s="58"/>
      <c r="U368" s="58"/>
      <c r="V368" s="58"/>
      <c r="W368" s="47"/>
      <c r="X368" s="47"/>
      <c r="Y368" s="47"/>
      <c r="Z368" s="47"/>
      <c r="AA368" s="47"/>
      <c r="AB368" s="47"/>
      <c r="AC368" s="58"/>
      <c r="AD368" s="47"/>
      <c r="AE368" s="47"/>
      <c r="AF368" s="47"/>
      <c r="AG368" s="47"/>
      <c r="AH368" s="47"/>
      <c r="AI368" s="47"/>
      <c r="AJ368" s="47"/>
    </row>
    <row r="369" spans="20:36">
      <c r="T369" s="15"/>
      <c r="U369" s="57"/>
      <c r="V369" s="57"/>
      <c r="W369" s="45"/>
      <c r="X369" s="45"/>
      <c r="Y369" s="45"/>
      <c r="Z369" s="45"/>
      <c r="AA369" s="45"/>
      <c r="AB369" s="45"/>
      <c r="AC369" s="57"/>
      <c r="AD369" s="45"/>
      <c r="AE369" s="15"/>
      <c r="AF369" s="45"/>
      <c r="AG369" s="45"/>
      <c r="AH369" s="15"/>
      <c r="AI369" s="45"/>
      <c r="AJ369" s="15"/>
    </row>
    <row r="370" spans="20:36">
      <c r="T370" s="15"/>
      <c r="U370" s="57"/>
      <c r="V370" s="57"/>
      <c r="W370" s="45"/>
      <c r="X370" s="45"/>
      <c r="Y370" s="45"/>
      <c r="Z370" s="45"/>
      <c r="AA370" s="45"/>
      <c r="AB370" s="45"/>
      <c r="AC370" s="57"/>
      <c r="AD370" s="45"/>
      <c r="AE370" s="15"/>
      <c r="AF370" s="45"/>
      <c r="AG370" s="45"/>
      <c r="AH370" s="15"/>
      <c r="AI370" s="45"/>
      <c r="AJ370" s="15"/>
    </row>
    <row r="371" spans="20:36">
      <c r="T371" s="15"/>
      <c r="U371" s="57"/>
      <c r="V371" s="57"/>
      <c r="W371" s="45"/>
      <c r="X371" s="45"/>
      <c r="Y371" s="45"/>
      <c r="Z371" s="45"/>
      <c r="AA371" s="45"/>
      <c r="AB371" s="45"/>
      <c r="AC371" s="57"/>
      <c r="AD371" s="45"/>
      <c r="AE371" s="15"/>
      <c r="AF371" s="45"/>
      <c r="AG371" s="45"/>
      <c r="AH371" s="15"/>
      <c r="AI371" s="45"/>
      <c r="AJ371" s="15"/>
    </row>
    <row r="372" spans="20:36">
      <c r="T372" s="15"/>
      <c r="U372" s="57"/>
      <c r="V372" s="57"/>
      <c r="W372" s="45"/>
      <c r="X372" s="45"/>
      <c r="Y372" s="45"/>
      <c r="Z372" s="45"/>
      <c r="AA372" s="45"/>
      <c r="AB372" s="45"/>
      <c r="AC372" s="57"/>
      <c r="AD372" s="45"/>
      <c r="AE372" s="15"/>
      <c r="AF372" s="45"/>
      <c r="AG372" s="45"/>
      <c r="AH372" s="15"/>
      <c r="AI372" s="45"/>
      <c r="AJ372" s="15"/>
    </row>
    <row r="373" spans="20:36">
      <c r="T373" s="15"/>
      <c r="U373" s="57"/>
      <c r="V373" s="57"/>
      <c r="W373" s="45"/>
      <c r="X373" s="45"/>
      <c r="Y373" s="45"/>
      <c r="Z373" s="45"/>
      <c r="AA373" s="45"/>
      <c r="AB373" s="45"/>
      <c r="AC373" s="57"/>
      <c r="AD373" s="45"/>
      <c r="AE373" s="15"/>
      <c r="AF373" s="45"/>
      <c r="AG373" s="45"/>
      <c r="AH373" s="15"/>
      <c r="AI373" s="45"/>
      <c r="AJ373" s="15"/>
    </row>
    <row r="374" spans="20:36">
      <c r="T374" s="15"/>
      <c r="U374" s="57"/>
      <c r="V374" s="57"/>
      <c r="W374" s="45"/>
      <c r="X374" s="45"/>
      <c r="Y374" s="45"/>
      <c r="Z374" s="45"/>
      <c r="AA374" s="45"/>
      <c r="AB374" s="45"/>
      <c r="AC374" s="45"/>
      <c r="AD374" s="45"/>
      <c r="AE374" s="15"/>
      <c r="AF374" s="45"/>
      <c r="AG374" s="45"/>
      <c r="AH374" s="15"/>
      <c r="AI374" s="45"/>
      <c r="AJ374" s="15"/>
    </row>
    <row r="375" spans="20:36">
      <c r="T375" s="47"/>
      <c r="U375" s="47"/>
      <c r="V375" s="47"/>
      <c r="W375" s="47"/>
      <c r="X375" s="47"/>
      <c r="Y375" s="47"/>
      <c r="Z375" s="47"/>
      <c r="AA375" s="47"/>
      <c r="AB375" s="47"/>
      <c r="AC375" s="47"/>
      <c r="AD375" s="47"/>
      <c r="AE375" s="47"/>
      <c r="AF375" s="47"/>
      <c r="AG375" s="47"/>
      <c r="AH375" s="47"/>
      <c r="AI375" s="47"/>
      <c r="AJ375" s="47"/>
    </row>
    <row r="376" spans="20:36">
      <c r="T376" s="15"/>
      <c r="U376" s="15"/>
      <c r="V376" s="15"/>
      <c r="W376" s="45"/>
      <c r="X376" s="45"/>
      <c r="Y376" s="45"/>
      <c r="Z376" s="45"/>
      <c r="AA376" s="45"/>
      <c r="AB376" s="45"/>
      <c r="AC376" s="15"/>
      <c r="AD376" s="45"/>
      <c r="AE376" s="45"/>
      <c r="AF376" s="45"/>
      <c r="AG376" s="45"/>
      <c r="AH376" s="45"/>
      <c r="AI376" s="45"/>
      <c r="AJ376" s="45"/>
    </row>
    <row r="377" spans="20:36">
      <c r="T377" s="15"/>
      <c r="U377" s="15"/>
      <c r="V377" s="15"/>
      <c r="W377" s="45"/>
      <c r="X377" s="45"/>
      <c r="Y377" s="45"/>
      <c r="Z377" s="45"/>
      <c r="AA377" s="45"/>
      <c r="AB377" s="45"/>
      <c r="AC377" s="15"/>
      <c r="AD377" s="45"/>
      <c r="AE377" s="45"/>
      <c r="AF377" s="45"/>
      <c r="AG377" s="45"/>
      <c r="AH377" s="45"/>
      <c r="AI377" s="45"/>
      <c r="AJ377" s="45"/>
    </row>
    <row r="378" spans="20:36">
      <c r="T378" s="15"/>
      <c r="U378" s="15"/>
      <c r="V378" s="15"/>
      <c r="W378" s="45"/>
      <c r="X378" s="45"/>
      <c r="Y378" s="45"/>
      <c r="Z378" s="45"/>
      <c r="AA378" s="45"/>
      <c r="AB378" s="45"/>
      <c r="AC378" s="15"/>
      <c r="AD378" s="45"/>
      <c r="AE378" s="45"/>
      <c r="AF378" s="45"/>
      <c r="AG378" s="45"/>
      <c r="AH378" s="45"/>
      <c r="AI378" s="45"/>
      <c r="AJ378" s="45"/>
    </row>
    <row r="379" spans="20:36">
      <c r="T379" s="15"/>
      <c r="U379" s="15"/>
      <c r="V379" s="15"/>
      <c r="W379" s="45"/>
      <c r="X379" s="45"/>
      <c r="Y379" s="45"/>
      <c r="Z379" s="45"/>
      <c r="AA379" s="45"/>
      <c r="AB379" s="45"/>
      <c r="AC379" s="15"/>
      <c r="AD379" s="45"/>
      <c r="AE379" s="45"/>
      <c r="AF379" s="45"/>
      <c r="AG379" s="45"/>
      <c r="AH379" s="45"/>
      <c r="AI379" s="45"/>
      <c r="AJ379" s="45"/>
    </row>
    <row r="380" spans="20:36">
      <c r="T380" s="15"/>
      <c r="U380" s="15"/>
      <c r="V380" s="15"/>
      <c r="W380" s="45"/>
      <c r="X380" s="45"/>
      <c r="Y380" s="45"/>
      <c r="Z380" s="45"/>
      <c r="AA380" s="45"/>
      <c r="AB380" s="45"/>
      <c r="AC380" s="15"/>
      <c r="AD380" s="45"/>
      <c r="AE380" s="45"/>
      <c r="AF380" s="45"/>
      <c r="AG380" s="45"/>
      <c r="AH380" s="45"/>
      <c r="AI380" s="45"/>
      <c r="AJ380" s="45"/>
    </row>
    <row r="381" spans="20:36">
      <c r="T381" s="47"/>
      <c r="U381" s="47"/>
      <c r="V381" s="47"/>
      <c r="W381" s="47"/>
      <c r="X381" s="47"/>
      <c r="Y381" s="47"/>
      <c r="Z381" s="47"/>
      <c r="AA381" s="47"/>
      <c r="AB381" s="47"/>
      <c r="AC381" s="47"/>
      <c r="AD381" s="47"/>
      <c r="AE381" s="47"/>
      <c r="AF381" s="47"/>
      <c r="AG381" s="47"/>
      <c r="AH381" s="47"/>
      <c r="AI381" s="47"/>
      <c r="AJ381" s="47"/>
    </row>
    <row r="382" spans="20:36">
      <c r="T382" s="106"/>
      <c r="U382" s="106"/>
      <c r="V382" s="106"/>
      <c r="W382" s="45"/>
      <c r="X382" s="45"/>
      <c r="Y382" s="45"/>
      <c r="Z382" s="45"/>
      <c r="AA382" s="45"/>
      <c r="AB382" s="45"/>
      <c r="AC382" s="106"/>
      <c r="AD382" s="45"/>
      <c r="AE382" s="45"/>
      <c r="AF382" s="45"/>
      <c r="AG382" s="45"/>
      <c r="AH382" s="45"/>
      <c r="AI382" s="45"/>
      <c r="AJ382" s="45"/>
    </row>
    <row r="383" spans="20:36">
      <c r="T383" s="106"/>
      <c r="U383" s="106"/>
      <c r="V383" s="106"/>
      <c r="W383" s="45"/>
      <c r="X383" s="45"/>
      <c r="Y383" s="45"/>
      <c r="Z383" s="45"/>
      <c r="AA383" s="45"/>
      <c r="AB383" s="45"/>
      <c r="AC383" s="106"/>
      <c r="AD383" s="45"/>
      <c r="AE383" s="45"/>
      <c r="AF383" s="45"/>
      <c r="AG383" s="45"/>
      <c r="AH383" s="45"/>
      <c r="AI383" s="45"/>
      <c r="AJ383" s="45"/>
    </row>
    <row r="384" spans="20:36">
      <c r="T384" s="106"/>
      <c r="U384" s="106"/>
      <c r="V384" s="106"/>
      <c r="W384" s="45"/>
      <c r="X384" s="45"/>
      <c r="Y384" s="45"/>
      <c r="Z384" s="45"/>
      <c r="AA384" s="45"/>
      <c r="AB384" s="45"/>
      <c r="AC384" s="105"/>
      <c r="AD384" s="45"/>
      <c r="AE384" s="45"/>
      <c r="AF384" s="45"/>
      <c r="AG384" s="45"/>
      <c r="AH384" s="45"/>
      <c r="AI384" s="45"/>
      <c r="AJ384" s="45"/>
    </row>
    <row r="385" spans="19:36">
      <c r="T385" s="106"/>
      <c r="U385" s="106"/>
      <c r="V385" s="106"/>
      <c r="W385" s="45"/>
      <c r="X385" s="45"/>
      <c r="Y385" s="45"/>
      <c r="Z385" s="45"/>
      <c r="AA385" s="45"/>
      <c r="AB385" s="45"/>
      <c r="AC385" s="106"/>
      <c r="AD385" s="45"/>
      <c r="AE385" s="45"/>
      <c r="AF385" s="45"/>
      <c r="AG385" s="45"/>
      <c r="AH385" s="45"/>
      <c r="AI385" s="45"/>
      <c r="AJ385" s="45"/>
    </row>
    <row r="386" spans="19:36">
      <c r="T386" s="106"/>
      <c r="U386" s="106"/>
      <c r="V386" s="106"/>
      <c r="W386" s="45"/>
      <c r="X386" s="45"/>
      <c r="Y386" s="45"/>
      <c r="Z386" s="45"/>
      <c r="AA386" s="45"/>
      <c r="AB386" s="45"/>
      <c r="AC386" s="106"/>
      <c r="AD386" s="45"/>
      <c r="AE386" s="45"/>
      <c r="AF386" s="45"/>
      <c r="AG386" s="45"/>
      <c r="AH386" s="45"/>
      <c r="AI386" s="45"/>
      <c r="AJ386" s="45"/>
    </row>
    <row r="387" spans="19:36" s="106" customFormat="1">
      <c r="S387" s="134"/>
    </row>
    <row r="388" spans="19:36">
      <c r="T388" s="47"/>
      <c r="U388" s="47"/>
      <c r="V388" s="47"/>
      <c r="W388" s="47"/>
      <c r="X388" s="47"/>
      <c r="Y388" s="47"/>
      <c r="Z388" s="47"/>
      <c r="AA388" s="47"/>
      <c r="AB388" s="47"/>
      <c r="AC388" s="47"/>
      <c r="AD388" s="47"/>
      <c r="AE388" s="47"/>
      <c r="AF388" s="47"/>
      <c r="AG388" s="47"/>
      <c r="AH388" s="47"/>
      <c r="AI388" s="47"/>
      <c r="AJ388" s="47"/>
    </row>
    <row r="389" spans="19:36">
      <c r="T389" s="118"/>
      <c r="U389" s="118"/>
      <c r="V389" s="118"/>
      <c r="W389" s="45"/>
      <c r="X389" s="45"/>
      <c r="Y389" s="45"/>
      <c r="Z389" s="45"/>
      <c r="AA389" s="45"/>
      <c r="AB389" s="45"/>
      <c r="AC389" s="118"/>
      <c r="AD389" s="45"/>
      <c r="AE389" s="45"/>
      <c r="AF389" s="45"/>
      <c r="AG389" s="45"/>
      <c r="AH389" s="45"/>
      <c r="AI389" s="45"/>
      <c r="AJ389" s="45"/>
    </row>
    <row r="390" spans="19:36">
      <c r="T390" s="118"/>
      <c r="U390" s="118"/>
      <c r="V390" s="118"/>
      <c r="W390" s="45"/>
      <c r="X390" s="45"/>
      <c r="Y390" s="45"/>
      <c r="Z390" s="45"/>
      <c r="AA390" s="45"/>
      <c r="AB390" s="45"/>
      <c r="AC390" s="118"/>
      <c r="AD390" s="45"/>
      <c r="AE390" s="45"/>
      <c r="AF390" s="45"/>
      <c r="AG390" s="45"/>
      <c r="AH390" s="45"/>
      <c r="AI390" s="45"/>
      <c r="AJ390" s="45"/>
    </row>
    <row r="391" spans="19:36" s="118" customFormat="1">
      <c r="S391" s="134"/>
    </row>
    <row r="392" spans="19:36" s="118" customFormat="1">
      <c r="S392" s="134"/>
    </row>
    <row r="393" spans="19:36">
      <c r="T393" s="118"/>
      <c r="U393" s="118"/>
      <c r="V393" s="118"/>
      <c r="W393" s="45"/>
      <c r="X393" s="45"/>
      <c r="Y393" s="45"/>
      <c r="Z393" s="45"/>
      <c r="AA393" s="45"/>
      <c r="AB393" s="45"/>
      <c r="AC393" s="118"/>
      <c r="AD393" s="45"/>
      <c r="AE393" s="45"/>
      <c r="AF393" s="45"/>
      <c r="AG393" s="45"/>
      <c r="AH393" s="45"/>
      <c r="AI393" s="45"/>
      <c r="AJ393" s="45"/>
    </row>
    <row r="394" spans="19:36">
      <c r="T394" s="118"/>
      <c r="U394" s="118"/>
      <c r="V394" s="118"/>
      <c r="W394" s="45"/>
      <c r="X394" s="45"/>
      <c r="Y394" s="45"/>
      <c r="Z394" s="45"/>
      <c r="AA394" s="45"/>
      <c r="AB394" s="45"/>
      <c r="AC394" s="45"/>
      <c r="AD394" s="45"/>
      <c r="AE394" s="45"/>
      <c r="AF394" s="45"/>
      <c r="AG394" s="45"/>
      <c r="AH394" s="45"/>
      <c r="AI394" s="45"/>
      <c r="AJ394" s="45"/>
    </row>
    <row r="395" spans="19:36">
      <c r="T395" s="118"/>
      <c r="U395" s="118"/>
      <c r="V395" s="118"/>
      <c r="W395" s="45"/>
      <c r="X395" s="45"/>
      <c r="Y395" s="45"/>
      <c r="Z395" s="45"/>
      <c r="AA395" s="45"/>
      <c r="AB395" s="45"/>
      <c r="AC395" s="45"/>
      <c r="AD395" s="45"/>
      <c r="AE395" s="45"/>
      <c r="AF395" s="45"/>
      <c r="AG395" s="45"/>
      <c r="AH395" s="45"/>
      <c r="AI395" s="45"/>
      <c r="AJ395" s="45"/>
    </row>
    <row r="396" spans="19:36">
      <c r="T396" s="47"/>
      <c r="U396" s="47"/>
      <c r="V396" s="47"/>
      <c r="W396" s="47"/>
      <c r="X396" s="47"/>
      <c r="Y396" s="47"/>
      <c r="Z396" s="47"/>
      <c r="AA396" s="47"/>
      <c r="AB396" s="47"/>
      <c r="AC396" s="47"/>
      <c r="AD396" s="47"/>
      <c r="AE396" s="47"/>
      <c r="AF396" s="47"/>
      <c r="AG396" s="47"/>
      <c r="AH396" s="47"/>
      <c r="AI396" s="47"/>
      <c r="AJ396" s="47"/>
    </row>
    <row r="397" spans="19:36">
      <c r="T397" s="124"/>
      <c r="U397" s="124"/>
      <c r="V397" s="124"/>
      <c r="W397" s="124"/>
      <c r="X397" s="124"/>
      <c r="Y397" s="124"/>
      <c r="Z397" s="124"/>
      <c r="AA397" s="124"/>
      <c r="AB397" s="124"/>
      <c r="AC397" s="124"/>
      <c r="AD397" s="124"/>
      <c r="AE397" s="124"/>
      <c r="AF397" s="124"/>
      <c r="AG397" s="124"/>
      <c r="AH397" s="124"/>
      <c r="AI397" s="124"/>
      <c r="AJ397" s="124"/>
    </row>
    <row r="398" spans="19:36">
      <c r="T398" s="124"/>
      <c r="U398" s="124"/>
      <c r="V398" s="124"/>
      <c r="W398" s="124"/>
      <c r="X398" s="124"/>
      <c r="Y398" s="124"/>
      <c r="Z398" s="124"/>
      <c r="AA398" s="124"/>
      <c r="AB398" s="124"/>
      <c r="AC398" s="124"/>
      <c r="AD398" s="124"/>
      <c r="AE398" s="124"/>
      <c r="AF398" s="124"/>
      <c r="AG398" s="124"/>
      <c r="AH398" s="124"/>
      <c r="AI398" s="124"/>
      <c r="AJ398" s="124"/>
    </row>
    <row r="399" spans="19:36">
      <c r="T399" s="124"/>
      <c r="U399" s="124"/>
      <c r="V399" s="124"/>
      <c r="W399" s="124"/>
      <c r="X399" s="124"/>
      <c r="Y399" s="124"/>
      <c r="Z399" s="124"/>
      <c r="AA399" s="124"/>
      <c r="AB399" s="124"/>
      <c r="AC399" s="124"/>
      <c r="AD399" s="124"/>
      <c r="AE399" s="124"/>
      <c r="AF399" s="124"/>
      <c r="AG399" s="124"/>
      <c r="AH399" s="124"/>
      <c r="AI399" s="124"/>
      <c r="AJ399" s="124"/>
    </row>
    <row r="400" spans="19:36">
      <c r="T400" s="124"/>
      <c r="U400" s="124"/>
      <c r="V400" s="124"/>
      <c r="W400" s="124"/>
      <c r="X400" s="124"/>
      <c r="Y400" s="124"/>
      <c r="Z400" s="124"/>
      <c r="AA400" s="124"/>
      <c r="AB400" s="124"/>
      <c r="AC400" s="124"/>
      <c r="AD400" s="124"/>
      <c r="AE400" s="124"/>
      <c r="AF400" s="124"/>
      <c r="AG400" s="124"/>
      <c r="AH400" s="124"/>
      <c r="AI400" s="124"/>
      <c r="AJ400" s="124"/>
    </row>
    <row r="401" spans="20:36">
      <c r="T401" s="124"/>
      <c r="U401" s="124"/>
      <c r="V401" s="124"/>
      <c r="W401" s="124"/>
      <c r="X401" s="124"/>
      <c r="Y401" s="124"/>
      <c r="Z401" s="124"/>
      <c r="AA401" s="124"/>
      <c r="AB401" s="124"/>
      <c r="AC401" s="124"/>
      <c r="AD401" s="124"/>
      <c r="AE401" s="124"/>
      <c r="AF401" s="124"/>
      <c r="AG401" s="124"/>
      <c r="AH401" s="124"/>
      <c r="AI401" s="124"/>
      <c r="AJ401" s="124"/>
    </row>
    <row r="402" spans="20:36">
      <c r="T402" s="47"/>
      <c r="U402" s="47"/>
      <c r="V402" s="47"/>
      <c r="W402" s="47"/>
      <c r="X402" s="47"/>
      <c r="Y402" s="47"/>
      <c r="Z402" s="47"/>
      <c r="AA402" s="47"/>
      <c r="AB402" s="47"/>
      <c r="AC402" s="47"/>
      <c r="AD402" s="47"/>
      <c r="AE402" s="47"/>
      <c r="AF402" s="47"/>
      <c r="AG402" s="47"/>
      <c r="AH402" s="47"/>
      <c r="AI402" s="47"/>
      <c r="AJ402" s="47"/>
    </row>
    <row r="403" spans="20:36">
      <c r="T403" s="45"/>
      <c r="U403" s="45"/>
      <c r="V403" s="45"/>
      <c r="W403" s="45"/>
      <c r="X403" s="45"/>
      <c r="Y403" s="45"/>
      <c r="Z403" s="45"/>
      <c r="AA403" s="45"/>
      <c r="AB403" s="45"/>
      <c r="AC403" s="45"/>
      <c r="AD403" s="45"/>
      <c r="AE403" s="45"/>
      <c r="AF403" s="45"/>
      <c r="AG403" s="45"/>
      <c r="AH403" s="45"/>
      <c r="AI403" s="45"/>
      <c r="AJ403" s="45"/>
    </row>
    <row r="404" spans="20:36">
      <c r="T404" s="45"/>
      <c r="U404" s="45"/>
      <c r="V404" s="45"/>
      <c r="W404" s="45"/>
      <c r="X404" s="45"/>
      <c r="Y404" s="45"/>
      <c r="Z404" s="45"/>
      <c r="AA404" s="45"/>
      <c r="AB404" s="45"/>
      <c r="AC404" s="45"/>
      <c r="AD404" s="45"/>
      <c r="AE404" s="45"/>
      <c r="AF404" s="45"/>
      <c r="AG404" s="45"/>
      <c r="AH404" s="45"/>
      <c r="AI404" s="45"/>
      <c r="AJ404" s="45"/>
    </row>
    <row r="405" spans="20:36">
      <c r="T405" s="45"/>
      <c r="U405" s="45"/>
      <c r="V405" s="45"/>
      <c r="W405" s="45"/>
      <c r="X405" s="45"/>
      <c r="Y405" s="45"/>
      <c r="Z405" s="45"/>
      <c r="AA405" s="45"/>
      <c r="AB405" s="45"/>
      <c r="AC405" s="45"/>
      <c r="AD405" s="45"/>
      <c r="AE405" s="45"/>
      <c r="AF405" s="45"/>
      <c r="AG405" s="45"/>
      <c r="AH405" s="45"/>
      <c r="AI405" s="45"/>
      <c r="AJ405" s="45"/>
    </row>
    <row r="406" spans="20:36">
      <c r="T406" s="45"/>
      <c r="U406" s="45"/>
      <c r="V406" s="45"/>
      <c r="W406" s="45"/>
      <c r="X406" s="45"/>
      <c r="Y406" s="45"/>
      <c r="Z406" s="45"/>
      <c r="AA406" s="45"/>
      <c r="AB406" s="45"/>
      <c r="AC406" s="45"/>
      <c r="AD406" s="45"/>
      <c r="AE406" s="45"/>
      <c r="AF406" s="45"/>
      <c r="AG406" s="45"/>
      <c r="AH406" s="45"/>
      <c r="AI406" s="45"/>
      <c r="AJ406" s="45"/>
    </row>
    <row r="407" spans="20:36">
      <c r="T407" s="45"/>
      <c r="U407" s="45"/>
      <c r="V407" s="45"/>
      <c r="W407" s="45"/>
      <c r="X407" s="45"/>
      <c r="Y407" s="45"/>
      <c r="Z407" s="45"/>
      <c r="AA407" s="45"/>
      <c r="AB407" s="45"/>
      <c r="AC407" s="45"/>
      <c r="AD407" s="45"/>
      <c r="AE407" s="45"/>
      <c r="AF407" s="45"/>
      <c r="AG407" s="45"/>
      <c r="AH407" s="45"/>
      <c r="AI407" s="45"/>
      <c r="AJ407" s="45"/>
    </row>
    <row r="408" spans="20:36">
      <c r="T408" s="47"/>
      <c r="U408" s="47"/>
      <c r="V408" s="47"/>
      <c r="W408" s="47"/>
      <c r="X408" s="47"/>
      <c r="Y408" s="47"/>
      <c r="Z408" s="47"/>
      <c r="AA408" s="47"/>
      <c r="AB408" s="47"/>
      <c r="AC408" s="47"/>
      <c r="AD408" s="47"/>
      <c r="AE408" s="47"/>
      <c r="AF408" s="47"/>
      <c r="AG408" s="47"/>
      <c r="AH408" s="47"/>
      <c r="AI408" s="47"/>
      <c r="AJ408" s="47"/>
    </row>
    <row r="409" spans="20:36">
      <c r="T409" s="45"/>
      <c r="U409" s="45"/>
      <c r="V409" s="45"/>
      <c r="W409" s="45"/>
      <c r="X409" s="45"/>
      <c r="Y409" s="45"/>
      <c r="Z409" s="45"/>
      <c r="AA409" s="45"/>
      <c r="AB409" s="45"/>
      <c r="AC409" s="45"/>
      <c r="AD409" s="45"/>
      <c r="AE409" s="45"/>
      <c r="AF409" s="45"/>
      <c r="AG409" s="45"/>
      <c r="AH409" s="45"/>
      <c r="AI409" s="45"/>
      <c r="AJ409" s="45"/>
    </row>
    <row r="410" spans="20:36">
      <c r="T410" s="45"/>
      <c r="U410" s="45"/>
      <c r="V410" s="45"/>
      <c r="W410" s="45"/>
      <c r="X410" s="45"/>
      <c r="Y410" s="45"/>
      <c r="Z410" s="45"/>
      <c r="AA410" s="45"/>
      <c r="AB410" s="45"/>
      <c r="AC410" s="45"/>
      <c r="AD410" s="45"/>
      <c r="AE410" s="45"/>
      <c r="AF410" s="45"/>
      <c r="AG410" s="45"/>
      <c r="AH410" s="45"/>
      <c r="AI410" s="45"/>
      <c r="AJ410" s="45"/>
    </row>
    <row r="411" spans="20:36">
      <c r="T411" s="45"/>
      <c r="U411" s="45"/>
      <c r="V411" s="45"/>
      <c r="W411" s="45"/>
      <c r="X411" s="45"/>
      <c r="Y411" s="45"/>
      <c r="Z411" s="45"/>
      <c r="AA411" s="45"/>
      <c r="AB411" s="45"/>
      <c r="AC411" s="45"/>
      <c r="AD411" s="45"/>
      <c r="AE411" s="45"/>
      <c r="AF411" s="45"/>
      <c r="AG411" s="45"/>
      <c r="AH411" s="45"/>
      <c r="AI411" s="45"/>
      <c r="AJ411" s="45"/>
    </row>
    <row r="412" spans="20:36">
      <c r="T412" s="45"/>
      <c r="U412" s="45"/>
      <c r="V412" s="45"/>
      <c r="W412" s="45"/>
      <c r="X412" s="45"/>
      <c r="Y412" s="45"/>
      <c r="Z412" s="45"/>
      <c r="AA412" s="45"/>
      <c r="AB412" s="45"/>
      <c r="AC412" s="45"/>
      <c r="AD412" s="45"/>
      <c r="AE412" s="45"/>
      <c r="AF412" s="45"/>
      <c r="AG412" s="45"/>
      <c r="AH412" s="45"/>
      <c r="AI412" s="45"/>
      <c r="AJ412" s="45"/>
    </row>
    <row r="413" spans="20:36">
      <c r="T413" s="45"/>
      <c r="U413" s="45"/>
      <c r="V413" s="45"/>
      <c r="W413" s="45"/>
      <c r="X413" s="45"/>
      <c r="Y413" s="45"/>
      <c r="Z413" s="45"/>
      <c r="AA413" s="45"/>
      <c r="AB413" s="45"/>
      <c r="AC413" s="45"/>
      <c r="AD413" s="45"/>
      <c r="AE413" s="45"/>
      <c r="AF413" s="45"/>
      <c r="AG413" s="45"/>
      <c r="AH413" s="45"/>
      <c r="AI413" s="45"/>
      <c r="AJ413" s="45"/>
    </row>
    <row r="414" spans="20:36" ht="23.25">
      <c r="T414" s="50"/>
      <c r="U414" s="50"/>
      <c r="V414" s="50"/>
      <c r="W414" s="50"/>
      <c r="X414" s="50"/>
      <c r="Y414" s="50"/>
      <c r="Z414" s="50"/>
      <c r="AA414" s="50"/>
      <c r="AB414" s="50"/>
      <c r="AC414" s="50"/>
      <c r="AD414" s="50"/>
      <c r="AE414" s="50"/>
      <c r="AF414" s="50"/>
      <c r="AG414" s="50"/>
      <c r="AH414" s="50"/>
      <c r="AI414" s="50"/>
      <c r="AJ414" s="50"/>
    </row>
    <row r="415" spans="20:36">
      <c r="T415" s="47"/>
      <c r="U415" s="47"/>
      <c r="V415" s="47"/>
      <c r="W415" s="47"/>
      <c r="X415" s="47"/>
      <c r="Y415" s="47"/>
      <c r="Z415" s="47"/>
      <c r="AA415" s="47"/>
      <c r="AB415" s="47"/>
      <c r="AC415" s="47"/>
      <c r="AD415" s="47"/>
      <c r="AE415" s="47"/>
      <c r="AF415" s="47"/>
      <c r="AG415" s="47"/>
      <c r="AH415" s="47"/>
      <c r="AI415" s="47"/>
      <c r="AJ415" s="47"/>
    </row>
    <row r="416" spans="20:36">
      <c r="T416" s="57"/>
      <c r="U416" s="57"/>
      <c r="V416" s="57"/>
      <c r="W416" s="48"/>
      <c r="X416" s="45"/>
      <c r="Y416" s="45"/>
      <c r="Z416" s="45"/>
      <c r="AA416" s="45"/>
      <c r="AB416" s="45"/>
      <c r="AC416" s="57"/>
      <c r="AD416" s="45"/>
      <c r="AE416" s="45"/>
      <c r="AF416" s="45"/>
      <c r="AG416" s="45"/>
      <c r="AH416" s="45"/>
      <c r="AI416" s="45"/>
      <c r="AJ416" s="45"/>
    </row>
    <row r="417" spans="20:36">
      <c r="T417" s="57"/>
      <c r="U417" s="57"/>
      <c r="V417" s="57"/>
      <c r="W417" s="45"/>
      <c r="X417" s="45"/>
      <c r="Y417" s="45"/>
      <c r="Z417" s="45"/>
      <c r="AA417" s="45"/>
      <c r="AB417" s="45"/>
      <c r="AC417" s="57"/>
      <c r="AD417" s="45"/>
      <c r="AE417" s="45"/>
      <c r="AF417" s="45"/>
      <c r="AG417" s="45"/>
      <c r="AH417" s="45"/>
      <c r="AI417" s="45"/>
      <c r="AJ417" s="45"/>
    </row>
    <row r="418" spans="20:36">
      <c r="T418" s="57"/>
      <c r="U418" s="57"/>
      <c r="V418" s="57"/>
      <c r="W418" s="45"/>
      <c r="X418" s="45"/>
      <c r="Y418" s="45"/>
      <c r="Z418" s="45"/>
      <c r="AA418" s="45"/>
      <c r="AB418" s="45"/>
      <c r="AC418" s="57"/>
      <c r="AD418" s="45"/>
      <c r="AE418" s="45"/>
      <c r="AF418" s="45"/>
      <c r="AG418" s="45"/>
      <c r="AH418" s="45"/>
      <c r="AI418" s="45"/>
      <c r="AJ418" s="45"/>
    </row>
    <row r="419" spans="20:36">
      <c r="T419" s="49"/>
      <c r="U419" s="57"/>
      <c r="V419" s="57"/>
      <c r="W419" s="45"/>
      <c r="X419" s="45"/>
      <c r="Y419" s="45"/>
      <c r="Z419" s="45"/>
      <c r="AA419" s="45"/>
      <c r="AB419" s="45"/>
      <c r="AC419" s="57"/>
      <c r="AD419" s="45"/>
      <c r="AE419" s="45"/>
      <c r="AF419" s="45"/>
      <c r="AG419" s="45"/>
      <c r="AH419" s="45"/>
      <c r="AI419" s="45"/>
      <c r="AJ419" s="45"/>
    </row>
    <row r="420" spans="20:36">
      <c r="T420" s="57"/>
      <c r="U420" s="57"/>
      <c r="V420" s="57"/>
      <c r="W420" s="45"/>
      <c r="X420" s="45"/>
      <c r="Y420" s="45"/>
      <c r="Z420" s="45"/>
      <c r="AA420" s="45"/>
      <c r="AB420" s="45"/>
      <c r="AC420" s="57"/>
      <c r="AD420" s="45"/>
      <c r="AE420" s="45"/>
      <c r="AF420" s="45"/>
      <c r="AG420" s="45"/>
      <c r="AH420" s="45"/>
      <c r="AI420" s="45"/>
      <c r="AJ420" s="45"/>
    </row>
    <row r="421" spans="20:36">
      <c r="T421" s="57"/>
      <c r="U421" s="57"/>
      <c r="V421" s="57"/>
      <c r="W421" s="45"/>
      <c r="X421" s="45"/>
      <c r="Y421" s="45"/>
      <c r="Z421" s="45"/>
      <c r="AA421" s="45"/>
      <c r="AB421" s="45"/>
      <c r="AC421" s="57"/>
      <c r="AD421" s="45"/>
      <c r="AE421" s="45"/>
      <c r="AF421" s="45"/>
      <c r="AG421" s="45"/>
      <c r="AH421" s="45"/>
      <c r="AI421" s="45"/>
      <c r="AJ421" s="45"/>
    </row>
    <row r="422" spans="20:36">
      <c r="T422" s="57"/>
      <c r="U422" s="57"/>
      <c r="V422" s="57"/>
      <c r="W422" s="45"/>
      <c r="X422" s="45"/>
      <c r="Y422" s="45"/>
      <c r="Z422" s="45"/>
      <c r="AA422" s="45"/>
      <c r="AB422" s="45"/>
      <c r="AC422" s="57"/>
      <c r="AD422" s="45"/>
      <c r="AE422" s="45"/>
      <c r="AF422" s="45"/>
      <c r="AG422" s="45"/>
      <c r="AH422" s="49"/>
      <c r="AI422" s="45"/>
      <c r="AJ422" s="45"/>
    </row>
    <row r="423" spans="20:36">
      <c r="T423" s="57"/>
      <c r="U423" s="57"/>
      <c r="V423" s="57"/>
      <c r="W423" s="45"/>
      <c r="X423" s="45"/>
      <c r="Y423" s="45"/>
      <c r="Z423" s="45"/>
      <c r="AA423" s="45"/>
      <c r="AB423" s="45"/>
      <c r="AC423" s="57"/>
      <c r="AD423" s="45"/>
      <c r="AE423" s="45"/>
      <c r="AF423" s="45"/>
      <c r="AG423" s="45"/>
      <c r="AH423" s="45"/>
      <c r="AI423" s="45"/>
      <c r="AJ423" s="45"/>
    </row>
    <row r="424" spans="20:36">
      <c r="T424" s="58"/>
      <c r="U424" s="58"/>
      <c r="V424" s="58"/>
      <c r="W424" s="47"/>
      <c r="X424" s="47"/>
      <c r="Y424" s="47"/>
      <c r="Z424" s="47"/>
      <c r="AA424" s="47"/>
      <c r="AB424" s="47"/>
      <c r="AC424" s="58"/>
      <c r="AD424" s="47"/>
      <c r="AE424" s="47"/>
      <c r="AF424" s="47"/>
      <c r="AG424" s="47"/>
      <c r="AH424" s="47"/>
      <c r="AI424" s="47"/>
      <c r="AJ424" s="47"/>
    </row>
    <row r="425" spans="20:36">
      <c r="T425" s="57"/>
      <c r="U425" s="57"/>
      <c r="V425" s="57"/>
      <c r="W425" s="45"/>
      <c r="X425" s="45"/>
      <c r="Y425" s="45"/>
      <c r="Z425" s="45"/>
      <c r="AA425" s="45"/>
      <c r="AB425" s="45"/>
      <c r="AC425" s="57"/>
      <c r="AD425" s="45"/>
      <c r="AE425" s="60"/>
      <c r="AF425" s="45"/>
      <c r="AG425" s="45"/>
      <c r="AH425" s="45"/>
      <c r="AI425" s="45"/>
      <c r="AJ425" s="45"/>
    </row>
    <row r="426" spans="20:36">
      <c r="T426" s="57"/>
      <c r="U426" s="57"/>
      <c r="V426" s="57"/>
      <c r="W426" s="45"/>
      <c r="X426" s="45"/>
      <c r="Y426" s="45"/>
      <c r="Z426" s="45"/>
      <c r="AA426" s="45"/>
      <c r="AB426" s="45"/>
      <c r="AC426" s="57"/>
      <c r="AD426" s="45"/>
      <c r="AE426" s="60"/>
      <c r="AF426" s="45"/>
      <c r="AG426" s="45"/>
      <c r="AH426" s="45"/>
      <c r="AI426" s="45"/>
      <c r="AJ426" s="45"/>
    </row>
    <row r="427" spans="20:36">
      <c r="T427" s="57"/>
      <c r="U427" s="57"/>
      <c r="V427" s="57"/>
      <c r="W427" s="45"/>
      <c r="X427" s="45"/>
      <c r="Y427" s="45"/>
      <c r="Z427" s="45"/>
      <c r="AA427" s="45"/>
      <c r="AB427" s="45"/>
      <c r="AC427" s="57"/>
      <c r="AD427" s="45"/>
      <c r="AE427" s="60"/>
      <c r="AF427" s="45"/>
      <c r="AG427" s="45"/>
      <c r="AH427" s="45"/>
      <c r="AI427" s="45"/>
      <c r="AJ427" s="45"/>
    </row>
    <row r="428" spans="20:36">
      <c r="T428" s="57"/>
      <c r="U428" s="57"/>
      <c r="V428" s="57"/>
      <c r="W428" s="45"/>
      <c r="X428" s="45"/>
      <c r="Y428" s="45"/>
      <c r="Z428" s="45"/>
      <c r="AA428" s="45"/>
      <c r="AB428" s="45"/>
      <c r="AC428" s="57"/>
      <c r="AD428" s="45"/>
      <c r="AE428" s="60"/>
      <c r="AF428" s="45"/>
      <c r="AG428" s="45"/>
      <c r="AH428" s="45"/>
      <c r="AI428" s="45"/>
      <c r="AJ428" s="45"/>
    </row>
    <row r="429" spans="20:36">
      <c r="T429" s="57"/>
      <c r="U429" s="57"/>
      <c r="V429" s="57"/>
      <c r="W429" s="45"/>
      <c r="X429" s="45"/>
      <c r="Y429" s="45"/>
      <c r="Z429" s="45"/>
      <c r="AA429" s="45"/>
      <c r="AB429" s="45"/>
      <c r="AC429" s="57"/>
      <c r="AD429" s="45"/>
      <c r="AE429" s="60"/>
      <c r="AF429" s="45"/>
      <c r="AG429" s="45"/>
      <c r="AH429" s="45"/>
      <c r="AI429" s="45"/>
      <c r="AJ429" s="45"/>
    </row>
    <row r="430" spans="20:36">
      <c r="T430" s="97"/>
      <c r="U430" s="57"/>
      <c r="V430" s="57"/>
      <c r="W430" s="45"/>
      <c r="X430" s="45"/>
      <c r="Y430" s="45"/>
      <c r="Z430" s="45"/>
      <c r="AA430" s="45"/>
      <c r="AB430" s="45"/>
      <c r="AC430" s="57"/>
      <c r="AD430" s="45"/>
      <c r="AE430" s="60"/>
      <c r="AF430" s="45"/>
      <c r="AG430" s="45"/>
      <c r="AH430" s="45"/>
      <c r="AI430" s="45"/>
      <c r="AJ430" s="45"/>
    </row>
    <row r="431" spans="20:36">
      <c r="T431" s="57"/>
      <c r="U431" s="57"/>
      <c r="V431" s="57"/>
      <c r="W431" s="45"/>
      <c r="X431" s="45"/>
      <c r="Y431" s="45"/>
      <c r="Z431" s="45"/>
      <c r="AA431" s="45"/>
      <c r="AB431" s="45"/>
      <c r="AC431" s="57"/>
      <c r="AD431" s="45"/>
      <c r="AE431" s="45"/>
      <c r="AF431" s="45"/>
      <c r="AG431" s="45"/>
      <c r="AH431" s="45"/>
      <c r="AI431" s="45"/>
      <c r="AJ431" s="45"/>
    </row>
    <row r="432" spans="20:36">
      <c r="T432" s="47"/>
      <c r="U432" s="47"/>
      <c r="V432" s="47"/>
      <c r="W432" s="47"/>
      <c r="X432" s="47"/>
      <c r="Y432" s="47"/>
      <c r="Z432" s="47"/>
      <c r="AA432" s="47"/>
      <c r="AB432" s="47"/>
      <c r="AC432" s="47"/>
      <c r="AD432" s="47"/>
      <c r="AE432" s="47"/>
      <c r="AF432" s="47"/>
      <c r="AG432" s="47"/>
      <c r="AH432" s="47"/>
      <c r="AI432" s="47"/>
      <c r="AJ432" s="47"/>
    </row>
    <row r="433" spans="20:36">
      <c r="T433" s="91"/>
      <c r="U433" s="91"/>
      <c r="V433" s="91"/>
      <c r="W433" s="91"/>
      <c r="X433" s="91"/>
      <c r="Y433" s="91"/>
      <c r="Z433" s="91"/>
      <c r="AA433" s="91"/>
      <c r="AB433" s="91"/>
      <c r="AC433" s="91"/>
      <c r="AD433" s="91"/>
      <c r="AE433" s="91"/>
      <c r="AF433" s="91"/>
      <c r="AG433" s="91"/>
      <c r="AH433" s="91"/>
      <c r="AI433" s="91"/>
      <c r="AJ433" s="91"/>
    </row>
    <row r="434" spans="20:36">
      <c r="T434" s="96"/>
      <c r="U434" s="97"/>
      <c r="V434" s="96"/>
      <c r="W434" s="91"/>
      <c r="X434" s="91"/>
      <c r="Y434" s="91"/>
      <c r="Z434" s="91"/>
      <c r="AA434" s="91"/>
      <c r="AB434" s="91"/>
      <c r="AC434" s="96"/>
      <c r="AD434" s="91"/>
      <c r="AE434" s="91"/>
      <c r="AF434" s="91"/>
      <c r="AG434" s="91"/>
      <c r="AH434" s="91"/>
      <c r="AI434" s="91"/>
      <c r="AJ434" s="91"/>
    </row>
    <row r="435" spans="20:36">
      <c r="T435" s="91"/>
      <c r="U435" s="91"/>
      <c r="V435" s="91"/>
      <c r="W435" s="91"/>
      <c r="X435" s="91"/>
      <c r="Y435" s="91"/>
      <c r="Z435" s="91"/>
      <c r="AA435" s="91"/>
      <c r="AB435" s="91"/>
      <c r="AC435" s="91"/>
      <c r="AD435" s="91"/>
      <c r="AE435" s="91"/>
      <c r="AF435" s="91"/>
      <c r="AG435" s="91"/>
      <c r="AH435" s="91"/>
      <c r="AI435" s="91"/>
      <c r="AJ435" s="91"/>
    </row>
    <row r="436" spans="20:36">
      <c r="T436" s="91"/>
      <c r="U436" s="91"/>
      <c r="V436" s="91"/>
      <c r="W436" s="91"/>
      <c r="X436" s="91"/>
      <c r="Y436" s="91"/>
      <c r="Z436" s="91"/>
      <c r="AA436" s="91"/>
      <c r="AB436" s="91"/>
      <c r="AC436" s="91"/>
      <c r="AD436" s="91"/>
      <c r="AE436" s="91"/>
      <c r="AF436" s="91"/>
      <c r="AG436" s="91"/>
      <c r="AH436" s="91"/>
      <c r="AI436" s="91"/>
      <c r="AJ436" s="91"/>
    </row>
    <row r="437" spans="20:36">
      <c r="T437" s="91"/>
      <c r="U437" s="91"/>
      <c r="V437" s="91"/>
      <c r="W437" s="91"/>
      <c r="X437" s="91"/>
      <c r="Y437" s="91"/>
      <c r="Z437" s="91"/>
      <c r="AA437" s="91"/>
      <c r="AB437" s="91"/>
      <c r="AC437" s="91"/>
      <c r="AD437" s="91"/>
      <c r="AE437" s="91"/>
      <c r="AF437" s="91"/>
      <c r="AG437" s="91"/>
      <c r="AH437" s="91"/>
      <c r="AI437" s="91"/>
      <c r="AJ437" s="91"/>
    </row>
    <row r="438" spans="20:36">
      <c r="T438" s="91"/>
      <c r="U438" s="91"/>
      <c r="V438" s="91"/>
      <c r="W438" s="91"/>
      <c r="X438" s="91"/>
      <c r="Y438" s="91"/>
      <c r="Z438" s="91"/>
      <c r="AA438" s="91"/>
      <c r="AB438" s="91"/>
      <c r="AC438" s="91"/>
      <c r="AD438" s="91"/>
      <c r="AE438" s="91"/>
      <c r="AF438" s="91"/>
      <c r="AG438" s="91"/>
      <c r="AH438" s="91"/>
      <c r="AI438" s="91"/>
      <c r="AJ438" s="91"/>
    </row>
    <row r="439" spans="20:36">
      <c r="T439" s="91"/>
      <c r="U439" s="91"/>
      <c r="V439" s="91"/>
      <c r="W439" s="91"/>
      <c r="X439" s="91"/>
      <c r="Y439" s="91"/>
      <c r="Z439" s="91"/>
      <c r="AA439" s="91"/>
      <c r="AB439" s="91"/>
      <c r="AC439" s="91"/>
      <c r="AD439" s="91"/>
      <c r="AE439" s="91"/>
      <c r="AF439" s="91"/>
      <c r="AG439" s="91"/>
      <c r="AH439" s="91"/>
      <c r="AI439" s="91"/>
      <c r="AJ439" s="91"/>
    </row>
    <row r="440" spans="20:36">
      <c r="T440" s="47"/>
      <c r="U440" s="47"/>
      <c r="V440" s="47"/>
      <c r="W440" s="47"/>
      <c r="X440" s="47"/>
      <c r="Y440" s="47"/>
      <c r="Z440" s="47"/>
      <c r="AA440" s="47"/>
      <c r="AB440" s="47"/>
      <c r="AC440" s="47"/>
      <c r="AD440" s="47"/>
      <c r="AE440" s="47"/>
      <c r="AF440" s="47"/>
      <c r="AG440" s="47"/>
      <c r="AH440" s="47"/>
      <c r="AI440" s="47"/>
      <c r="AJ440" s="47"/>
    </row>
    <row r="441" spans="20:36">
      <c r="T441" s="108"/>
      <c r="U441" s="107"/>
      <c r="V441" s="107"/>
      <c r="W441" s="45"/>
      <c r="X441" s="45"/>
      <c r="Y441" s="45"/>
      <c r="Z441" s="45"/>
      <c r="AA441" s="45"/>
      <c r="AB441" s="45"/>
      <c r="AC441" s="107"/>
      <c r="AD441" s="45"/>
      <c r="AE441" s="15"/>
      <c r="AF441" s="45"/>
      <c r="AG441" s="45"/>
      <c r="AH441" s="15"/>
      <c r="AI441" s="45"/>
      <c r="AJ441" s="15"/>
    </row>
    <row r="442" spans="20:36">
      <c r="T442" s="15"/>
      <c r="U442" s="105"/>
      <c r="V442" s="107"/>
      <c r="W442" s="45"/>
      <c r="X442" s="45"/>
      <c r="Y442" s="45"/>
      <c r="Z442" s="45"/>
      <c r="AA442" s="45"/>
      <c r="AB442" s="45"/>
      <c r="AC442" s="107"/>
      <c r="AD442" s="45"/>
      <c r="AE442" s="15"/>
      <c r="AF442" s="45"/>
      <c r="AG442" s="45"/>
      <c r="AH442" s="15"/>
      <c r="AI442" s="45"/>
      <c r="AJ442" s="15"/>
    </row>
    <row r="443" spans="20:36">
      <c r="T443" s="15"/>
      <c r="U443" s="107"/>
      <c r="V443" s="107"/>
      <c r="W443" s="45"/>
      <c r="X443" s="45"/>
      <c r="Y443" s="45"/>
      <c r="Z443" s="45"/>
      <c r="AA443" s="45"/>
      <c r="AB443" s="45"/>
      <c r="AC443" s="107"/>
      <c r="AD443" s="45"/>
      <c r="AE443" s="15"/>
      <c r="AF443" s="45"/>
      <c r="AG443" s="45"/>
      <c r="AH443" s="15"/>
      <c r="AI443" s="45"/>
      <c r="AJ443" s="15"/>
    </row>
    <row r="444" spans="20:36">
      <c r="T444" s="15"/>
      <c r="U444" s="107"/>
      <c r="V444" s="107"/>
      <c r="W444" s="45"/>
      <c r="X444" s="45"/>
      <c r="Y444" s="45"/>
      <c r="Z444" s="45"/>
      <c r="AA444" s="45"/>
      <c r="AB444" s="45"/>
      <c r="AC444" s="107"/>
      <c r="AD444" s="45"/>
      <c r="AE444" s="15"/>
      <c r="AF444" s="45"/>
      <c r="AG444" s="45"/>
      <c r="AH444" s="15"/>
      <c r="AI444" s="45"/>
      <c r="AJ444" s="15"/>
    </row>
    <row r="445" spans="20:36">
      <c r="T445" s="15"/>
      <c r="U445" s="107"/>
      <c r="V445" s="107"/>
      <c r="W445" s="45"/>
      <c r="X445" s="45"/>
      <c r="Y445" s="45"/>
      <c r="Z445" s="45"/>
      <c r="AA445" s="45"/>
      <c r="AB445" s="45"/>
      <c r="AC445" s="107"/>
      <c r="AD445" s="45"/>
      <c r="AE445" s="15"/>
      <c r="AF445" s="45"/>
      <c r="AG445" s="45"/>
      <c r="AH445" s="15"/>
      <c r="AI445" s="45"/>
      <c r="AJ445" s="15"/>
    </row>
    <row r="446" spans="20:36">
      <c r="T446" s="15"/>
      <c r="U446" s="107"/>
      <c r="V446" s="107"/>
      <c r="W446" s="45"/>
      <c r="X446" s="45"/>
      <c r="Y446" s="45"/>
      <c r="Z446" s="45"/>
      <c r="AA446" s="45"/>
      <c r="AB446" s="45"/>
      <c r="AC446" s="45"/>
      <c r="AD446" s="45"/>
      <c r="AE446" s="15"/>
      <c r="AF446" s="45"/>
      <c r="AG446" s="45"/>
      <c r="AH446" s="15"/>
      <c r="AI446" s="45"/>
      <c r="AJ446" s="15"/>
    </row>
    <row r="447" spans="20:36">
      <c r="T447" s="47"/>
      <c r="U447" s="47"/>
      <c r="V447" s="47"/>
      <c r="W447" s="47"/>
      <c r="X447" s="47"/>
      <c r="Y447" s="47"/>
      <c r="Z447" s="47"/>
      <c r="AA447" s="47"/>
      <c r="AB447" s="47"/>
      <c r="AC447" s="47"/>
      <c r="AD447" s="47"/>
      <c r="AE447" s="47"/>
      <c r="AF447" s="47"/>
      <c r="AG447" s="47"/>
      <c r="AH447" s="47"/>
      <c r="AI447" s="47"/>
      <c r="AJ447" s="47"/>
    </row>
    <row r="448" spans="20:36">
      <c r="T448" s="118"/>
      <c r="U448" s="118"/>
      <c r="V448" s="118"/>
      <c r="W448" s="45"/>
      <c r="X448" s="45"/>
      <c r="Y448" s="45"/>
      <c r="Z448" s="45"/>
      <c r="AA448" s="45"/>
      <c r="AB448" s="45"/>
      <c r="AC448" s="118"/>
      <c r="AD448" s="45"/>
      <c r="AE448" s="45"/>
      <c r="AF448" s="45"/>
      <c r="AG448" s="45"/>
      <c r="AH448" s="45"/>
      <c r="AI448" s="45"/>
      <c r="AJ448" s="45"/>
    </row>
    <row r="449" spans="19:36" s="118" customFormat="1">
      <c r="S449" s="134"/>
    </row>
    <row r="450" spans="19:36" s="118" customFormat="1">
      <c r="S450" s="134"/>
    </row>
    <row r="451" spans="19:36">
      <c r="T451" s="118"/>
      <c r="U451" s="118"/>
      <c r="V451" s="118"/>
      <c r="W451" s="45"/>
      <c r="X451" s="45"/>
      <c r="Y451" s="45"/>
      <c r="Z451" s="45"/>
      <c r="AA451" s="45"/>
      <c r="AB451" s="45"/>
      <c r="AC451" s="118"/>
      <c r="AD451" s="45"/>
      <c r="AE451" s="45"/>
      <c r="AF451" s="45"/>
      <c r="AG451" s="45"/>
      <c r="AH451" s="45"/>
      <c r="AI451" s="45"/>
      <c r="AJ451" s="45"/>
    </row>
    <row r="452" spans="19:36">
      <c r="T452" s="118"/>
      <c r="U452" s="118"/>
      <c r="V452" s="118"/>
      <c r="W452" s="45"/>
      <c r="X452" s="45"/>
      <c r="Y452" s="45"/>
      <c r="Z452" s="45"/>
      <c r="AA452" s="45"/>
      <c r="AB452" s="45"/>
      <c r="AC452" s="118"/>
      <c r="AD452" s="45"/>
      <c r="AE452" s="45"/>
      <c r="AF452" s="45"/>
      <c r="AG452" s="45"/>
      <c r="AH452" s="45"/>
      <c r="AI452" s="45"/>
      <c r="AJ452" s="45"/>
    </row>
    <row r="453" spans="19:36">
      <c r="T453" s="45"/>
      <c r="U453" s="45"/>
      <c r="V453" s="45"/>
      <c r="W453" s="45"/>
      <c r="X453" s="45"/>
      <c r="Y453" s="45"/>
      <c r="Z453" s="45"/>
      <c r="AA453" s="45"/>
      <c r="AB453" s="45"/>
      <c r="AC453" s="45"/>
      <c r="AD453" s="45"/>
      <c r="AE453" s="45"/>
      <c r="AF453" s="45"/>
      <c r="AG453" s="45"/>
      <c r="AH453" s="45"/>
      <c r="AI453" s="45"/>
      <c r="AJ453" s="45"/>
    </row>
    <row r="454" spans="19:36">
      <c r="T454" s="45"/>
      <c r="U454" s="45"/>
      <c r="V454" s="45"/>
      <c r="W454" s="45"/>
      <c r="X454" s="45"/>
      <c r="Y454" s="45"/>
      <c r="Z454" s="45"/>
      <c r="AA454" s="45"/>
      <c r="AB454" s="45"/>
      <c r="AC454" s="45"/>
      <c r="AD454" s="45"/>
      <c r="AE454" s="45"/>
      <c r="AF454" s="45"/>
      <c r="AG454" s="45"/>
      <c r="AH454" s="45"/>
      <c r="AI454" s="45"/>
      <c r="AJ454" s="45"/>
    </row>
    <row r="455" spans="19:36">
      <c r="T455" s="47"/>
      <c r="U455" s="47"/>
      <c r="V455" s="47"/>
      <c r="W455" s="47"/>
      <c r="X455" s="47"/>
      <c r="Y455" s="47"/>
      <c r="Z455" s="47"/>
      <c r="AA455" s="47"/>
      <c r="AB455" s="47"/>
      <c r="AC455" s="47"/>
      <c r="AD455" s="47"/>
      <c r="AE455" s="47"/>
      <c r="AF455" s="47"/>
      <c r="AG455" s="47"/>
      <c r="AH455" s="47"/>
      <c r="AI455" s="47"/>
      <c r="AJ455" s="47"/>
    </row>
    <row r="456" spans="19:36" s="123" customFormat="1">
      <c r="S456" s="134"/>
      <c r="AD456" s="105"/>
      <c r="AF456" s="105"/>
    </row>
    <row r="457" spans="19:36">
      <c r="T457" s="123"/>
      <c r="U457" s="123"/>
      <c r="V457" s="123"/>
      <c r="W457" s="105"/>
      <c r="X457" s="123"/>
      <c r="Y457" s="123"/>
      <c r="Z457" s="123"/>
      <c r="AA457" s="123"/>
      <c r="AB457" s="105"/>
      <c r="AC457" s="123"/>
      <c r="AD457" s="123"/>
      <c r="AE457" s="123"/>
      <c r="AF457" s="123"/>
      <c r="AG457" s="123"/>
      <c r="AH457" s="123"/>
      <c r="AI457" s="123"/>
      <c r="AJ457" s="105"/>
    </row>
    <row r="458" spans="19:36">
      <c r="T458" s="123"/>
      <c r="U458" s="123"/>
      <c r="V458" s="123"/>
      <c r="W458" s="123"/>
      <c r="X458" s="123"/>
      <c r="Y458" s="123"/>
      <c r="Z458" s="123"/>
      <c r="AA458" s="105"/>
      <c r="AB458" s="123"/>
      <c r="AC458" s="105"/>
      <c r="AD458" s="123"/>
      <c r="AE458" s="123"/>
      <c r="AF458" s="105"/>
      <c r="AG458" s="123"/>
      <c r="AH458" s="123"/>
      <c r="AI458" s="123"/>
      <c r="AJ458" s="123"/>
    </row>
    <row r="459" spans="19:36">
      <c r="T459" s="123"/>
      <c r="U459" s="123"/>
      <c r="V459" s="123"/>
      <c r="W459" s="123"/>
      <c r="X459" s="123"/>
      <c r="Y459" s="123"/>
      <c r="Z459" s="123"/>
      <c r="AA459" s="123"/>
      <c r="AB459" s="123"/>
      <c r="AC459" s="123"/>
      <c r="AD459" s="123"/>
      <c r="AE459" s="123"/>
      <c r="AF459" s="123"/>
      <c r="AG459" s="123"/>
      <c r="AH459" s="105"/>
      <c r="AI459" s="123"/>
      <c r="AJ459" s="123"/>
    </row>
    <row r="460" spans="19:36">
      <c r="T460" s="123"/>
      <c r="U460" s="123"/>
      <c r="V460" s="123"/>
      <c r="W460" s="105"/>
      <c r="X460" s="123"/>
      <c r="Y460" s="123"/>
      <c r="Z460" s="105"/>
      <c r="AA460" s="105"/>
      <c r="AB460" s="123"/>
      <c r="AC460" s="123"/>
      <c r="AD460" s="123"/>
      <c r="AE460" s="123"/>
      <c r="AF460" s="123"/>
      <c r="AG460" s="105"/>
      <c r="AH460" s="105"/>
      <c r="AI460" s="123"/>
      <c r="AJ460" s="123"/>
    </row>
    <row r="461" spans="19:36">
      <c r="T461" s="123"/>
      <c r="U461" s="123"/>
      <c r="V461" s="123"/>
      <c r="W461" s="105"/>
      <c r="X461" s="123"/>
      <c r="Y461" s="123"/>
      <c r="Z461" s="123"/>
      <c r="AA461" s="123"/>
      <c r="AB461" s="123"/>
      <c r="AC461" s="123"/>
      <c r="AD461" s="123"/>
      <c r="AE461" s="123"/>
      <c r="AF461" s="123"/>
      <c r="AG461" s="123"/>
      <c r="AH461" s="123"/>
      <c r="AI461" s="123"/>
      <c r="AJ461" s="123"/>
    </row>
    <row r="462" spans="19:36">
      <c r="T462" s="47"/>
      <c r="U462" s="47"/>
      <c r="V462" s="47"/>
      <c r="W462" s="47"/>
      <c r="X462" s="47"/>
      <c r="Y462" s="47"/>
      <c r="Z462" s="47"/>
      <c r="AA462" s="47"/>
      <c r="AB462" s="47"/>
      <c r="AC462" s="47"/>
      <c r="AD462" s="47"/>
      <c r="AE462" s="47"/>
      <c r="AF462" s="47"/>
      <c r="AG462" s="47"/>
      <c r="AH462" s="47"/>
      <c r="AI462" s="47"/>
      <c r="AJ462" s="47"/>
    </row>
    <row r="463" spans="19:36">
      <c r="T463" s="45"/>
      <c r="U463" s="45"/>
      <c r="V463" s="45"/>
      <c r="W463" s="45"/>
      <c r="X463" s="45"/>
      <c r="Y463" s="45"/>
      <c r="Z463" s="45"/>
      <c r="AA463" s="45"/>
      <c r="AB463" s="45"/>
      <c r="AC463" s="45"/>
      <c r="AD463" s="45"/>
      <c r="AE463" s="45"/>
      <c r="AF463" s="45"/>
      <c r="AG463" s="45"/>
      <c r="AH463" s="45"/>
      <c r="AI463" s="45"/>
      <c r="AJ463" s="45"/>
    </row>
    <row r="464" spans="19:36">
      <c r="T464" s="45"/>
      <c r="U464" s="45"/>
      <c r="V464" s="45"/>
      <c r="W464" s="45"/>
      <c r="X464" s="45"/>
      <c r="Y464" s="45"/>
      <c r="Z464" s="45"/>
      <c r="AA464" s="45"/>
      <c r="AB464" s="45"/>
      <c r="AC464" s="45"/>
      <c r="AD464" s="45"/>
      <c r="AE464" s="45"/>
      <c r="AF464" s="45"/>
      <c r="AG464" s="45"/>
      <c r="AH464" s="45"/>
      <c r="AI464" s="45"/>
      <c r="AJ464" s="45"/>
    </row>
    <row r="465" spans="20:36">
      <c r="T465" s="45"/>
      <c r="U465" s="45"/>
      <c r="V465" s="45"/>
      <c r="W465" s="45"/>
      <c r="X465" s="45"/>
      <c r="Y465" s="45"/>
      <c r="Z465" s="45"/>
      <c r="AA465" s="45"/>
      <c r="AB465" s="45"/>
      <c r="AC465" s="45"/>
      <c r="AD465" s="45"/>
      <c r="AE465" s="45"/>
      <c r="AF465" s="45"/>
      <c r="AG465" s="45"/>
      <c r="AH465" s="45"/>
      <c r="AI465" s="45"/>
      <c r="AJ465" s="45"/>
    </row>
    <row r="466" spans="20:36">
      <c r="T466" s="45"/>
      <c r="U466" s="45"/>
      <c r="V466" s="45"/>
      <c r="W466" s="45"/>
      <c r="X466" s="45"/>
      <c r="Y466" s="45"/>
      <c r="Z466" s="45"/>
      <c r="AA466" s="45"/>
      <c r="AB466" s="45"/>
      <c r="AC466" s="45"/>
      <c r="AD466" s="45"/>
      <c r="AE466" s="45"/>
      <c r="AF466" s="45"/>
      <c r="AG466" s="45"/>
      <c r="AH466" s="45"/>
      <c r="AI466" s="45"/>
      <c r="AJ466" s="45"/>
    </row>
    <row r="467" spans="20:36">
      <c r="T467" s="45"/>
      <c r="U467" s="45"/>
      <c r="V467" s="45"/>
      <c r="W467" s="45"/>
      <c r="X467" s="45"/>
      <c r="Y467" s="45"/>
      <c r="Z467" s="45"/>
      <c r="AA467" s="45"/>
      <c r="AB467" s="45"/>
      <c r="AC467" s="45"/>
      <c r="AD467" s="45"/>
      <c r="AE467" s="45"/>
      <c r="AF467" s="45"/>
      <c r="AG467" s="45"/>
      <c r="AH467" s="45"/>
      <c r="AI467" s="45"/>
      <c r="AJ467" s="45"/>
    </row>
    <row r="468" spans="20:36">
      <c r="T468" s="47"/>
      <c r="U468" s="47"/>
      <c r="V468" s="47"/>
      <c r="W468" s="47"/>
      <c r="X468" s="47"/>
      <c r="Y468" s="47"/>
      <c r="Z468" s="47"/>
      <c r="AA468" s="47"/>
      <c r="AB468" s="47"/>
      <c r="AC468" s="47"/>
      <c r="AD468" s="47"/>
      <c r="AE468" s="47"/>
      <c r="AF468" s="47"/>
      <c r="AG468" s="47"/>
      <c r="AH468" s="47"/>
      <c r="AI468" s="47"/>
      <c r="AJ468" s="47"/>
    </row>
    <row r="469" spans="20:36">
      <c r="T469" s="45"/>
      <c r="U469" s="45"/>
      <c r="V469" s="45"/>
      <c r="W469" s="45"/>
      <c r="X469" s="45"/>
      <c r="Y469" s="45"/>
      <c r="Z469" s="45"/>
      <c r="AA469" s="45"/>
      <c r="AB469" s="45"/>
      <c r="AC469" s="45"/>
      <c r="AD469" s="45"/>
      <c r="AE469" s="45"/>
      <c r="AF469" s="45"/>
      <c r="AG469" s="45"/>
      <c r="AH469" s="45"/>
      <c r="AI469" s="45"/>
      <c r="AJ469" s="45"/>
    </row>
    <row r="470" spans="20:36">
      <c r="T470" s="45"/>
      <c r="U470" s="45"/>
      <c r="V470" s="45"/>
      <c r="W470" s="45"/>
      <c r="X470" s="45"/>
      <c r="Y470" s="45"/>
      <c r="Z470" s="45"/>
      <c r="AA470" s="45"/>
      <c r="AB470" s="45"/>
      <c r="AC470" s="45"/>
      <c r="AD470" s="45"/>
      <c r="AE470" s="45"/>
      <c r="AF470" s="45"/>
      <c r="AG470" s="45"/>
      <c r="AH470" s="45"/>
      <c r="AI470" s="45"/>
      <c r="AJ470" s="45"/>
    </row>
    <row r="471" spans="20:36">
      <c r="T471" s="45"/>
      <c r="U471" s="45"/>
      <c r="V471" s="45"/>
      <c r="W471" s="45"/>
      <c r="X471" s="45"/>
      <c r="Y471" s="45"/>
      <c r="Z471" s="45"/>
      <c r="AA471" s="45"/>
      <c r="AB471" s="45"/>
      <c r="AC471" s="45"/>
      <c r="AD471" s="45"/>
      <c r="AE471" s="45"/>
      <c r="AF471" s="45"/>
      <c r="AG471" s="45"/>
      <c r="AH471" s="45"/>
      <c r="AI471" s="45"/>
      <c r="AJ471" s="45"/>
    </row>
    <row r="472" spans="20:36">
      <c r="T472" s="45"/>
      <c r="U472" s="45"/>
      <c r="V472" s="45"/>
      <c r="W472" s="45"/>
      <c r="X472" s="45"/>
      <c r="Y472" s="45"/>
      <c r="Z472" s="45"/>
      <c r="AA472" s="45"/>
      <c r="AB472" s="45"/>
      <c r="AC472" s="45"/>
      <c r="AD472" s="45"/>
      <c r="AE472" s="45"/>
      <c r="AF472" s="45"/>
      <c r="AG472" s="45"/>
      <c r="AH472" s="45"/>
      <c r="AI472" s="45"/>
      <c r="AJ472" s="45"/>
    </row>
    <row r="473" spans="20:36">
      <c r="T473" s="45"/>
      <c r="U473" s="45"/>
      <c r="V473" s="45"/>
      <c r="W473" s="45"/>
      <c r="X473" s="45"/>
      <c r="Y473" s="45"/>
      <c r="Z473" s="45"/>
      <c r="AA473" s="45"/>
      <c r="AB473" s="45"/>
      <c r="AC473" s="45"/>
      <c r="AD473" s="45"/>
      <c r="AE473" s="45"/>
      <c r="AF473" s="45"/>
      <c r="AG473" s="45"/>
      <c r="AH473" s="45"/>
      <c r="AI473" s="45"/>
      <c r="AJ473" s="45"/>
    </row>
    <row r="474" spans="20:36">
      <c r="T474" s="47"/>
      <c r="U474" s="47"/>
      <c r="V474" s="47"/>
      <c r="W474" s="47"/>
      <c r="X474" s="47"/>
      <c r="Y474" s="47"/>
      <c r="Z474" s="47"/>
      <c r="AA474" s="47"/>
      <c r="AB474" s="47"/>
      <c r="AC474" s="47"/>
      <c r="AD474" s="47"/>
      <c r="AE474" s="47"/>
      <c r="AF474" s="47"/>
      <c r="AG474" s="47"/>
      <c r="AH474" s="47"/>
      <c r="AI474" s="47"/>
      <c r="AJ474" s="47"/>
    </row>
    <row r="475" spans="20:36">
      <c r="T475" s="45"/>
      <c r="U475" s="45"/>
      <c r="V475" s="45"/>
      <c r="W475" s="45"/>
      <c r="X475" s="45"/>
      <c r="Y475" s="45"/>
      <c r="Z475" s="45"/>
      <c r="AA475" s="45"/>
      <c r="AB475" s="45"/>
      <c r="AC475" s="45"/>
      <c r="AD475" s="45"/>
      <c r="AE475" s="45"/>
      <c r="AF475" s="45"/>
      <c r="AG475" s="45"/>
      <c r="AH475" s="45"/>
      <c r="AI475" s="45"/>
      <c r="AJ475" s="45"/>
    </row>
    <row r="476" spans="20:36">
      <c r="T476" s="45"/>
      <c r="U476" s="45"/>
      <c r="V476" s="45"/>
      <c r="W476" s="45"/>
      <c r="X476" s="45"/>
      <c r="Y476" s="45"/>
      <c r="Z476" s="45"/>
      <c r="AA476" s="45"/>
      <c r="AB476" s="45"/>
      <c r="AC476" s="45"/>
      <c r="AD476" s="45"/>
      <c r="AE476" s="45"/>
      <c r="AF476" s="45"/>
      <c r="AG476" s="45"/>
      <c r="AH476" s="45"/>
      <c r="AI476" s="45"/>
      <c r="AJ476" s="45"/>
    </row>
    <row r="477" spans="20:36">
      <c r="T477" s="45"/>
      <c r="U477" s="45"/>
      <c r="V477" s="45"/>
      <c r="W477" s="45"/>
      <c r="X477" s="45"/>
      <c r="Y477" s="45"/>
      <c r="Z477" s="45"/>
      <c r="AA477" s="45"/>
      <c r="AB477" s="45"/>
      <c r="AC477" s="45"/>
      <c r="AD477" s="45"/>
      <c r="AE477" s="45"/>
      <c r="AF477" s="45"/>
      <c r="AG477" s="45"/>
      <c r="AH477" s="45"/>
      <c r="AI477" s="45"/>
      <c r="AJ477" s="45"/>
    </row>
    <row r="478" spans="20:36">
      <c r="T478" s="45"/>
      <c r="U478" s="45"/>
      <c r="V478" s="45"/>
      <c r="W478" s="45"/>
      <c r="X478" s="45"/>
      <c r="Y478" s="45"/>
      <c r="Z478" s="45"/>
      <c r="AA478" s="45"/>
      <c r="AB478" s="45"/>
      <c r="AC478" s="45"/>
      <c r="AD478" s="45"/>
      <c r="AE478" s="45"/>
      <c r="AF478" s="45"/>
      <c r="AG478" s="45"/>
      <c r="AH478" s="45"/>
      <c r="AI478" s="45"/>
      <c r="AJ478" s="45"/>
    </row>
    <row r="479" spans="20:36">
      <c r="T479" s="45"/>
      <c r="U479" s="45"/>
      <c r="V479" s="45"/>
      <c r="W479" s="45"/>
      <c r="X479" s="45"/>
      <c r="Y479" s="45"/>
      <c r="Z479" s="45"/>
      <c r="AA479" s="45"/>
      <c r="AB479" s="45"/>
      <c r="AC479" s="45"/>
      <c r="AD479" s="45"/>
      <c r="AE479" s="45"/>
      <c r="AF479" s="45"/>
      <c r="AG479" s="45"/>
      <c r="AH479" s="45"/>
      <c r="AI479" s="45"/>
      <c r="AJ479" s="45"/>
    </row>
    <row r="480" spans="20:36">
      <c r="T480" s="47"/>
      <c r="U480" s="47"/>
      <c r="V480" s="47"/>
      <c r="W480" s="47"/>
      <c r="X480" s="47"/>
      <c r="Y480" s="47"/>
      <c r="Z480" s="47"/>
      <c r="AA480" s="47"/>
      <c r="AB480" s="47"/>
      <c r="AC480" s="47"/>
      <c r="AD480" s="47"/>
      <c r="AE480" s="47"/>
      <c r="AF480" s="47"/>
      <c r="AG480" s="47"/>
      <c r="AH480" s="47"/>
      <c r="AI480" s="47"/>
      <c r="AJ480" s="47"/>
    </row>
    <row r="481" spans="20:36">
      <c r="T481" s="45"/>
      <c r="U481" s="45"/>
      <c r="V481" s="45"/>
      <c r="W481" s="45"/>
      <c r="X481" s="45"/>
      <c r="Y481" s="45"/>
      <c r="Z481" s="45"/>
      <c r="AA481" s="45"/>
      <c r="AB481" s="45"/>
      <c r="AC481" s="45"/>
      <c r="AD481" s="45"/>
      <c r="AE481" s="45"/>
      <c r="AF481" s="45"/>
      <c r="AG481" s="45"/>
      <c r="AH481" s="45"/>
      <c r="AI481" s="45"/>
      <c r="AJ481" s="45"/>
    </row>
    <row r="482" spans="20:36">
      <c r="T482" s="45"/>
      <c r="U482" s="45"/>
      <c r="V482" s="45"/>
      <c r="W482" s="45"/>
      <c r="X482" s="45"/>
      <c r="Y482" s="45"/>
      <c r="Z482" s="45"/>
      <c r="AA482" s="45"/>
      <c r="AB482" s="45"/>
      <c r="AC482" s="45"/>
      <c r="AD482" s="45"/>
      <c r="AE482" s="45"/>
      <c r="AF482" s="45"/>
      <c r="AG482" s="45"/>
      <c r="AH482" s="45"/>
      <c r="AI482" s="45"/>
      <c r="AJ482" s="45"/>
    </row>
    <row r="483" spans="20:36">
      <c r="T483" s="45"/>
      <c r="U483" s="45"/>
      <c r="V483" s="45"/>
      <c r="W483" s="45"/>
      <c r="X483" s="45"/>
      <c r="Y483" s="45"/>
      <c r="Z483" s="45"/>
      <c r="AA483" s="45"/>
      <c r="AB483" s="45"/>
      <c r="AC483" s="45"/>
      <c r="AD483" s="45"/>
      <c r="AE483" s="45"/>
      <c r="AF483" s="45"/>
      <c r="AG483" s="45"/>
      <c r="AH483" s="45"/>
      <c r="AI483" s="45"/>
      <c r="AJ483" s="45"/>
    </row>
    <row r="484" spans="20:36">
      <c r="T484" s="45"/>
      <c r="U484" s="45"/>
      <c r="V484" s="45"/>
      <c r="W484" s="45"/>
      <c r="X484" s="45"/>
      <c r="Y484" s="45"/>
      <c r="Z484" s="45"/>
      <c r="AA484" s="45"/>
      <c r="AB484" s="45"/>
      <c r="AC484" s="45"/>
      <c r="AD484" s="45"/>
      <c r="AE484" s="45"/>
      <c r="AF484" s="45"/>
      <c r="AG484" s="45"/>
      <c r="AH484" s="45"/>
      <c r="AI484" s="45"/>
      <c r="AJ484" s="45"/>
    </row>
    <row r="485" spans="20:36">
      <c r="T485" s="45"/>
      <c r="U485" s="45"/>
      <c r="V485" s="45"/>
      <c r="W485" s="45"/>
      <c r="X485" s="45"/>
      <c r="Y485" s="45"/>
      <c r="Z485" s="45"/>
      <c r="AA485" s="45"/>
      <c r="AB485" s="45"/>
      <c r="AC485" s="45"/>
      <c r="AD485" s="45"/>
      <c r="AE485" s="45"/>
      <c r="AF485" s="45"/>
      <c r="AG485" s="45"/>
      <c r="AH485" s="45"/>
      <c r="AI485" s="45"/>
      <c r="AJ485" s="45"/>
    </row>
    <row r="486" spans="20:36">
      <c r="T486" s="45"/>
      <c r="U486" s="45"/>
      <c r="V486" s="45"/>
      <c r="W486" s="45"/>
      <c r="X486" s="45"/>
      <c r="Y486" s="45"/>
      <c r="Z486" s="45"/>
      <c r="AA486" s="45"/>
      <c r="AB486" s="45"/>
      <c r="AC486" s="45"/>
      <c r="AD486" s="45"/>
      <c r="AE486" s="45"/>
      <c r="AF486" s="45"/>
      <c r="AG486" s="45"/>
      <c r="AH486" s="45"/>
      <c r="AI486" s="45"/>
      <c r="AJ486" s="45"/>
    </row>
    <row r="487" spans="20:36" ht="23.25">
      <c r="T487" s="50"/>
      <c r="U487" s="50"/>
      <c r="V487" s="50"/>
      <c r="W487" s="50"/>
      <c r="X487" s="50"/>
      <c r="Y487" s="50"/>
      <c r="Z487" s="50"/>
      <c r="AA487" s="50"/>
      <c r="AB487" s="50"/>
      <c r="AC487" s="50"/>
      <c r="AD487" s="50"/>
      <c r="AE487" s="50"/>
      <c r="AF487" s="50"/>
      <c r="AG487" s="50"/>
      <c r="AH487" s="50"/>
      <c r="AI487" s="50"/>
      <c r="AJ487" s="50"/>
    </row>
    <row r="488" spans="20:36">
      <c r="T488" s="47"/>
      <c r="U488" s="47"/>
      <c r="V488" s="47"/>
      <c r="W488" s="47"/>
      <c r="X488" s="47"/>
      <c r="Y488" s="47"/>
      <c r="Z488" s="47"/>
      <c r="AA488" s="47"/>
      <c r="AB488" s="47"/>
      <c r="AC488" s="47"/>
      <c r="AD488" s="47"/>
      <c r="AE488" s="47"/>
      <c r="AF488" s="47"/>
      <c r="AG488" s="47"/>
      <c r="AH488" s="47"/>
      <c r="AI488" s="47"/>
      <c r="AJ488" s="47"/>
    </row>
    <row r="489" spans="20:36">
      <c r="T489" s="91"/>
      <c r="U489" s="91"/>
      <c r="V489" s="91"/>
      <c r="W489" s="91"/>
      <c r="X489" s="91"/>
      <c r="Y489" s="91"/>
      <c r="Z489" s="91"/>
      <c r="AA489" s="91"/>
      <c r="AB489" s="91"/>
      <c r="AC489" s="91"/>
      <c r="AD489" s="91"/>
      <c r="AE489" s="91"/>
      <c r="AF489" s="91"/>
      <c r="AG489" s="91"/>
      <c r="AH489" s="91"/>
      <c r="AI489" s="91"/>
      <c r="AJ489" s="91"/>
    </row>
    <row r="490" spans="20:36">
      <c r="T490" s="91"/>
      <c r="U490" s="91"/>
      <c r="V490" s="91"/>
      <c r="W490" s="91"/>
      <c r="X490" s="91"/>
      <c r="Y490" s="91"/>
      <c r="Z490" s="91"/>
      <c r="AA490" s="91"/>
      <c r="AB490" s="91"/>
      <c r="AC490" s="91"/>
      <c r="AD490" s="91"/>
      <c r="AE490" s="91"/>
      <c r="AF490" s="91"/>
      <c r="AG490" s="91"/>
      <c r="AH490" s="91"/>
      <c r="AI490" s="91"/>
      <c r="AJ490" s="91"/>
    </row>
    <row r="491" spans="20:36">
      <c r="T491" s="91"/>
      <c r="U491" s="91"/>
      <c r="V491" s="91"/>
      <c r="W491" s="91"/>
      <c r="X491" s="91"/>
      <c r="Y491" s="91"/>
      <c r="Z491" s="91"/>
      <c r="AA491" s="91"/>
      <c r="AB491" s="91"/>
      <c r="AC491" s="91"/>
      <c r="AD491" s="91"/>
      <c r="AE491" s="91"/>
      <c r="AF491" s="91"/>
      <c r="AG491" s="91"/>
      <c r="AH491" s="91"/>
      <c r="AI491" s="91"/>
      <c r="AJ491" s="91"/>
    </row>
    <row r="492" spans="20:36">
      <c r="T492" s="96"/>
      <c r="U492" s="104"/>
      <c r="V492" s="91"/>
      <c r="W492" s="91"/>
      <c r="X492" s="91"/>
      <c r="Y492" s="91"/>
      <c r="Z492" s="91"/>
      <c r="AA492" s="91"/>
      <c r="AB492" s="91"/>
      <c r="AC492" s="91"/>
      <c r="AD492" s="91"/>
      <c r="AE492" s="91"/>
      <c r="AF492" s="91"/>
      <c r="AG492" s="91"/>
      <c r="AH492" s="91"/>
      <c r="AI492" s="91"/>
      <c r="AJ492" s="91"/>
    </row>
    <row r="493" spans="20:36">
      <c r="T493" s="91"/>
      <c r="U493" s="91"/>
      <c r="V493" s="95"/>
      <c r="W493" s="91"/>
      <c r="X493" s="91"/>
      <c r="Y493" s="91"/>
      <c r="Z493" s="91"/>
      <c r="AA493" s="91"/>
      <c r="AB493" s="91"/>
      <c r="AC493" s="95"/>
      <c r="AD493" s="91"/>
      <c r="AE493" s="91"/>
      <c r="AF493" s="91"/>
      <c r="AG493" s="91"/>
      <c r="AH493" s="91"/>
      <c r="AI493" s="91"/>
      <c r="AJ493" s="91"/>
    </row>
    <row r="494" spans="20:36">
      <c r="T494" s="91"/>
      <c r="U494" s="91"/>
      <c r="V494" s="91"/>
      <c r="W494" s="91"/>
      <c r="X494" s="91"/>
      <c r="Y494" s="91"/>
      <c r="Z494" s="91"/>
      <c r="AA494" s="91"/>
      <c r="AB494" s="91"/>
      <c r="AC494" s="91"/>
      <c r="AD494" s="91"/>
      <c r="AE494" s="91"/>
      <c r="AF494" s="91"/>
      <c r="AG494" s="91"/>
      <c r="AH494" s="91"/>
      <c r="AI494" s="91"/>
      <c r="AJ494" s="91"/>
    </row>
    <row r="495" spans="20:36">
      <c r="T495" s="91"/>
      <c r="U495" s="91"/>
      <c r="V495" s="91"/>
      <c r="W495" s="91"/>
      <c r="X495" s="91"/>
      <c r="Y495" s="91"/>
      <c r="Z495" s="91"/>
      <c r="AA495" s="91"/>
      <c r="AB495" s="91"/>
      <c r="AC495" s="91"/>
      <c r="AD495" s="91"/>
      <c r="AE495" s="91"/>
      <c r="AF495" s="91"/>
      <c r="AG495" s="91"/>
      <c r="AH495" s="91"/>
      <c r="AI495" s="91"/>
      <c r="AJ495" s="91"/>
    </row>
    <row r="496" spans="20:36">
      <c r="T496" s="91"/>
      <c r="U496" s="91"/>
      <c r="V496" s="91"/>
      <c r="W496" s="91"/>
      <c r="X496" s="91"/>
      <c r="Y496" s="91"/>
      <c r="Z496" s="91"/>
      <c r="AA496" s="91"/>
      <c r="AB496" s="91"/>
      <c r="AC496" s="91"/>
      <c r="AD496" s="91"/>
      <c r="AE496" s="91"/>
      <c r="AF496" s="91"/>
      <c r="AG496" s="91"/>
      <c r="AH496" s="91"/>
      <c r="AI496" s="91"/>
      <c r="AJ496" s="91"/>
    </row>
    <row r="497" spans="20:36">
      <c r="T497" s="47"/>
      <c r="U497" s="47"/>
      <c r="V497" s="47"/>
      <c r="W497" s="47"/>
      <c r="X497" s="47"/>
      <c r="Y497" s="47"/>
      <c r="Z497" s="47"/>
      <c r="AA497" s="47"/>
      <c r="AB497" s="47"/>
      <c r="AC497" s="47"/>
      <c r="AD497" s="47"/>
      <c r="AE497" s="47"/>
      <c r="AF497" s="47"/>
      <c r="AG497" s="47"/>
      <c r="AH497" s="47"/>
      <c r="AI497" s="47"/>
      <c r="AJ497" s="47"/>
    </row>
    <row r="498" spans="20:36">
      <c r="T498" s="15"/>
      <c r="U498" s="15"/>
      <c r="V498" s="15"/>
      <c r="W498" s="45"/>
      <c r="X498" s="45"/>
      <c r="Y498" s="45"/>
      <c r="Z498" s="45"/>
      <c r="AA498" s="45"/>
      <c r="AB498" s="45"/>
      <c r="AC498" s="15"/>
      <c r="AD498" s="45"/>
      <c r="AE498" s="15"/>
      <c r="AF498" s="45"/>
      <c r="AG498" s="45"/>
      <c r="AH498" s="45"/>
      <c r="AI498" s="45"/>
      <c r="AJ498" s="45"/>
    </row>
    <row r="499" spans="20:36">
      <c r="T499" s="15"/>
      <c r="U499" s="15"/>
      <c r="V499" s="15"/>
      <c r="W499" s="45"/>
      <c r="X499" s="45"/>
      <c r="Y499" s="45"/>
      <c r="Z499" s="45"/>
      <c r="AA499" s="45"/>
      <c r="AB499" s="45"/>
      <c r="AC499" s="15"/>
      <c r="AD499" s="45"/>
      <c r="AE499" s="15"/>
      <c r="AF499" s="45"/>
      <c r="AG499" s="45"/>
      <c r="AH499" s="45"/>
      <c r="AI499" s="45"/>
      <c r="AJ499" s="45"/>
    </row>
    <row r="500" spans="20:36">
      <c r="T500" s="15"/>
      <c r="U500" s="15"/>
      <c r="V500" s="15"/>
      <c r="W500" s="45"/>
      <c r="X500" s="45"/>
      <c r="Y500" s="45"/>
      <c r="Z500" s="45"/>
      <c r="AA500" s="45"/>
      <c r="AB500" s="45"/>
      <c r="AC500" s="15"/>
      <c r="AD500" s="45"/>
      <c r="AE500" s="15"/>
      <c r="AF500" s="45"/>
      <c r="AG500" s="45"/>
      <c r="AH500" s="45"/>
      <c r="AI500" s="45"/>
      <c r="AJ500" s="45"/>
    </row>
    <row r="501" spans="20:36">
      <c r="T501" s="15"/>
      <c r="U501" s="15"/>
      <c r="V501" s="15"/>
      <c r="W501" s="45"/>
      <c r="X501" s="45"/>
      <c r="Y501" s="45"/>
      <c r="Z501" s="45"/>
      <c r="AA501" s="45"/>
      <c r="AB501" s="45"/>
      <c r="AC501" s="15"/>
      <c r="AD501" s="45"/>
      <c r="AE501" s="15"/>
      <c r="AF501" s="45"/>
      <c r="AG501" s="45"/>
      <c r="AH501" s="45"/>
      <c r="AI501" s="45"/>
      <c r="AJ501" s="45"/>
    </row>
    <row r="502" spans="20:36">
      <c r="T502" s="109"/>
      <c r="U502" s="110"/>
      <c r="V502" s="15"/>
      <c r="W502" s="45"/>
      <c r="X502" s="45"/>
      <c r="Y502" s="45"/>
      <c r="Z502" s="45"/>
      <c r="AA502" s="45"/>
      <c r="AB502" s="45"/>
      <c r="AC502" s="15"/>
      <c r="AD502" s="45"/>
      <c r="AE502" s="15"/>
      <c r="AF502" s="45"/>
      <c r="AG502" s="45"/>
      <c r="AH502" s="45"/>
      <c r="AI502" s="45"/>
      <c r="AJ502" s="45"/>
    </row>
    <row r="503" spans="20:36">
      <c r="T503" s="15"/>
      <c r="U503" s="107"/>
      <c r="V503" s="15"/>
      <c r="W503" s="45"/>
      <c r="X503" s="45"/>
      <c r="Y503" s="45"/>
      <c r="Z503" s="45"/>
      <c r="AA503" s="45"/>
      <c r="AB503" s="45"/>
      <c r="AC503" s="15"/>
      <c r="AD503" s="45"/>
      <c r="AE503" s="15"/>
      <c r="AF503" s="45"/>
      <c r="AG503" s="45"/>
      <c r="AH503" s="45"/>
      <c r="AI503" s="45"/>
      <c r="AJ503" s="45"/>
    </row>
    <row r="504" spans="20:36">
      <c r="T504" s="107"/>
      <c r="U504" s="107"/>
      <c r="V504" s="107"/>
      <c r="W504" s="45"/>
      <c r="X504" s="45"/>
      <c r="Y504" s="45"/>
      <c r="Z504" s="45"/>
      <c r="AA504" s="45"/>
      <c r="AB504" s="45"/>
      <c r="AC504" s="45"/>
      <c r="AD504" s="45"/>
      <c r="AE504" s="45"/>
      <c r="AF504" s="45"/>
      <c r="AG504" s="45"/>
      <c r="AH504" s="45"/>
      <c r="AI504" s="45"/>
      <c r="AJ504" s="45"/>
    </row>
    <row r="505" spans="20:36">
      <c r="T505" s="47"/>
      <c r="U505" s="47"/>
      <c r="V505" s="47"/>
      <c r="W505" s="47"/>
      <c r="X505" s="47"/>
      <c r="Y505" s="47"/>
      <c r="Z505" s="47"/>
      <c r="AA505" s="47"/>
      <c r="AB505" s="47"/>
      <c r="AC505" s="47"/>
      <c r="AD505" s="47"/>
      <c r="AE505" s="47"/>
      <c r="AF505" s="47"/>
      <c r="AG505" s="47"/>
      <c r="AH505" s="47"/>
      <c r="AI505" s="47"/>
      <c r="AJ505" s="47"/>
    </row>
    <row r="506" spans="20:36">
      <c r="T506" s="118"/>
      <c r="U506" s="118"/>
      <c r="V506" s="118"/>
      <c r="W506" s="45"/>
      <c r="X506" s="45"/>
      <c r="Y506" s="45"/>
      <c r="Z506" s="45"/>
      <c r="AA506" s="45"/>
      <c r="AB506" s="45"/>
      <c r="AC506" s="118"/>
      <c r="AD506" s="15"/>
      <c r="AE506" s="15"/>
      <c r="AF506" s="15"/>
      <c r="AG506" s="15"/>
      <c r="AH506" s="15"/>
      <c r="AI506" s="45"/>
      <c r="AJ506" s="15"/>
    </row>
    <row r="507" spans="20:36">
      <c r="T507" s="118"/>
      <c r="U507" s="118"/>
      <c r="V507" s="118"/>
      <c r="W507" s="45"/>
      <c r="X507" s="45"/>
      <c r="Y507" s="45"/>
      <c r="Z507" s="45"/>
      <c r="AA507" s="45"/>
      <c r="AB507" s="45"/>
      <c r="AC507" s="118"/>
      <c r="AD507" s="15"/>
      <c r="AE507" s="15"/>
      <c r="AF507" s="15"/>
      <c r="AG507" s="15"/>
      <c r="AH507" s="15"/>
      <c r="AI507" s="45"/>
      <c r="AJ507" s="15"/>
    </row>
    <row r="508" spans="20:36">
      <c r="T508" s="118"/>
      <c r="U508" s="118"/>
      <c r="V508" s="118"/>
      <c r="W508" s="45"/>
      <c r="X508" s="45"/>
      <c r="Y508" s="45"/>
      <c r="Z508" s="45"/>
      <c r="AA508" s="45"/>
      <c r="AB508" s="45"/>
      <c r="AC508" s="118"/>
      <c r="AD508" s="15"/>
      <c r="AE508" s="15"/>
      <c r="AF508" s="15"/>
      <c r="AG508" s="15"/>
      <c r="AH508" s="15"/>
      <c r="AI508" s="45"/>
      <c r="AJ508" s="15"/>
    </row>
    <row r="509" spans="20:36">
      <c r="T509" s="118"/>
      <c r="U509" s="118"/>
      <c r="V509" s="118"/>
      <c r="W509" s="45"/>
      <c r="X509" s="45"/>
      <c r="Y509" s="45"/>
      <c r="Z509" s="45"/>
      <c r="AA509" s="45"/>
      <c r="AB509" s="45"/>
      <c r="AC509" s="118"/>
      <c r="AD509" s="15"/>
      <c r="AE509" s="15"/>
      <c r="AF509" s="15"/>
      <c r="AG509" s="15"/>
      <c r="AH509" s="15"/>
      <c r="AI509" s="45"/>
      <c r="AJ509" s="15"/>
    </row>
    <row r="510" spans="20:36">
      <c r="T510" s="118"/>
      <c r="U510" s="118"/>
      <c r="V510" s="118"/>
      <c r="W510" s="45"/>
      <c r="X510" s="45"/>
      <c r="Y510" s="45"/>
      <c r="Z510" s="45"/>
      <c r="AA510" s="45"/>
      <c r="AB510" s="45"/>
      <c r="AC510" s="118"/>
      <c r="AD510" s="15"/>
      <c r="AE510" s="15"/>
      <c r="AF510" s="15"/>
      <c r="AG510" s="15"/>
      <c r="AH510" s="15"/>
      <c r="AI510" s="45"/>
      <c r="AJ510" s="15"/>
    </row>
    <row r="511" spans="20:36">
      <c r="T511" s="118"/>
      <c r="U511" s="118"/>
      <c r="V511" s="118"/>
      <c r="W511" s="45"/>
      <c r="X511" s="45"/>
      <c r="Y511" s="45"/>
      <c r="Z511" s="45"/>
      <c r="AA511" s="45"/>
      <c r="AB511" s="45"/>
      <c r="AC511" s="118"/>
      <c r="AD511" s="45"/>
      <c r="AE511" s="15"/>
      <c r="AF511" s="45"/>
      <c r="AG511" s="45"/>
      <c r="AH511" s="15"/>
      <c r="AI511" s="45"/>
      <c r="AJ511" s="15"/>
    </row>
    <row r="512" spans="20:36">
      <c r="T512" s="118"/>
      <c r="U512" s="118"/>
      <c r="V512" s="118"/>
      <c r="W512" s="45"/>
      <c r="X512" s="45"/>
      <c r="Y512" s="45"/>
      <c r="Z512" s="45"/>
      <c r="AA512" s="45"/>
      <c r="AB512" s="45"/>
      <c r="AC512" s="45"/>
      <c r="AD512" s="45"/>
      <c r="AE512" s="45"/>
      <c r="AF512" s="45"/>
      <c r="AG512" s="45"/>
      <c r="AH512" s="45"/>
      <c r="AI512" s="45"/>
      <c r="AJ512" s="45"/>
    </row>
    <row r="513" spans="20:36">
      <c r="T513" s="47"/>
      <c r="U513" s="47"/>
      <c r="V513" s="47"/>
      <c r="W513" s="47"/>
      <c r="X513" s="47"/>
      <c r="Y513" s="47"/>
      <c r="Z513" s="47"/>
      <c r="AA513" s="47"/>
      <c r="AB513" s="47"/>
      <c r="AC513" s="47"/>
      <c r="AD513" s="47"/>
      <c r="AE513" s="47"/>
      <c r="AF513" s="47"/>
      <c r="AG513" s="47"/>
      <c r="AH513" s="47"/>
      <c r="AI513" s="47"/>
      <c r="AJ513" s="47"/>
    </row>
    <row r="514" spans="20:36">
      <c r="T514" s="108"/>
      <c r="U514" s="123"/>
      <c r="V514" s="123"/>
      <c r="W514" s="123"/>
      <c r="X514" s="123"/>
      <c r="Y514" s="123"/>
      <c r="Z514" s="123"/>
      <c r="AA514" s="123"/>
      <c r="AB514" s="123"/>
      <c r="AC514" s="123"/>
      <c r="AD514" s="45"/>
      <c r="AE514" s="15"/>
      <c r="AF514" s="45"/>
      <c r="AG514" s="45"/>
      <c r="AH514" s="15"/>
      <c r="AI514" s="45"/>
      <c r="AJ514" s="15"/>
    </row>
    <row r="515" spans="20:36">
      <c r="T515" s="15"/>
      <c r="U515" s="105"/>
      <c r="V515" s="123"/>
      <c r="W515" s="123"/>
      <c r="X515" s="123"/>
      <c r="Y515" s="123"/>
      <c r="Z515" s="123"/>
      <c r="AA515" s="123"/>
      <c r="AB515" s="123"/>
      <c r="AC515" s="123"/>
      <c r="AD515" s="45"/>
      <c r="AE515" s="15"/>
      <c r="AF515" s="45"/>
      <c r="AG515" s="45"/>
      <c r="AH515" s="15"/>
      <c r="AI515" s="45"/>
      <c r="AJ515" s="15"/>
    </row>
    <row r="516" spans="20:36">
      <c r="T516" s="15"/>
      <c r="U516" s="123"/>
      <c r="V516" s="123"/>
      <c r="W516" s="123"/>
      <c r="X516" s="123"/>
      <c r="Y516" s="123"/>
      <c r="Z516" s="123"/>
      <c r="AA516" s="123"/>
      <c r="AB516" s="123"/>
      <c r="AC516" s="123"/>
      <c r="AD516" s="45"/>
      <c r="AE516" s="15"/>
      <c r="AF516" s="45"/>
      <c r="AG516" s="45"/>
      <c r="AH516" s="15"/>
      <c r="AI516" s="45"/>
      <c r="AJ516" s="15"/>
    </row>
    <row r="517" spans="20:36">
      <c r="T517" s="15"/>
      <c r="U517" s="123"/>
      <c r="V517" s="123"/>
      <c r="W517" s="123"/>
      <c r="X517" s="123"/>
      <c r="Y517" s="123"/>
      <c r="Z517" s="123"/>
      <c r="AA517" s="123"/>
      <c r="AB517" s="123"/>
      <c r="AC517" s="123"/>
      <c r="AD517" s="45"/>
      <c r="AE517" s="15"/>
      <c r="AF517" s="45"/>
      <c r="AG517" s="45"/>
      <c r="AH517" s="15"/>
      <c r="AI517" s="45"/>
      <c r="AJ517" s="15"/>
    </row>
    <row r="518" spans="20:36">
      <c r="T518" s="15"/>
      <c r="U518" s="123"/>
      <c r="V518" s="123"/>
      <c r="W518" s="123"/>
      <c r="X518" s="123"/>
      <c r="Y518" s="123"/>
      <c r="Z518" s="123"/>
      <c r="AA518" s="123"/>
      <c r="AB518" s="123"/>
      <c r="AC518" s="123"/>
      <c r="AD518" s="45"/>
      <c r="AE518" s="15"/>
      <c r="AF518" s="45"/>
      <c r="AG518" s="45"/>
      <c r="AH518" s="15"/>
      <c r="AI518" s="45"/>
      <c r="AJ518" s="15"/>
    </row>
    <row r="519" spans="20:36">
      <c r="T519" s="15"/>
      <c r="U519" s="123"/>
      <c r="V519" s="123"/>
      <c r="W519" s="123"/>
      <c r="X519" s="123"/>
      <c r="Y519" s="123"/>
      <c r="Z519" s="123"/>
      <c r="AA519" s="123"/>
      <c r="AB519" s="123"/>
      <c r="AC519" s="123"/>
      <c r="AD519" s="45"/>
      <c r="AE519" s="15"/>
      <c r="AF519" s="45"/>
      <c r="AG519" s="45"/>
      <c r="AH519" s="15"/>
      <c r="AI519" s="45"/>
      <c r="AJ519" s="15"/>
    </row>
    <row r="520" spans="20:36">
      <c r="T520" s="47"/>
      <c r="U520" s="47"/>
      <c r="V520" s="47"/>
      <c r="W520" s="47"/>
      <c r="X520" s="47"/>
      <c r="Y520" s="47"/>
      <c r="Z520" s="47"/>
      <c r="AA520" s="47"/>
      <c r="AB520" s="47"/>
      <c r="AC520" s="47"/>
      <c r="AD520" s="47"/>
      <c r="AE520" s="47"/>
      <c r="AF520" s="47"/>
      <c r="AG520" s="47"/>
      <c r="AH520" s="47"/>
      <c r="AI520" s="47"/>
      <c r="AJ520" s="47"/>
    </row>
    <row r="521" spans="20:36">
      <c r="T521" s="45"/>
      <c r="U521" s="45"/>
      <c r="V521" s="45"/>
      <c r="W521" s="45"/>
      <c r="X521" s="45"/>
      <c r="Y521" s="45"/>
      <c r="Z521" s="45"/>
      <c r="AA521" s="45"/>
      <c r="AB521" s="45"/>
      <c r="AC521" s="45"/>
      <c r="AD521" s="45"/>
      <c r="AE521" s="45"/>
      <c r="AF521" s="45"/>
      <c r="AG521" s="45"/>
      <c r="AH521" s="45"/>
      <c r="AI521" s="45"/>
      <c r="AJ521" s="45"/>
    </row>
    <row r="522" spans="20:36">
      <c r="T522" s="45"/>
      <c r="U522" s="45"/>
      <c r="V522" s="45"/>
      <c r="W522" s="45"/>
      <c r="X522" s="45"/>
      <c r="Y522" s="45"/>
      <c r="Z522" s="45"/>
      <c r="AA522" s="45"/>
      <c r="AB522" s="45"/>
      <c r="AC522" s="45"/>
      <c r="AD522" s="45"/>
      <c r="AE522" s="45"/>
      <c r="AF522" s="45"/>
      <c r="AG522" s="45"/>
      <c r="AH522" s="45"/>
      <c r="AI522" s="45"/>
      <c r="AJ522" s="45"/>
    </row>
    <row r="523" spans="20:36">
      <c r="T523" s="45"/>
      <c r="U523" s="45"/>
      <c r="V523" s="45"/>
      <c r="W523" s="45"/>
      <c r="X523" s="45"/>
      <c r="Y523" s="45"/>
      <c r="Z523" s="45"/>
      <c r="AA523" s="45"/>
      <c r="AB523" s="45"/>
      <c r="AC523" s="45"/>
      <c r="AD523" s="45"/>
      <c r="AE523" s="45"/>
      <c r="AF523" s="45"/>
      <c r="AG523" s="45"/>
      <c r="AH523" s="45"/>
      <c r="AI523" s="45"/>
      <c r="AJ523" s="45"/>
    </row>
    <row r="524" spans="20:36">
      <c r="T524" s="45"/>
      <c r="U524" s="45"/>
      <c r="V524" s="45"/>
      <c r="W524" s="45"/>
      <c r="X524" s="45"/>
      <c r="Y524" s="45"/>
      <c r="Z524" s="45"/>
      <c r="AA524" s="45"/>
      <c r="AB524" s="45"/>
      <c r="AC524" s="45"/>
      <c r="AD524" s="45"/>
      <c r="AE524" s="45"/>
      <c r="AF524" s="45"/>
      <c r="AG524" s="45"/>
      <c r="AH524" s="45"/>
      <c r="AI524" s="45"/>
      <c r="AJ524" s="45"/>
    </row>
    <row r="525" spans="20:36">
      <c r="T525" s="45"/>
      <c r="U525" s="45"/>
      <c r="V525" s="45"/>
      <c r="W525" s="45"/>
      <c r="X525" s="45"/>
      <c r="Y525" s="45"/>
      <c r="Z525" s="45"/>
      <c r="AA525" s="45"/>
      <c r="AB525" s="45"/>
      <c r="AC525" s="45"/>
      <c r="AD525" s="45"/>
      <c r="AE525" s="45"/>
      <c r="AF525" s="45"/>
      <c r="AG525" s="45"/>
      <c r="AH525" s="45"/>
      <c r="AI525" s="45"/>
      <c r="AJ525" s="45"/>
    </row>
    <row r="526" spans="20:36">
      <c r="T526" s="47"/>
      <c r="U526" s="47"/>
      <c r="V526" s="47"/>
      <c r="W526" s="47"/>
      <c r="X526" s="47"/>
      <c r="Y526" s="47"/>
      <c r="Z526" s="47"/>
      <c r="AA526" s="47"/>
      <c r="AB526" s="47"/>
      <c r="AC526" s="47"/>
      <c r="AD526" s="47"/>
      <c r="AE526" s="47"/>
      <c r="AF526" s="47"/>
      <c r="AG526" s="47"/>
      <c r="AH526" s="47"/>
      <c r="AI526" s="47"/>
      <c r="AJ526" s="47"/>
    </row>
    <row r="527" spans="20:36">
      <c r="T527" s="45"/>
      <c r="U527" s="45"/>
      <c r="V527" s="45"/>
      <c r="W527" s="45"/>
      <c r="X527" s="45"/>
      <c r="Y527" s="45"/>
      <c r="Z527" s="45"/>
      <c r="AA527" s="45"/>
      <c r="AB527" s="45"/>
      <c r="AC527" s="45"/>
      <c r="AD527" s="45"/>
      <c r="AE527" s="45"/>
      <c r="AF527" s="45"/>
      <c r="AG527" s="45"/>
      <c r="AH527" s="45"/>
      <c r="AI527" s="45"/>
      <c r="AJ527" s="45"/>
    </row>
    <row r="528" spans="20:36">
      <c r="T528" s="45"/>
      <c r="U528" s="45"/>
      <c r="V528" s="45"/>
      <c r="W528" s="45"/>
      <c r="X528" s="45"/>
      <c r="Y528" s="45"/>
      <c r="Z528" s="45"/>
      <c r="AA528" s="45"/>
      <c r="AB528" s="45"/>
      <c r="AC528" s="45"/>
      <c r="AD528" s="45"/>
      <c r="AE528" s="45"/>
      <c r="AF528" s="45"/>
      <c r="AG528" s="45"/>
      <c r="AH528" s="45"/>
      <c r="AI528" s="45"/>
      <c r="AJ528" s="45"/>
    </row>
    <row r="529" spans="20:36">
      <c r="T529" s="45"/>
      <c r="U529" s="45"/>
      <c r="V529" s="45"/>
      <c r="W529" s="45"/>
      <c r="X529" s="45"/>
      <c r="Y529" s="45"/>
      <c r="Z529" s="45"/>
      <c r="AA529" s="45"/>
      <c r="AB529" s="45"/>
      <c r="AC529" s="45"/>
      <c r="AD529" s="45"/>
      <c r="AE529" s="45"/>
      <c r="AF529" s="45"/>
      <c r="AG529" s="45"/>
      <c r="AH529" s="45"/>
      <c r="AI529" s="45"/>
      <c r="AJ529" s="45"/>
    </row>
    <row r="530" spans="20:36">
      <c r="T530" s="45"/>
      <c r="U530" s="45"/>
      <c r="V530" s="45"/>
      <c r="W530" s="45"/>
      <c r="X530" s="45"/>
      <c r="Y530" s="45"/>
      <c r="Z530" s="45"/>
      <c r="AA530" s="45"/>
      <c r="AB530" s="45"/>
      <c r="AC530" s="45"/>
      <c r="AD530" s="45"/>
      <c r="AE530" s="45"/>
      <c r="AF530" s="45"/>
      <c r="AG530" s="45"/>
      <c r="AH530" s="45"/>
      <c r="AI530" s="45"/>
      <c r="AJ530" s="45"/>
    </row>
    <row r="531" spans="20:36">
      <c r="T531" s="45"/>
      <c r="U531" s="45"/>
      <c r="V531" s="45"/>
      <c r="W531" s="45"/>
      <c r="X531" s="45"/>
      <c r="Y531" s="45"/>
      <c r="Z531" s="45"/>
      <c r="AA531" s="45"/>
      <c r="AB531" s="45"/>
      <c r="AC531" s="45"/>
      <c r="AD531" s="45"/>
      <c r="AE531" s="45"/>
      <c r="AF531" s="45"/>
      <c r="AG531" s="45"/>
      <c r="AH531" s="45"/>
      <c r="AI531" s="45"/>
      <c r="AJ531" s="45"/>
    </row>
    <row r="532" spans="20:36">
      <c r="T532" s="47"/>
      <c r="U532" s="47"/>
      <c r="V532" s="47"/>
      <c r="W532" s="47"/>
      <c r="X532" s="47"/>
      <c r="Y532" s="47"/>
      <c r="Z532" s="47"/>
      <c r="AA532" s="47"/>
      <c r="AB532" s="47"/>
      <c r="AC532" s="47"/>
      <c r="AD532" s="47"/>
      <c r="AE532" s="47"/>
      <c r="AF532" s="47"/>
      <c r="AG532" s="47"/>
      <c r="AH532" s="47"/>
      <c r="AI532" s="47"/>
      <c r="AJ532" s="47"/>
    </row>
    <row r="533" spans="20:36">
      <c r="T533" s="45"/>
      <c r="U533" s="45"/>
      <c r="V533" s="45"/>
      <c r="W533" s="45"/>
      <c r="X533" s="45"/>
      <c r="Y533" s="45"/>
      <c r="Z533" s="45"/>
      <c r="AA533" s="45"/>
      <c r="AB533" s="45"/>
      <c r="AC533" s="45"/>
      <c r="AD533" s="45"/>
      <c r="AE533" s="45"/>
      <c r="AF533" s="45"/>
      <c r="AG533" s="45"/>
      <c r="AH533" s="45"/>
      <c r="AI533" s="45"/>
      <c r="AJ533" s="45"/>
    </row>
    <row r="534" spans="20:36">
      <c r="T534" s="45"/>
      <c r="U534" s="45"/>
      <c r="V534" s="45"/>
      <c r="W534" s="45"/>
      <c r="X534" s="45"/>
      <c r="Y534" s="45"/>
      <c r="Z534" s="45"/>
      <c r="AA534" s="45"/>
      <c r="AB534" s="45"/>
      <c r="AC534" s="45"/>
      <c r="AD534" s="45"/>
      <c r="AE534" s="45"/>
      <c r="AF534" s="45"/>
      <c r="AG534" s="45"/>
      <c r="AH534" s="45"/>
      <c r="AI534" s="45"/>
      <c r="AJ534" s="45"/>
    </row>
    <row r="535" spans="20:36">
      <c r="T535" s="45"/>
      <c r="U535" s="45"/>
      <c r="V535" s="45"/>
      <c r="W535" s="45"/>
      <c r="X535" s="45"/>
      <c r="Y535" s="45"/>
      <c r="Z535" s="45"/>
      <c r="AA535" s="45"/>
      <c r="AB535" s="45"/>
      <c r="AC535" s="45"/>
      <c r="AD535" s="45"/>
      <c r="AE535" s="45"/>
      <c r="AF535" s="45"/>
      <c r="AG535" s="45"/>
      <c r="AH535" s="45"/>
      <c r="AI535" s="45"/>
      <c r="AJ535" s="45"/>
    </row>
    <row r="536" spans="20:36">
      <c r="T536" s="45"/>
      <c r="U536" s="45"/>
      <c r="V536" s="45"/>
      <c r="W536" s="45"/>
      <c r="X536" s="45"/>
      <c r="Y536" s="45"/>
      <c r="Z536" s="45"/>
      <c r="AA536" s="45"/>
      <c r="AB536" s="45"/>
      <c r="AC536" s="45"/>
      <c r="AD536" s="45"/>
      <c r="AE536" s="45"/>
      <c r="AF536" s="45"/>
      <c r="AG536" s="45"/>
      <c r="AH536" s="45"/>
      <c r="AI536" s="45"/>
      <c r="AJ536" s="45"/>
    </row>
    <row r="537" spans="20:36">
      <c r="T537" s="45"/>
      <c r="U537" s="45"/>
      <c r="V537" s="45"/>
      <c r="W537" s="45"/>
      <c r="X537" s="45"/>
      <c r="Y537" s="45"/>
      <c r="Z537" s="45"/>
      <c r="AA537" s="45"/>
      <c r="AB537" s="45"/>
      <c r="AC537" s="45"/>
      <c r="AD537" s="45"/>
      <c r="AE537" s="45"/>
      <c r="AF537" s="45"/>
      <c r="AG537" s="45"/>
      <c r="AH537" s="45"/>
      <c r="AI537" s="45"/>
      <c r="AJ537" s="45"/>
    </row>
    <row r="538" spans="20:36">
      <c r="T538" s="47"/>
      <c r="U538" s="47"/>
      <c r="V538" s="47"/>
      <c r="W538" s="47"/>
      <c r="X538" s="47"/>
      <c r="Y538" s="47"/>
      <c r="Z538" s="47"/>
      <c r="AA538" s="47"/>
      <c r="AB538" s="47"/>
      <c r="AC538" s="47"/>
      <c r="AD538" s="47"/>
      <c r="AE538" s="47"/>
      <c r="AF538" s="47"/>
      <c r="AG538" s="47"/>
      <c r="AH538" s="47"/>
      <c r="AI538" s="47"/>
      <c r="AJ538" s="47"/>
    </row>
    <row r="539" spans="20:36">
      <c r="T539" s="45"/>
      <c r="U539" s="45"/>
      <c r="V539" s="45"/>
      <c r="W539" s="45"/>
      <c r="X539" s="45"/>
      <c r="Y539" s="45"/>
      <c r="Z539" s="45"/>
      <c r="AA539" s="45"/>
      <c r="AB539" s="45"/>
      <c r="AC539" s="45"/>
      <c r="AD539" s="45"/>
      <c r="AE539" s="45"/>
      <c r="AF539" s="45"/>
      <c r="AG539" s="45"/>
      <c r="AH539" s="45"/>
      <c r="AI539" s="45"/>
      <c r="AJ539" s="45"/>
    </row>
    <row r="540" spans="20:36">
      <c r="T540" s="45"/>
      <c r="U540" s="45"/>
      <c r="V540" s="45"/>
      <c r="W540" s="45"/>
      <c r="X540" s="45"/>
      <c r="Y540" s="45"/>
      <c r="Z540" s="45"/>
      <c r="AA540" s="45"/>
      <c r="AB540" s="45"/>
      <c r="AC540" s="45"/>
      <c r="AD540" s="45"/>
      <c r="AE540" s="45"/>
      <c r="AF540" s="45"/>
      <c r="AG540" s="45"/>
      <c r="AH540" s="45"/>
      <c r="AI540" s="45"/>
      <c r="AJ540" s="45"/>
    </row>
    <row r="541" spans="20:36">
      <c r="T541" s="45"/>
      <c r="U541" s="45"/>
      <c r="V541" s="45"/>
      <c r="W541" s="45"/>
      <c r="X541" s="45"/>
      <c r="Y541" s="45"/>
      <c r="Z541" s="45"/>
      <c r="AA541" s="45"/>
      <c r="AB541" s="45"/>
      <c r="AC541" s="45"/>
      <c r="AD541" s="45"/>
      <c r="AE541" s="45"/>
      <c r="AF541" s="45"/>
      <c r="AG541" s="45"/>
      <c r="AH541" s="45"/>
      <c r="AI541" s="45"/>
      <c r="AJ541" s="45"/>
    </row>
    <row r="542" spans="20:36">
      <c r="T542" s="45"/>
      <c r="U542" s="45"/>
      <c r="V542" s="45"/>
      <c r="W542" s="45"/>
      <c r="X542" s="45"/>
      <c r="Y542" s="45"/>
      <c r="Z542" s="45"/>
      <c r="AA542" s="45"/>
      <c r="AB542" s="45"/>
      <c r="AC542" s="45"/>
      <c r="AD542" s="45"/>
      <c r="AE542" s="45"/>
      <c r="AF542" s="45"/>
      <c r="AG542" s="45"/>
      <c r="AH542" s="45"/>
      <c r="AI542" s="45"/>
      <c r="AJ542" s="45"/>
    </row>
    <row r="543" spans="20:36">
      <c r="T543" s="45"/>
      <c r="U543" s="45"/>
      <c r="V543" s="45"/>
      <c r="W543" s="45"/>
      <c r="X543" s="45"/>
      <c r="Y543" s="45"/>
      <c r="Z543" s="45"/>
      <c r="AA543" s="45"/>
      <c r="AB543" s="45"/>
      <c r="AC543" s="45"/>
      <c r="AD543" s="45"/>
      <c r="AE543" s="45"/>
      <c r="AF543" s="45"/>
      <c r="AG543" s="45"/>
      <c r="AH543" s="45"/>
      <c r="AI543" s="45"/>
      <c r="AJ543" s="45"/>
    </row>
    <row r="544" spans="20:36">
      <c r="T544" s="47"/>
      <c r="U544" s="47"/>
      <c r="V544" s="47"/>
      <c r="W544" s="47"/>
      <c r="X544" s="47"/>
      <c r="Y544" s="47"/>
      <c r="Z544" s="47"/>
      <c r="AA544" s="47"/>
      <c r="AB544" s="47"/>
      <c r="AC544" s="47"/>
      <c r="AD544" s="47"/>
      <c r="AE544" s="47"/>
      <c r="AF544" s="47"/>
      <c r="AG544" s="47"/>
      <c r="AH544" s="47"/>
      <c r="AI544" s="47"/>
      <c r="AJ544" s="47"/>
    </row>
    <row r="545" spans="20:36">
      <c r="T545" s="45"/>
      <c r="U545" s="45"/>
      <c r="V545" s="45"/>
      <c r="W545" s="45"/>
      <c r="X545" s="45"/>
      <c r="Y545" s="45"/>
      <c r="Z545" s="45"/>
      <c r="AA545" s="45"/>
      <c r="AB545" s="45"/>
      <c r="AC545" s="45"/>
      <c r="AD545" s="45"/>
      <c r="AE545" s="45"/>
      <c r="AF545" s="45"/>
      <c r="AG545" s="45"/>
      <c r="AH545" s="45"/>
      <c r="AI545" s="45"/>
      <c r="AJ545" s="45"/>
    </row>
    <row r="546" spans="20:36">
      <c r="T546" s="45"/>
      <c r="U546" s="45"/>
      <c r="V546" s="45"/>
      <c r="W546" s="45"/>
      <c r="X546" s="45"/>
      <c r="Y546" s="45"/>
      <c r="Z546" s="45"/>
      <c r="AA546" s="45"/>
      <c r="AB546" s="45"/>
      <c r="AC546" s="45"/>
      <c r="AD546" s="45"/>
      <c r="AE546" s="45"/>
      <c r="AF546" s="45"/>
      <c r="AG546" s="45"/>
      <c r="AH546" s="45"/>
      <c r="AI546" s="45"/>
      <c r="AJ546" s="45"/>
    </row>
    <row r="547" spans="20:36" ht="23.25">
      <c r="T547" s="50"/>
      <c r="U547" s="50"/>
      <c r="V547" s="50"/>
      <c r="W547" s="50"/>
      <c r="X547" s="50"/>
      <c r="Y547" s="50"/>
      <c r="Z547" s="50"/>
      <c r="AA547" s="50"/>
      <c r="AB547" s="50"/>
      <c r="AC547" s="50"/>
      <c r="AD547" s="50"/>
      <c r="AE547" s="50"/>
      <c r="AF547" s="50"/>
      <c r="AG547" s="50"/>
      <c r="AH547" s="50"/>
      <c r="AI547" s="50"/>
      <c r="AJ547" s="50"/>
    </row>
    <row r="548" spans="20:36">
      <c r="T548" s="117"/>
      <c r="U548" s="117"/>
      <c r="V548" s="117"/>
      <c r="W548" s="117"/>
      <c r="X548" s="117"/>
      <c r="Y548" s="117"/>
      <c r="Z548" s="117"/>
      <c r="AA548" s="117"/>
      <c r="AB548" s="117"/>
      <c r="AC548" s="117"/>
      <c r="AD548" s="117"/>
      <c r="AE548" s="117"/>
      <c r="AF548" s="117"/>
      <c r="AG548" s="117"/>
      <c r="AH548" s="117"/>
      <c r="AI548" s="117"/>
      <c r="AJ548" s="117"/>
    </row>
    <row r="549" spans="20:36">
      <c r="T549" s="116"/>
      <c r="U549" s="116"/>
      <c r="V549" s="116"/>
      <c r="W549" s="120"/>
      <c r="X549" s="116"/>
      <c r="Y549" s="116"/>
      <c r="Z549" s="116"/>
      <c r="AA549" s="120"/>
      <c r="AB549" s="116"/>
      <c r="AC549" s="116"/>
      <c r="AD549" s="116"/>
      <c r="AE549" s="116"/>
      <c r="AF549" s="116"/>
      <c r="AG549" s="116"/>
      <c r="AH549" s="116"/>
      <c r="AI549" s="116"/>
      <c r="AJ549" s="116"/>
    </row>
    <row r="550" spans="20:36">
      <c r="T550" s="116"/>
      <c r="U550" s="116"/>
      <c r="V550" s="116"/>
      <c r="W550" s="120"/>
      <c r="X550" s="116"/>
      <c r="Y550" s="116"/>
      <c r="Z550" s="116"/>
      <c r="AA550" s="120"/>
      <c r="AB550" s="116"/>
      <c r="AC550" s="116"/>
      <c r="AD550" s="116"/>
      <c r="AE550" s="116"/>
      <c r="AF550" s="116"/>
      <c r="AG550" s="116"/>
      <c r="AH550" s="116"/>
      <c r="AI550" s="116"/>
      <c r="AJ550" s="116"/>
    </row>
    <row r="551" spans="20:36">
      <c r="T551" s="116"/>
      <c r="U551" s="116"/>
      <c r="V551" s="116"/>
      <c r="W551" s="120"/>
      <c r="X551" s="116"/>
      <c r="Y551" s="116"/>
      <c r="Z551" s="116"/>
      <c r="AA551" s="120"/>
      <c r="AB551" s="116"/>
      <c r="AC551" s="116"/>
      <c r="AD551" s="116"/>
      <c r="AE551" s="116"/>
      <c r="AF551" s="116"/>
      <c r="AG551" s="116"/>
      <c r="AH551" s="116"/>
      <c r="AI551" s="116"/>
      <c r="AJ551" s="116"/>
    </row>
    <row r="552" spans="20:36">
      <c r="T552" s="116"/>
      <c r="U552" s="116"/>
      <c r="V552" s="116"/>
      <c r="W552" s="120"/>
      <c r="X552" s="116"/>
      <c r="Y552" s="116"/>
      <c r="Z552" s="116"/>
      <c r="AA552" s="120"/>
      <c r="AB552" s="116"/>
      <c r="AC552" s="116"/>
      <c r="AD552" s="116"/>
      <c r="AE552" s="116"/>
      <c r="AF552" s="116"/>
      <c r="AG552" s="116"/>
      <c r="AH552" s="116"/>
      <c r="AI552" s="116"/>
      <c r="AJ552" s="116"/>
    </row>
    <row r="553" spans="20:36">
      <c r="T553" s="116"/>
      <c r="U553" s="116"/>
      <c r="V553" s="116"/>
      <c r="W553" s="120"/>
      <c r="X553" s="116"/>
      <c r="Y553" s="116"/>
      <c r="Z553" s="116"/>
      <c r="AA553" s="120"/>
      <c r="AB553" s="116"/>
      <c r="AC553" s="116"/>
      <c r="AD553" s="116"/>
      <c r="AE553" s="116"/>
      <c r="AF553" s="116"/>
      <c r="AG553" s="116"/>
      <c r="AH553" s="116"/>
      <c r="AI553" s="116"/>
      <c r="AJ553" s="116"/>
    </row>
    <row r="554" spans="20:36">
      <c r="T554" s="116"/>
      <c r="U554" s="116"/>
      <c r="V554" s="116"/>
      <c r="W554" s="120"/>
      <c r="X554" s="116"/>
      <c r="Y554" s="116"/>
      <c r="Z554" s="116"/>
      <c r="AA554" s="116"/>
      <c r="AB554" s="116"/>
      <c r="AC554" s="116"/>
      <c r="AD554" s="116"/>
      <c r="AE554" s="116"/>
      <c r="AF554" s="116"/>
      <c r="AG554" s="116"/>
      <c r="AH554" s="116"/>
      <c r="AI554" s="116"/>
      <c r="AJ554" s="116"/>
    </row>
    <row r="555" spans="20:36">
      <c r="T555" s="116"/>
      <c r="U555" s="116"/>
      <c r="V555" s="116"/>
      <c r="W555" s="116"/>
      <c r="X555" s="116"/>
      <c r="Y555" s="116"/>
      <c r="Z555" s="116"/>
      <c r="AA555" s="116"/>
      <c r="AB555" s="116"/>
      <c r="AC555" s="116"/>
      <c r="AD555" s="116"/>
      <c r="AE555" s="116"/>
      <c r="AF555" s="116"/>
      <c r="AG555" s="116"/>
      <c r="AH555" s="116"/>
      <c r="AI555" s="116"/>
      <c r="AJ555" s="116"/>
    </row>
    <row r="556" spans="20:36">
      <c r="T556" s="116"/>
      <c r="U556" s="116"/>
      <c r="V556" s="116"/>
      <c r="W556" s="116"/>
      <c r="X556" s="116"/>
      <c r="Y556" s="116"/>
      <c r="Z556" s="116"/>
      <c r="AA556" s="116"/>
      <c r="AB556" s="116"/>
      <c r="AC556" s="116"/>
      <c r="AD556" s="116"/>
      <c r="AE556" s="116"/>
      <c r="AF556" s="116"/>
      <c r="AG556" s="116"/>
      <c r="AH556" s="116"/>
      <c r="AI556" s="116"/>
      <c r="AJ556" s="116"/>
    </row>
    <row r="557" spans="20:36">
      <c r="T557" s="117"/>
      <c r="U557" s="117"/>
      <c r="V557" s="117"/>
      <c r="W557" s="117"/>
      <c r="X557" s="117"/>
      <c r="Y557" s="117"/>
      <c r="Z557" s="117"/>
      <c r="AA557" s="117"/>
      <c r="AB557" s="117"/>
      <c r="AC557" s="117"/>
      <c r="AD557" s="117"/>
      <c r="AE557" s="117"/>
      <c r="AF557" s="117"/>
      <c r="AG557" s="117"/>
      <c r="AH557" s="117"/>
      <c r="AI557" s="117"/>
      <c r="AJ557" s="117"/>
    </row>
    <row r="558" spans="20:36">
      <c r="T558" s="15"/>
      <c r="U558" s="15"/>
      <c r="V558" s="15"/>
      <c r="W558" s="15"/>
      <c r="X558" s="116"/>
      <c r="Y558" s="116"/>
      <c r="Z558" s="116"/>
      <c r="AA558" s="15"/>
      <c r="AB558" s="116"/>
      <c r="AC558" s="15"/>
      <c r="AD558" s="116"/>
      <c r="AE558" s="15"/>
      <c r="AF558" s="116"/>
      <c r="AG558" s="116"/>
      <c r="AH558" s="116"/>
      <c r="AI558" s="116"/>
      <c r="AJ558" s="116"/>
    </row>
    <row r="559" spans="20:36">
      <c r="T559" s="15"/>
      <c r="U559" s="15"/>
      <c r="V559" s="15"/>
      <c r="W559" s="15"/>
      <c r="X559" s="116"/>
      <c r="Y559" s="116"/>
      <c r="Z559" s="116"/>
      <c r="AA559" s="15"/>
      <c r="AB559" s="116"/>
      <c r="AC559" s="15"/>
      <c r="AD559" s="116"/>
      <c r="AE559" s="15"/>
      <c r="AF559" s="116"/>
      <c r="AG559" s="116"/>
      <c r="AH559" s="116"/>
      <c r="AI559" s="116"/>
      <c r="AJ559" s="116"/>
    </row>
    <row r="560" spans="20:36">
      <c r="T560" s="15"/>
      <c r="U560" s="15"/>
      <c r="V560" s="15"/>
      <c r="W560" s="15"/>
      <c r="X560" s="116"/>
      <c r="Y560" s="116"/>
      <c r="Z560" s="116"/>
      <c r="AA560" s="15"/>
      <c r="AB560" s="116"/>
      <c r="AC560" s="15"/>
      <c r="AD560" s="116"/>
      <c r="AE560" s="15"/>
      <c r="AF560" s="116"/>
      <c r="AG560" s="116"/>
      <c r="AH560" s="116"/>
      <c r="AI560" s="116"/>
      <c r="AJ560" s="116"/>
    </row>
    <row r="561" spans="20:36">
      <c r="T561" s="15"/>
      <c r="U561" s="15"/>
      <c r="V561" s="15"/>
      <c r="W561" s="15"/>
      <c r="X561" s="116"/>
      <c r="Y561" s="116"/>
      <c r="Z561" s="116"/>
      <c r="AA561" s="15"/>
      <c r="AB561" s="116"/>
      <c r="AC561" s="15"/>
      <c r="AD561" s="116"/>
      <c r="AE561" s="15"/>
      <c r="AF561" s="116"/>
      <c r="AG561" s="116"/>
      <c r="AH561" s="116"/>
      <c r="AI561" s="116"/>
      <c r="AJ561" s="116"/>
    </row>
    <row r="562" spans="20:36">
      <c r="T562" s="109"/>
      <c r="U562" s="110"/>
      <c r="V562" s="15"/>
      <c r="W562" s="15"/>
      <c r="X562" s="116"/>
      <c r="Y562" s="116"/>
      <c r="Z562" s="116"/>
      <c r="AA562" s="15"/>
      <c r="AB562" s="116"/>
      <c r="AC562" s="15"/>
      <c r="AD562" s="116"/>
      <c r="AE562" s="15"/>
      <c r="AF562" s="116"/>
      <c r="AG562" s="116"/>
      <c r="AH562" s="116"/>
      <c r="AI562" s="116"/>
      <c r="AJ562" s="116"/>
    </row>
    <row r="563" spans="20:36">
      <c r="T563" s="15"/>
      <c r="U563" s="116"/>
      <c r="V563" s="15"/>
      <c r="W563" s="15"/>
      <c r="X563" s="116"/>
      <c r="Y563" s="116"/>
      <c r="Z563" s="116"/>
      <c r="AA563" s="15"/>
      <c r="AB563" s="116"/>
      <c r="AC563" s="15"/>
      <c r="AD563" s="116"/>
      <c r="AE563" s="15"/>
      <c r="AF563" s="116"/>
      <c r="AG563" s="116"/>
      <c r="AH563" s="116"/>
      <c r="AI563" s="116"/>
      <c r="AJ563" s="116"/>
    </row>
    <row r="564" spans="20:36">
      <c r="T564" s="116"/>
      <c r="U564" s="116"/>
      <c r="V564" s="116"/>
      <c r="W564" s="116"/>
      <c r="X564" s="116"/>
      <c r="Y564" s="116"/>
      <c r="Z564" s="116"/>
      <c r="AA564" s="116"/>
      <c r="AB564" s="116"/>
      <c r="AC564" s="116"/>
      <c r="AD564" s="116"/>
      <c r="AE564" s="116"/>
      <c r="AF564" s="116"/>
      <c r="AG564" s="116"/>
      <c r="AH564" s="116"/>
      <c r="AI564" s="116"/>
      <c r="AJ564" s="116"/>
    </row>
    <row r="565" spans="20:36">
      <c r="T565" s="117"/>
      <c r="U565" s="117"/>
      <c r="V565" s="117"/>
      <c r="W565" s="117"/>
      <c r="X565" s="117"/>
      <c r="Y565" s="117"/>
      <c r="Z565" s="117"/>
      <c r="AA565" s="117"/>
      <c r="AB565" s="117"/>
      <c r="AC565" s="117"/>
      <c r="AD565" s="117"/>
      <c r="AE565" s="117"/>
      <c r="AF565" s="117"/>
      <c r="AG565" s="117"/>
      <c r="AH565" s="117"/>
      <c r="AI565" s="117"/>
      <c r="AJ565" s="117"/>
    </row>
    <row r="566" spans="20:36">
      <c r="T566" s="116"/>
      <c r="U566" s="116"/>
      <c r="V566" s="116"/>
      <c r="W566" s="116"/>
      <c r="X566" s="116"/>
      <c r="Y566" s="116"/>
      <c r="Z566" s="116"/>
      <c r="AA566" s="116"/>
      <c r="AB566" s="116"/>
      <c r="AC566" s="116"/>
      <c r="AD566" s="15"/>
      <c r="AE566" s="15"/>
      <c r="AF566" s="15"/>
      <c r="AG566" s="15"/>
      <c r="AH566" s="15"/>
      <c r="AI566" s="116"/>
      <c r="AJ566" s="15"/>
    </row>
    <row r="567" spans="20:36">
      <c r="T567" s="116"/>
      <c r="U567" s="116"/>
      <c r="V567" s="116"/>
      <c r="W567" s="116"/>
      <c r="X567" s="116"/>
      <c r="Y567" s="116"/>
      <c r="Z567" s="116"/>
      <c r="AA567" s="116"/>
      <c r="AB567" s="116"/>
      <c r="AC567" s="116"/>
      <c r="AD567" s="15"/>
      <c r="AE567" s="15"/>
      <c r="AF567" s="15"/>
      <c r="AG567" s="15"/>
      <c r="AH567" s="15"/>
      <c r="AI567" s="116"/>
      <c r="AJ567" s="15"/>
    </row>
    <row r="568" spans="20:36">
      <c r="T568" s="116"/>
      <c r="U568" s="116"/>
      <c r="V568" s="116"/>
      <c r="W568" s="116"/>
      <c r="X568" s="116"/>
      <c r="Y568" s="116"/>
      <c r="Z568" s="116"/>
      <c r="AA568" s="116"/>
      <c r="AB568" s="116"/>
      <c r="AC568" s="116"/>
      <c r="AD568" s="15"/>
      <c r="AE568" s="15"/>
      <c r="AF568" s="15"/>
      <c r="AG568" s="15"/>
      <c r="AH568" s="15"/>
      <c r="AI568" s="116"/>
      <c r="AJ568" s="15"/>
    </row>
    <row r="569" spans="20:36">
      <c r="T569" s="116"/>
      <c r="U569" s="116"/>
      <c r="V569" s="116"/>
      <c r="W569" s="116"/>
      <c r="X569" s="116"/>
      <c r="Y569" s="116"/>
      <c r="Z569" s="116"/>
      <c r="AA569" s="116"/>
      <c r="AB569" s="116"/>
      <c r="AC569" s="116"/>
      <c r="AD569" s="15"/>
      <c r="AE569" s="15"/>
      <c r="AF569" s="15"/>
      <c r="AG569" s="15"/>
      <c r="AH569" s="15"/>
      <c r="AI569" s="116"/>
      <c r="AJ569" s="15"/>
    </row>
    <row r="570" spans="20:36">
      <c r="T570" s="116"/>
      <c r="U570" s="116"/>
      <c r="V570" s="116"/>
      <c r="W570" s="116"/>
      <c r="X570" s="116"/>
      <c r="Y570" s="116"/>
      <c r="Z570" s="116"/>
      <c r="AA570" s="116"/>
      <c r="AB570" s="116"/>
      <c r="AC570" s="116"/>
      <c r="AD570" s="15"/>
      <c r="AE570" s="15"/>
      <c r="AF570" s="15"/>
      <c r="AG570" s="15"/>
      <c r="AH570" s="15"/>
      <c r="AI570" s="116"/>
      <c r="AJ570" s="15"/>
    </row>
    <row r="571" spans="20:36">
      <c r="T571" s="116"/>
      <c r="U571" s="116"/>
      <c r="V571" s="116"/>
      <c r="W571" s="116"/>
      <c r="X571" s="116"/>
      <c r="Y571" s="116"/>
      <c r="Z571" s="116"/>
      <c r="AA571" s="116"/>
      <c r="AB571" s="116"/>
      <c r="AC571" s="116"/>
      <c r="AD571" s="116"/>
      <c r="AE571" s="15"/>
      <c r="AF571" s="116"/>
      <c r="AG571" s="116"/>
      <c r="AH571" s="15"/>
      <c r="AI571" s="116"/>
      <c r="AJ571" s="15"/>
    </row>
    <row r="572" spans="20:36">
      <c r="T572" s="116"/>
      <c r="U572" s="116"/>
      <c r="V572" s="116"/>
      <c r="W572" s="116"/>
      <c r="X572" s="116"/>
      <c r="Y572" s="116"/>
      <c r="Z572" s="116"/>
      <c r="AA572" s="116"/>
      <c r="AB572" s="116"/>
      <c r="AC572" s="116"/>
      <c r="AD572" s="116"/>
      <c r="AE572" s="116"/>
      <c r="AF572" s="116"/>
      <c r="AG572" s="116"/>
      <c r="AH572" s="116"/>
      <c r="AI572" s="116"/>
      <c r="AJ572" s="116"/>
    </row>
    <row r="573" spans="20:36">
      <c r="T573" s="117"/>
      <c r="U573" s="117"/>
      <c r="V573" s="117"/>
      <c r="W573" s="117"/>
      <c r="X573" s="117"/>
      <c r="Y573" s="117"/>
      <c r="Z573" s="117"/>
      <c r="AA573" s="117"/>
      <c r="AB573" s="117"/>
      <c r="AC573" s="117"/>
      <c r="AD573" s="117"/>
      <c r="AE573" s="117"/>
      <c r="AF573" s="117"/>
      <c r="AG573" s="117"/>
      <c r="AH573" s="117"/>
      <c r="AI573" s="117"/>
      <c r="AJ573" s="117"/>
    </row>
    <row r="574" spans="20:36">
      <c r="T574" s="15"/>
      <c r="U574" s="116"/>
      <c r="V574" s="116"/>
      <c r="W574" s="116"/>
      <c r="X574" s="116"/>
      <c r="Y574" s="116"/>
      <c r="Z574" s="116"/>
      <c r="AA574" s="116"/>
      <c r="AB574" s="116"/>
      <c r="AC574" s="116"/>
      <c r="AD574" s="116"/>
      <c r="AE574" s="15"/>
      <c r="AF574" s="116"/>
      <c r="AG574" s="116"/>
      <c r="AH574" s="15"/>
      <c r="AI574" s="116"/>
      <c r="AJ574" s="15"/>
    </row>
    <row r="575" spans="20:36">
      <c r="T575" s="15"/>
      <c r="U575" s="116"/>
      <c r="V575" s="116"/>
      <c r="W575" s="116"/>
      <c r="X575" s="116"/>
      <c r="Y575" s="116"/>
      <c r="Z575" s="116"/>
      <c r="AA575" s="116"/>
      <c r="AB575" s="116"/>
      <c r="AC575" s="116"/>
      <c r="AD575" s="116"/>
      <c r="AE575" s="15"/>
      <c r="AF575" s="116"/>
      <c r="AG575" s="116"/>
      <c r="AH575" s="15"/>
      <c r="AI575" s="116"/>
      <c r="AJ575" s="15"/>
    </row>
    <row r="576" spans="20:36">
      <c r="T576" s="15"/>
      <c r="U576" s="116"/>
      <c r="V576" s="116"/>
      <c r="W576" s="116"/>
      <c r="X576" s="116"/>
      <c r="Y576" s="116"/>
      <c r="Z576" s="116"/>
      <c r="AA576" s="116"/>
      <c r="AB576" s="116"/>
      <c r="AC576" s="116"/>
      <c r="AD576" s="116"/>
      <c r="AE576" s="15"/>
      <c r="AF576" s="116"/>
      <c r="AG576" s="116"/>
      <c r="AH576" s="15"/>
      <c r="AI576" s="116"/>
      <c r="AJ576" s="15"/>
    </row>
    <row r="577" spans="20:36">
      <c r="T577" s="15"/>
      <c r="U577" s="116"/>
      <c r="V577" s="116"/>
      <c r="W577" s="116"/>
      <c r="X577" s="116"/>
      <c r="Y577" s="116"/>
      <c r="Z577" s="116"/>
      <c r="AA577" s="116"/>
      <c r="AB577" s="116"/>
      <c r="AC577" s="116"/>
      <c r="AD577" s="116"/>
      <c r="AE577" s="15"/>
      <c r="AF577" s="116"/>
      <c r="AG577" s="116"/>
      <c r="AH577" s="15"/>
      <c r="AI577" s="116"/>
      <c r="AJ577" s="15"/>
    </row>
    <row r="578" spans="20:36">
      <c r="T578" s="15"/>
      <c r="U578" s="116"/>
      <c r="V578" s="116"/>
      <c r="W578" s="116"/>
      <c r="X578" s="116"/>
      <c r="Y578" s="116"/>
      <c r="Z578" s="116"/>
      <c r="AA578" s="116"/>
      <c r="AB578" s="116"/>
      <c r="AC578" s="116"/>
      <c r="AD578" s="116"/>
      <c r="AE578" s="15"/>
      <c r="AF578" s="116"/>
      <c r="AG578" s="116"/>
      <c r="AH578" s="15"/>
      <c r="AI578" s="116"/>
      <c r="AJ578" s="15"/>
    </row>
    <row r="579" spans="20:36">
      <c r="T579" s="15"/>
      <c r="U579" s="116"/>
      <c r="V579" s="116"/>
      <c r="W579" s="116"/>
      <c r="X579" s="116"/>
      <c r="Y579" s="116"/>
      <c r="Z579" s="116"/>
      <c r="AA579" s="116"/>
      <c r="AB579" s="116"/>
      <c r="AC579" s="116"/>
      <c r="AD579" s="116"/>
      <c r="AE579" s="15"/>
      <c r="AF579" s="116"/>
      <c r="AG579" s="116"/>
      <c r="AH579" s="15"/>
      <c r="AI579" s="116"/>
      <c r="AJ579" s="15"/>
    </row>
    <row r="580" spans="20:36">
      <c r="T580" s="117"/>
      <c r="U580" s="117"/>
      <c r="V580" s="117"/>
      <c r="W580" s="117"/>
      <c r="X580" s="117"/>
      <c r="Y580" s="117"/>
      <c r="Z580" s="117"/>
      <c r="AA580" s="117"/>
      <c r="AB580" s="117"/>
      <c r="AC580" s="117"/>
      <c r="AD580" s="117"/>
      <c r="AE580" s="117"/>
      <c r="AF580" s="117"/>
      <c r="AG580" s="117"/>
      <c r="AH580" s="117"/>
      <c r="AI580" s="117"/>
      <c r="AJ580" s="117"/>
    </row>
    <row r="581" spans="20:36">
      <c r="T581" s="116"/>
      <c r="U581" s="116"/>
      <c r="V581" s="116"/>
      <c r="W581" s="116"/>
      <c r="X581" s="116"/>
      <c r="Y581" s="116"/>
      <c r="Z581" s="116"/>
      <c r="AA581" s="116"/>
      <c r="AB581" s="116"/>
      <c r="AC581" s="116"/>
      <c r="AD581" s="116"/>
      <c r="AE581" s="116"/>
      <c r="AF581" s="116"/>
      <c r="AG581" s="116"/>
      <c r="AH581" s="116"/>
      <c r="AI581" s="116"/>
      <c r="AJ581" s="116"/>
    </row>
    <row r="582" spans="20:36">
      <c r="T582" s="116"/>
      <c r="U582" s="116"/>
      <c r="V582" s="116"/>
      <c r="W582" s="116"/>
      <c r="X582" s="116"/>
      <c r="Y582" s="116"/>
      <c r="Z582" s="116"/>
      <c r="AA582" s="116"/>
      <c r="AB582" s="116"/>
      <c r="AC582" s="116"/>
      <c r="AD582" s="116"/>
      <c r="AE582" s="116"/>
      <c r="AF582" s="116"/>
      <c r="AG582" s="116"/>
      <c r="AH582" s="116"/>
      <c r="AI582" s="116"/>
      <c r="AJ582" s="116"/>
    </row>
    <row r="583" spans="20:36">
      <c r="T583" s="116"/>
      <c r="U583" s="116"/>
      <c r="V583" s="116"/>
      <c r="W583" s="116"/>
      <c r="X583" s="116"/>
      <c r="Y583" s="116"/>
      <c r="Z583" s="116"/>
      <c r="AA583" s="116"/>
      <c r="AB583" s="116"/>
      <c r="AC583" s="116"/>
      <c r="AD583" s="116"/>
      <c r="AE583" s="116"/>
      <c r="AF583" s="116"/>
      <c r="AG583" s="116"/>
      <c r="AH583" s="116"/>
      <c r="AI583" s="116"/>
      <c r="AJ583" s="116"/>
    </row>
    <row r="584" spans="20:36">
      <c r="T584" s="116"/>
      <c r="U584" s="116"/>
      <c r="V584" s="116"/>
      <c r="W584" s="116"/>
      <c r="X584" s="116"/>
      <c r="Y584" s="116"/>
      <c r="Z584" s="116"/>
      <c r="AA584" s="116"/>
      <c r="AB584" s="116"/>
      <c r="AC584" s="116"/>
      <c r="AD584" s="116"/>
      <c r="AE584" s="116"/>
      <c r="AF584" s="116"/>
      <c r="AG584" s="116"/>
      <c r="AH584" s="116"/>
      <c r="AI584" s="116"/>
      <c r="AJ584" s="116"/>
    </row>
    <row r="585" spans="20:36">
      <c r="T585" s="116"/>
      <c r="U585" s="116"/>
      <c r="V585" s="116"/>
      <c r="W585" s="116"/>
      <c r="X585" s="116"/>
      <c r="Y585" s="116"/>
      <c r="Z585" s="116"/>
      <c r="AA585" s="116"/>
      <c r="AB585" s="116"/>
      <c r="AC585" s="116"/>
      <c r="AD585" s="116"/>
      <c r="AE585" s="116"/>
      <c r="AF585" s="116"/>
      <c r="AG585" s="116"/>
      <c r="AH585" s="116"/>
      <c r="AI585" s="116"/>
      <c r="AJ585" s="116"/>
    </row>
    <row r="586" spans="20:36">
      <c r="T586" s="117"/>
      <c r="U586" s="117"/>
      <c r="V586" s="117"/>
      <c r="W586" s="117"/>
      <c r="X586" s="117"/>
      <c r="Y586" s="117"/>
      <c r="Z586" s="117"/>
      <c r="AA586" s="117"/>
      <c r="AB586" s="117"/>
      <c r="AC586" s="117"/>
      <c r="AD586" s="117"/>
      <c r="AE586" s="117"/>
      <c r="AF586" s="117"/>
      <c r="AG586" s="117"/>
      <c r="AH586" s="117"/>
      <c r="AI586" s="117"/>
      <c r="AJ586" s="117"/>
    </row>
    <row r="587" spans="20:36">
      <c r="T587" s="116"/>
      <c r="U587" s="116"/>
      <c r="V587" s="116"/>
      <c r="W587" s="116"/>
      <c r="X587" s="116"/>
      <c r="Y587" s="116"/>
      <c r="Z587" s="116"/>
      <c r="AA587" s="116"/>
      <c r="AB587" s="116"/>
      <c r="AC587" s="116"/>
      <c r="AD587" s="116"/>
      <c r="AE587" s="116"/>
      <c r="AF587" s="116"/>
      <c r="AG587" s="116"/>
      <c r="AH587" s="116"/>
      <c r="AI587" s="116"/>
      <c r="AJ587" s="116"/>
    </row>
    <row r="588" spans="20:36">
      <c r="T588" s="116"/>
      <c r="U588" s="116"/>
      <c r="V588" s="116"/>
      <c r="W588" s="116"/>
      <c r="X588" s="116"/>
      <c r="Y588" s="116"/>
      <c r="Z588" s="116"/>
      <c r="AA588" s="116"/>
      <c r="AB588" s="116"/>
      <c r="AC588" s="116"/>
      <c r="AD588" s="116"/>
      <c r="AE588" s="116"/>
      <c r="AF588" s="116"/>
      <c r="AG588" s="116"/>
      <c r="AH588" s="116"/>
      <c r="AI588" s="116"/>
      <c r="AJ588" s="116"/>
    </row>
    <row r="589" spans="20:36">
      <c r="T589" s="116"/>
      <c r="U589" s="116"/>
      <c r="V589" s="116"/>
      <c r="W589" s="116"/>
      <c r="X589" s="116"/>
      <c r="Y589" s="116"/>
      <c r="Z589" s="116"/>
      <c r="AA589" s="116"/>
      <c r="AB589" s="116"/>
      <c r="AC589" s="116"/>
      <c r="AD589" s="116"/>
      <c r="AE589" s="116"/>
      <c r="AF589" s="116"/>
      <c r="AG589" s="116"/>
      <c r="AH589" s="116"/>
      <c r="AI589" s="116"/>
      <c r="AJ589" s="116"/>
    </row>
    <row r="590" spans="20:36">
      <c r="T590" s="116"/>
      <c r="U590" s="116"/>
      <c r="V590" s="116"/>
      <c r="W590" s="116"/>
      <c r="X590" s="116"/>
      <c r="Y590" s="116"/>
      <c r="Z590" s="116"/>
      <c r="AA590" s="116"/>
      <c r="AB590" s="116"/>
      <c r="AC590" s="116"/>
      <c r="AD590" s="116"/>
      <c r="AE590" s="116"/>
      <c r="AF590" s="116"/>
      <c r="AG590" s="116"/>
      <c r="AH590" s="116"/>
      <c r="AI590" s="116"/>
      <c r="AJ590" s="116"/>
    </row>
    <row r="591" spans="20:36">
      <c r="T591" s="116"/>
      <c r="U591" s="116"/>
      <c r="V591" s="116"/>
      <c r="W591" s="116"/>
      <c r="X591" s="116"/>
      <c r="Y591" s="116"/>
      <c r="Z591" s="116"/>
      <c r="AA591" s="116"/>
      <c r="AB591" s="116"/>
      <c r="AC591" s="116"/>
      <c r="AD591" s="116"/>
      <c r="AE591" s="116"/>
      <c r="AF591" s="116"/>
      <c r="AG591" s="116"/>
      <c r="AH591" s="116"/>
      <c r="AI591" s="116"/>
      <c r="AJ591" s="116"/>
    </row>
    <row r="592" spans="20:36">
      <c r="T592" s="117"/>
      <c r="U592" s="117"/>
      <c r="V592" s="117"/>
      <c r="W592" s="117"/>
      <c r="X592" s="117"/>
      <c r="Y592" s="117"/>
      <c r="Z592" s="117"/>
      <c r="AA592" s="117"/>
      <c r="AB592" s="117"/>
      <c r="AC592" s="117"/>
      <c r="AD592" s="117"/>
      <c r="AE592" s="117"/>
      <c r="AF592" s="117"/>
      <c r="AG592" s="117"/>
      <c r="AH592" s="117"/>
      <c r="AI592" s="117"/>
      <c r="AJ592" s="117"/>
    </row>
    <row r="593" spans="20:36">
      <c r="T593" s="116"/>
      <c r="U593" s="116"/>
      <c r="V593" s="116"/>
      <c r="W593" s="116"/>
      <c r="X593" s="116"/>
      <c r="Y593" s="116"/>
      <c r="Z593" s="116"/>
      <c r="AA593" s="116"/>
      <c r="AB593" s="116"/>
      <c r="AC593" s="116"/>
      <c r="AD593" s="116"/>
      <c r="AE593" s="116"/>
      <c r="AF593" s="116"/>
      <c r="AG593" s="116"/>
      <c r="AH593" s="116"/>
      <c r="AI593" s="116"/>
      <c r="AJ593" s="116"/>
    </row>
    <row r="594" spans="20:36">
      <c r="T594" s="116"/>
      <c r="U594" s="116"/>
      <c r="V594" s="116"/>
      <c r="W594" s="116"/>
      <c r="X594" s="116"/>
      <c r="Y594" s="116"/>
      <c r="Z594" s="116"/>
      <c r="AA594" s="116"/>
      <c r="AB594" s="116"/>
      <c r="AC594" s="116"/>
      <c r="AD594" s="116"/>
      <c r="AE594" s="116"/>
      <c r="AF594" s="116"/>
      <c r="AG594" s="116"/>
      <c r="AH594" s="116"/>
      <c r="AI594" s="116"/>
      <c r="AJ594" s="116"/>
    </row>
    <row r="595" spans="20:36">
      <c r="T595" s="116"/>
      <c r="U595" s="116"/>
      <c r="V595" s="116"/>
      <c r="W595" s="116"/>
      <c r="X595" s="116"/>
      <c r="Y595" s="116"/>
      <c r="Z595" s="116"/>
      <c r="AA595" s="116"/>
      <c r="AB595" s="116"/>
      <c r="AC595" s="116"/>
      <c r="AD595" s="116"/>
      <c r="AE595" s="116"/>
      <c r="AF595" s="116"/>
      <c r="AG595" s="116"/>
      <c r="AH595" s="116"/>
      <c r="AI595" s="116"/>
      <c r="AJ595" s="116"/>
    </row>
    <row r="596" spans="20:36">
      <c r="T596" s="116"/>
      <c r="U596" s="116"/>
      <c r="V596" s="116"/>
      <c r="W596" s="116"/>
      <c r="X596" s="116"/>
      <c r="Y596" s="116"/>
      <c r="Z596" s="116"/>
      <c r="AA596" s="116"/>
      <c r="AB596" s="116"/>
      <c r="AC596" s="116"/>
      <c r="AD596" s="116"/>
      <c r="AE596" s="116"/>
      <c r="AF596" s="116"/>
      <c r="AG596" s="116"/>
      <c r="AH596" s="116"/>
      <c r="AI596" s="116"/>
      <c r="AJ596" s="116"/>
    </row>
    <row r="597" spans="20:36">
      <c r="T597" s="116"/>
      <c r="U597" s="116"/>
      <c r="V597" s="116"/>
      <c r="W597" s="116"/>
      <c r="X597" s="116"/>
      <c r="Y597" s="116"/>
      <c r="Z597" s="116"/>
      <c r="AA597" s="116"/>
      <c r="AB597" s="116"/>
      <c r="AC597" s="116"/>
      <c r="AD597" s="116"/>
      <c r="AE597" s="116"/>
      <c r="AF597" s="116"/>
      <c r="AG597" s="116"/>
      <c r="AH597" s="116"/>
      <c r="AI597" s="116"/>
      <c r="AJ597" s="116"/>
    </row>
    <row r="598" spans="20:36">
      <c r="T598" s="117"/>
      <c r="U598" s="117"/>
      <c r="V598" s="117"/>
      <c r="W598" s="117"/>
      <c r="X598" s="117"/>
      <c r="Y598" s="117"/>
      <c r="Z598" s="117"/>
      <c r="AA598" s="117"/>
      <c r="AB598" s="117"/>
      <c r="AC598" s="117"/>
      <c r="AD598" s="117"/>
      <c r="AE598" s="117"/>
      <c r="AF598" s="117"/>
      <c r="AG598" s="117"/>
      <c r="AH598" s="117"/>
      <c r="AI598" s="117"/>
      <c r="AJ598" s="117"/>
    </row>
    <row r="599" spans="20:36">
      <c r="T599" s="116"/>
      <c r="U599" s="116"/>
      <c r="V599" s="116"/>
      <c r="W599" s="116"/>
      <c r="X599" s="116"/>
      <c r="Y599" s="116"/>
      <c r="Z599" s="116"/>
      <c r="AA599" s="116"/>
      <c r="AB599" s="116"/>
      <c r="AC599" s="116"/>
      <c r="AD599" s="116"/>
      <c r="AE599" s="116"/>
      <c r="AF599" s="116"/>
      <c r="AG599" s="116"/>
      <c r="AH599" s="116"/>
      <c r="AI599" s="116"/>
      <c r="AJ599" s="116"/>
    </row>
    <row r="600" spans="20:36">
      <c r="T600" s="116"/>
      <c r="U600" s="116"/>
      <c r="V600" s="116"/>
      <c r="W600" s="116"/>
      <c r="X600" s="116"/>
      <c r="Y600" s="116"/>
      <c r="Z600" s="116"/>
      <c r="AA600" s="116"/>
      <c r="AB600" s="116"/>
      <c r="AC600" s="116"/>
      <c r="AD600" s="116"/>
      <c r="AE600" s="116"/>
      <c r="AF600" s="116"/>
      <c r="AG600" s="116"/>
      <c r="AH600" s="116"/>
      <c r="AI600" s="116"/>
      <c r="AJ600" s="116"/>
    </row>
    <row r="601" spans="20:36">
      <c r="T601" s="116"/>
      <c r="U601" s="116"/>
      <c r="V601" s="116"/>
      <c r="W601" s="116"/>
      <c r="X601" s="116"/>
      <c r="Y601" s="116"/>
      <c r="Z601" s="116"/>
      <c r="AA601" s="116"/>
      <c r="AB601" s="116"/>
      <c r="AC601" s="116"/>
      <c r="AD601" s="116"/>
      <c r="AE601" s="116"/>
      <c r="AF601" s="116"/>
      <c r="AG601" s="116"/>
      <c r="AH601" s="116"/>
      <c r="AI601" s="116"/>
      <c r="AJ601" s="116"/>
    </row>
    <row r="602" spans="20:36">
      <c r="T602" s="116"/>
      <c r="U602" s="116"/>
      <c r="V602" s="116"/>
      <c r="W602" s="116"/>
      <c r="X602" s="116"/>
      <c r="Y602" s="116"/>
      <c r="Z602" s="116"/>
      <c r="AA602" s="116"/>
      <c r="AB602" s="116"/>
      <c r="AC602" s="116"/>
      <c r="AD602" s="116"/>
      <c r="AE602" s="116"/>
      <c r="AF602" s="116"/>
      <c r="AG602" s="116"/>
      <c r="AH602" s="116"/>
      <c r="AI602" s="116"/>
      <c r="AJ602" s="116"/>
    </row>
    <row r="603" spans="20:36">
      <c r="T603" s="116"/>
      <c r="U603" s="116"/>
      <c r="V603" s="116"/>
      <c r="W603" s="116"/>
      <c r="X603" s="116"/>
      <c r="Y603" s="116"/>
      <c r="Z603" s="116"/>
      <c r="AA603" s="116"/>
      <c r="AB603" s="116"/>
      <c r="AC603" s="116"/>
      <c r="AD603" s="116"/>
      <c r="AE603" s="116"/>
      <c r="AF603" s="116"/>
      <c r="AG603" s="116"/>
      <c r="AH603" s="116"/>
      <c r="AI603" s="116"/>
      <c r="AJ603" s="116"/>
    </row>
    <row r="604" spans="20:36">
      <c r="T604" s="117"/>
      <c r="U604" s="117"/>
      <c r="V604" s="117"/>
      <c r="W604" s="117"/>
      <c r="X604" s="117"/>
      <c r="Y604" s="117"/>
      <c r="Z604" s="117"/>
      <c r="AA604" s="117"/>
      <c r="AB604" s="117"/>
      <c r="AC604" s="117"/>
      <c r="AD604" s="117"/>
      <c r="AE604" s="117"/>
      <c r="AF604" s="117"/>
      <c r="AG604" s="117"/>
      <c r="AH604" s="117"/>
      <c r="AI604" s="117"/>
      <c r="AJ604" s="117"/>
    </row>
    <row r="605" spans="20:36">
      <c r="T605" s="116"/>
      <c r="U605" s="116"/>
      <c r="V605" s="116"/>
      <c r="W605" s="116"/>
      <c r="X605" s="116"/>
      <c r="Y605" s="116"/>
      <c r="Z605" s="116"/>
      <c r="AA605" s="116"/>
      <c r="AB605" s="116"/>
      <c r="AC605" s="116"/>
      <c r="AD605" s="116"/>
      <c r="AE605" s="116"/>
      <c r="AF605" s="116"/>
      <c r="AG605" s="116"/>
      <c r="AH605" s="116"/>
      <c r="AI605" s="116"/>
      <c r="AJ605" s="116"/>
    </row>
    <row r="606" spans="20:36" ht="23.25">
      <c r="T606" s="50"/>
      <c r="U606" s="50"/>
      <c r="V606" s="50"/>
      <c r="W606" s="50"/>
      <c r="X606" s="50"/>
      <c r="Y606" s="50"/>
      <c r="Z606" s="116"/>
      <c r="AA606" s="50"/>
      <c r="AB606" s="116"/>
      <c r="AC606" s="50"/>
      <c r="AD606" s="116"/>
      <c r="AE606" s="116"/>
      <c r="AF606" s="116"/>
      <c r="AG606" s="116"/>
      <c r="AH606" s="116"/>
      <c r="AI606" s="116"/>
      <c r="AJ606" s="116"/>
    </row>
    <row r="607" spans="20:36">
      <c r="T607" s="149"/>
      <c r="U607" s="149"/>
      <c r="V607" s="149"/>
      <c r="W607" s="149"/>
      <c r="X607" s="149"/>
      <c r="Y607" s="149"/>
      <c r="AA607" s="149"/>
      <c r="AC607" s="164"/>
    </row>
    <row r="608" spans="20:36">
      <c r="T608" s="148"/>
      <c r="U608" s="148"/>
      <c r="V608" s="148"/>
      <c r="W608" s="148"/>
      <c r="X608" s="148"/>
      <c r="Y608" s="148"/>
      <c r="AA608" s="148"/>
      <c r="AC608" s="163"/>
    </row>
    <row r="609" spans="20:29">
      <c r="T609" s="148"/>
      <c r="U609" s="148"/>
      <c r="V609" s="148"/>
      <c r="W609" s="148"/>
      <c r="X609" s="148"/>
      <c r="Y609" s="148"/>
      <c r="AA609" s="148"/>
      <c r="AC609" s="163"/>
    </row>
    <row r="610" spans="20:29">
      <c r="T610" s="148"/>
      <c r="U610" s="148"/>
      <c r="V610" s="148"/>
      <c r="W610" s="148"/>
      <c r="X610" s="148"/>
      <c r="Y610" s="148"/>
      <c r="AA610" s="148"/>
      <c r="AC610" s="163"/>
    </row>
    <row r="611" spans="20:29">
      <c r="T611" s="148"/>
      <c r="U611" s="148"/>
      <c r="V611" s="148"/>
      <c r="W611" s="148"/>
      <c r="X611" s="148"/>
      <c r="Y611" s="148"/>
      <c r="AA611" s="148"/>
      <c r="AC611" s="163"/>
    </row>
    <row r="612" spans="20:29">
      <c r="T612" s="148"/>
      <c r="U612" s="148"/>
      <c r="V612" s="148"/>
      <c r="W612" s="148"/>
      <c r="X612" s="148"/>
      <c r="Y612" s="148"/>
      <c r="AA612" s="148"/>
      <c r="AC612" s="163"/>
    </row>
    <row r="613" spans="20:29">
      <c r="T613" s="148"/>
      <c r="U613" s="148"/>
      <c r="V613" s="148"/>
      <c r="W613" s="148"/>
      <c r="X613" s="148"/>
      <c r="Y613" s="148"/>
      <c r="AA613" s="148"/>
      <c r="AC613" s="163"/>
    </row>
    <row r="614" spans="20:29">
      <c r="T614" s="148"/>
      <c r="U614" s="148"/>
      <c r="V614" s="148"/>
      <c r="W614" s="148"/>
      <c r="X614" s="148"/>
      <c r="Y614" s="148"/>
      <c r="AA614" s="148"/>
      <c r="AC614" s="163"/>
    </row>
    <row r="615" spans="20:29">
      <c r="T615" s="148"/>
      <c r="U615" s="148"/>
      <c r="V615" s="148"/>
      <c r="W615" s="148"/>
      <c r="X615" s="148"/>
      <c r="Y615" s="148"/>
      <c r="AA615" s="148"/>
      <c r="AC615" s="163"/>
    </row>
    <row r="616" spans="20:29">
      <c r="T616" s="149"/>
      <c r="U616" s="149"/>
      <c r="V616" s="149"/>
      <c r="W616" s="149"/>
      <c r="X616" s="149"/>
      <c r="Y616" s="149"/>
      <c r="AA616" s="149"/>
      <c r="AC616" s="164"/>
    </row>
    <row r="617" spans="20:29">
      <c r="T617" s="15"/>
      <c r="U617" s="15"/>
      <c r="V617" s="15"/>
      <c r="W617" s="15"/>
      <c r="X617" s="148"/>
      <c r="Y617" s="148"/>
      <c r="AA617" s="15"/>
      <c r="AC617" s="15"/>
    </row>
    <row r="618" spans="20:29">
      <c r="T618" s="15"/>
      <c r="U618" s="15"/>
      <c r="V618" s="15"/>
      <c r="W618" s="15"/>
      <c r="X618" s="148"/>
      <c r="Y618" s="148"/>
      <c r="AA618" s="15"/>
      <c r="AC618" s="15"/>
    </row>
    <row r="619" spans="20:29">
      <c r="T619" s="15"/>
      <c r="U619" s="15"/>
      <c r="V619" s="15"/>
      <c r="W619" s="15"/>
      <c r="X619" s="148"/>
      <c r="Y619" s="148"/>
      <c r="AA619" s="15"/>
      <c r="AC619" s="15"/>
    </row>
    <row r="620" spans="20:29">
      <c r="T620" s="15" t="s">
        <v>137</v>
      </c>
      <c r="U620" s="15" t="s">
        <v>135</v>
      </c>
      <c r="V620" s="15" t="s">
        <v>138</v>
      </c>
      <c r="W620" s="15" t="s">
        <v>136</v>
      </c>
      <c r="X620" s="148"/>
      <c r="Y620" s="148"/>
      <c r="AA620" s="15" t="s">
        <v>139</v>
      </c>
      <c r="AC620" s="15" t="s">
        <v>131</v>
      </c>
    </row>
    <row r="621" spans="20:29">
      <c r="T621" s="109" t="s">
        <v>156</v>
      </c>
      <c r="U621" s="110" t="s">
        <v>134</v>
      </c>
      <c r="V621" s="15" t="s">
        <v>140</v>
      </c>
      <c r="W621" s="15" t="s">
        <v>141</v>
      </c>
      <c r="X621" s="148"/>
      <c r="Y621" s="148"/>
      <c r="AA621" s="15" t="s">
        <v>142</v>
      </c>
      <c r="AC621" s="15" t="s">
        <v>143</v>
      </c>
    </row>
    <row r="622" spans="20:29">
      <c r="T622" s="15" t="s">
        <v>144</v>
      </c>
      <c r="U622" s="148"/>
      <c r="V622" s="15" t="s">
        <v>143</v>
      </c>
      <c r="W622" s="15" t="s">
        <v>132</v>
      </c>
      <c r="X622" s="148"/>
      <c r="Y622" s="148"/>
      <c r="AA622" s="15" t="s">
        <v>133</v>
      </c>
      <c r="AC622" s="15" t="s">
        <v>134</v>
      </c>
    </row>
    <row r="623" spans="20:29">
      <c r="T623" s="148"/>
      <c r="U623" s="148"/>
      <c r="V623" s="148"/>
      <c r="W623" s="148"/>
      <c r="X623" s="148"/>
      <c r="Y623" s="148"/>
      <c r="AA623" s="148"/>
      <c r="AC623" s="163"/>
    </row>
    <row r="624" spans="20:29">
      <c r="T624" s="149" t="s">
        <v>109</v>
      </c>
      <c r="U624" s="149" t="s">
        <v>109</v>
      </c>
      <c r="V624" s="149" t="s">
        <v>109</v>
      </c>
      <c r="W624" s="149" t="s">
        <v>109</v>
      </c>
      <c r="X624" s="149" t="s">
        <v>109</v>
      </c>
      <c r="Y624" s="149" t="s">
        <v>109</v>
      </c>
      <c r="AA624" s="149" t="s">
        <v>109</v>
      </c>
    </row>
    <row r="625" spans="20:27">
      <c r="T625" s="148"/>
      <c r="U625" s="148"/>
      <c r="V625" s="148"/>
      <c r="W625" s="148"/>
      <c r="X625" s="148"/>
      <c r="Y625" s="148"/>
      <c r="AA625" s="148"/>
    </row>
    <row r="626" spans="20:27">
      <c r="T626" s="148"/>
      <c r="U626" s="148"/>
      <c r="V626" s="148"/>
      <c r="W626" s="148"/>
      <c r="X626" s="148"/>
      <c r="Y626" s="148"/>
      <c r="AA626" s="148"/>
    </row>
    <row r="627" spans="20:27">
      <c r="T627" s="148"/>
      <c r="U627" s="148"/>
      <c r="V627" s="148"/>
      <c r="W627" s="148"/>
      <c r="X627" s="148"/>
      <c r="Y627" s="148"/>
      <c r="AA627" s="148"/>
    </row>
    <row r="628" spans="20:27">
      <c r="T628" s="148"/>
      <c r="U628" s="148"/>
      <c r="V628" s="148"/>
      <c r="W628" s="148"/>
      <c r="X628" s="148"/>
      <c r="Y628" s="148"/>
      <c r="AA628" s="148"/>
    </row>
    <row r="629" spans="20:27">
      <c r="T629" s="148"/>
      <c r="U629" s="148"/>
      <c r="V629" s="148"/>
      <c r="W629" s="148"/>
      <c r="X629" s="148"/>
      <c r="Y629" s="148"/>
      <c r="AA629" s="148"/>
    </row>
    <row r="630" spans="20:27">
      <c r="T630" s="148"/>
      <c r="U630" s="148"/>
      <c r="V630" s="148"/>
      <c r="W630" s="148"/>
      <c r="X630" s="148"/>
      <c r="Y630" s="148"/>
      <c r="AA630" s="148"/>
    </row>
    <row r="631" spans="20:27">
      <c r="T631" s="148"/>
      <c r="U631" s="148"/>
      <c r="V631" s="148"/>
      <c r="W631" s="148"/>
      <c r="X631" s="148"/>
      <c r="Y631" s="148"/>
      <c r="AA631" s="148"/>
    </row>
    <row r="632" spans="20:27">
      <c r="T632" s="149" t="s">
        <v>110</v>
      </c>
      <c r="U632" s="149" t="s">
        <v>110</v>
      </c>
      <c r="V632" s="149" t="s">
        <v>110</v>
      </c>
      <c r="W632" s="149" t="s">
        <v>110</v>
      </c>
      <c r="X632" s="149" t="s">
        <v>110</v>
      </c>
      <c r="Y632" s="149" t="s">
        <v>110</v>
      </c>
      <c r="AA632" s="149" t="s">
        <v>110</v>
      </c>
    </row>
    <row r="633" spans="20:27">
      <c r="T633" s="15"/>
      <c r="U633" s="148"/>
      <c r="V633" s="148"/>
      <c r="W633" s="148"/>
      <c r="X633" s="148"/>
      <c r="Y633" s="148"/>
      <c r="AA633" s="148"/>
    </row>
    <row r="634" spans="20:27">
      <c r="T634" s="15"/>
      <c r="U634" s="148"/>
      <c r="V634" s="148"/>
      <c r="W634" s="148"/>
      <c r="X634" s="148"/>
      <c r="Y634" s="148"/>
      <c r="AA634" s="148"/>
    </row>
    <row r="635" spans="20:27">
      <c r="T635" s="15"/>
      <c r="U635" s="148"/>
      <c r="V635" s="148"/>
      <c r="W635" s="148"/>
      <c r="X635" s="148"/>
      <c r="Y635" s="148"/>
      <c r="AA635" s="148"/>
    </row>
    <row r="636" spans="20:27">
      <c r="T636" s="15"/>
      <c r="U636" s="148"/>
      <c r="V636" s="148"/>
      <c r="W636" s="148"/>
      <c r="X636" s="148"/>
      <c r="Y636" s="148"/>
      <c r="AA636" s="148"/>
    </row>
    <row r="637" spans="20:27">
      <c r="T637" s="15"/>
      <c r="U637" s="148"/>
      <c r="V637" s="148"/>
      <c r="W637" s="148"/>
      <c r="X637" s="148"/>
      <c r="Y637" s="148"/>
      <c r="AA637" s="148"/>
    </row>
    <row r="638" spans="20:27">
      <c r="T638" s="15"/>
      <c r="U638" s="148"/>
      <c r="V638" s="148"/>
      <c r="W638" s="148"/>
      <c r="X638" s="148"/>
      <c r="Y638" s="148"/>
      <c r="AA638" s="148"/>
    </row>
    <row r="639" spans="20:27">
      <c r="T639" s="149" t="s">
        <v>111</v>
      </c>
      <c r="U639" s="149" t="s">
        <v>111</v>
      </c>
      <c r="V639" s="149" t="s">
        <v>111</v>
      </c>
      <c r="W639" s="149" t="s">
        <v>111</v>
      </c>
      <c r="X639" s="149" t="s">
        <v>111</v>
      </c>
      <c r="Y639" s="149" t="s">
        <v>111</v>
      </c>
      <c r="AA639" s="149" t="s">
        <v>111</v>
      </c>
    </row>
    <row r="640" spans="20:27">
      <c r="T640" s="148"/>
      <c r="U640" s="148"/>
      <c r="V640" s="148"/>
      <c r="W640" s="148"/>
      <c r="X640" s="148"/>
      <c r="Y640" s="148"/>
      <c r="AA640" s="148"/>
    </row>
    <row r="641" spans="20:27">
      <c r="T641" s="148"/>
      <c r="U641" s="148"/>
      <c r="V641" s="148"/>
      <c r="W641" s="148"/>
      <c r="X641" s="148"/>
      <c r="Y641" s="148"/>
      <c r="AA641" s="148"/>
    </row>
    <row r="642" spans="20:27">
      <c r="T642" s="148"/>
      <c r="U642" s="148"/>
      <c r="V642" s="148"/>
      <c r="W642" s="148"/>
      <c r="X642" s="148"/>
      <c r="Y642" s="148"/>
      <c r="AA642" s="148"/>
    </row>
    <row r="643" spans="20:27">
      <c r="T643" s="148"/>
      <c r="U643" s="148"/>
      <c r="V643" s="148"/>
      <c r="W643" s="148"/>
      <c r="X643" s="148"/>
      <c r="Y643" s="148"/>
      <c r="AA643" s="148"/>
    </row>
    <row r="644" spans="20:27">
      <c r="T644" s="148"/>
      <c r="U644" s="148"/>
      <c r="V644" s="148"/>
      <c r="W644" s="148"/>
      <c r="X644" s="148"/>
      <c r="Y644" s="148"/>
      <c r="AA644" s="148"/>
    </row>
    <row r="645" spans="20:27">
      <c r="T645" s="149" t="s">
        <v>112</v>
      </c>
      <c r="U645" s="149" t="s">
        <v>112</v>
      </c>
      <c r="V645" s="149" t="s">
        <v>112</v>
      </c>
      <c r="W645" s="149" t="s">
        <v>112</v>
      </c>
      <c r="X645" s="149" t="s">
        <v>112</v>
      </c>
      <c r="Y645" s="149" t="s">
        <v>112</v>
      </c>
      <c r="AA645" s="149" t="s">
        <v>112</v>
      </c>
    </row>
    <row r="646" spans="20:27">
      <c r="T646" s="148"/>
      <c r="U646" s="148"/>
      <c r="V646" s="148"/>
      <c r="W646" s="148"/>
      <c r="X646" s="148"/>
      <c r="Y646" s="148"/>
      <c r="AA646" s="148"/>
    </row>
    <row r="647" spans="20:27">
      <c r="T647" s="148"/>
      <c r="U647" s="148"/>
      <c r="V647" s="148"/>
      <c r="W647" s="148"/>
      <c r="X647" s="148"/>
      <c r="Y647" s="148"/>
      <c r="AA647" s="148"/>
    </row>
    <row r="648" spans="20:27">
      <c r="T648" s="148"/>
      <c r="U648" s="148"/>
      <c r="V648" s="148"/>
      <c r="W648" s="148"/>
      <c r="X648" s="148"/>
      <c r="Y648" s="148"/>
      <c r="AA648" s="148"/>
    </row>
    <row r="649" spans="20:27">
      <c r="T649" s="148"/>
      <c r="U649" s="148"/>
      <c r="V649" s="148"/>
      <c r="W649" s="148"/>
      <c r="X649" s="148"/>
      <c r="Y649" s="148"/>
      <c r="AA649" s="148"/>
    </row>
    <row r="650" spans="20:27">
      <c r="T650" s="148"/>
      <c r="U650" s="148"/>
      <c r="V650" s="148"/>
      <c r="W650" s="148"/>
      <c r="X650" s="148"/>
      <c r="Y650" s="148"/>
      <c r="AA650" s="148"/>
    </row>
    <row r="651" spans="20:27">
      <c r="T651" s="149" t="s">
        <v>113</v>
      </c>
      <c r="U651" s="149" t="s">
        <v>113</v>
      </c>
      <c r="V651" s="149" t="s">
        <v>113</v>
      </c>
      <c r="W651" s="149" t="s">
        <v>113</v>
      </c>
      <c r="X651" s="149" t="s">
        <v>113</v>
      </c>
      <c r="Y651" s="149" t="s">
        <v>113</v>
      </c>
      <c r="AA651" s="149" t="s">
        <v>113</v>
      </c>
    </row>
    <row r="652" spans="20:27">
      <c r="T652" s="148"/>
      <c r="U652" s="148"/>
      <c r="V652" s="148"/>
      <c r="W652" s="148"/>
      <c r="X652" s="148"/>
      <c r="Y652" s="148"/>
      <c r="AA652" s="148"/>
    </row>
    <row r="653" spans="20:27">
      <c r="T653" s="148"/>
      <c r="U653" s="148"/>
      <c r="V653" s="148"/>
      <c r="W653" s="148"/>
      <c r="X653" s="148"/>
      <c r="Y653" s="148"/>
      <c r="AA653" s="148"/>
    </row>
    <row r="654" spans="20:27">
      <c r="T654" s="148"/>
      <c r="U654" s="148"/>
      <c r="V654" s="148"/>
      <c r="W654" s="148"/>
      <c r="X654" s="148"/>
      <c r="Y654" s="148"/>
      <c r="AA654" s="148"/>
    </row>
    <row r="655" spans="20:27">
      <c r="T655" s="148"/>
      <c r="U655" s="148"/>
      <c r="V655" s="148"/>
      <c r="W655" s="148"/>
      <c r="X655" s="148"/>
      <c r="Y655" s="148"/>
      <c r="AA655" s="148"/>
    </row>
    <row r="656" spans="20:27">
      <c r="T656" s="148"/>
      <c r="U656" s="148"/>
      <c r="V656" s="148"/>
      <c r="W656" s="148"/>
      <c r="X656" s="148"/>
      <c r="Y656" s="148"/>
      <c r="AA656" s="148"/>
    </row>
    <row r="657" spans="20:27">
      <c r="T657" s="149" t="s">
        <v>114</v>
      </c>
      <c r="U657" s="149" t="s">
        <v>114</v>
      </c>
      <c r="V657" s="149" t="s">
        <v>114</v>
      </c>
      <c r="W657" s="149" t="s">
        <v>114</v>
      </c>
      <c r="X657" s="149" t="s">
        <v>114</v>
      </c>
      <c r="Y657" s="149" t="s">
        <v>114</v>
      </c>
      <c r="AA657" s="149" t="s">
        <v>114</v>
      </c>
    </row>
    <row r="658" spans="20:27">
      <c r="T658" s="148"/>
      <c r="U658" s="148"/>
      <c r="V658" s="148"/>
      <c r="W658" s="148"/>
      <c r="X658" s="148"/>
      <c r="Y658" s="148"/>
      <c r="AA658" s="148"/>
    </row>
    <row r="659" spans="20:27">
      <c r="T659" s="148"/>
      <c r="U659" s="148"/>
      <c r="V659" s="148"/>
      <c r="W659" s="148"/>
      <c r="X659" s="148"/>
      <c r="Y659" s="148"/>
      <c r="AA659" s="148"/>
    </row>
    <row r="660" spans="20:27">
      <c r="T660" s="148"/>
      <c r="U660" s="148"/>
      <c r="V660" s="148"/>
      <c r="W660" s="148"/>
      <c r="X660" s="148"/>
      <c r="Y660" s="148"/>
      <c r="AA660" s="148"/>
    </row>
    <row r="661" spans="20:27">
      <c r="T661" s="148"/>
      <c r="U661" s="148"/>
      <c r="V661" s="148"/>
      <c r="W661" s="148"/>
      <c r="X661" s="148"/>
      <c r="Y661" s="148"/>
      <c r="AA661" s="148"/>
    </row>
    <row r="662" spans="20:27">
      <c r="T662" s="148"/>
      <c r="U662" s="148"/>
      <c r="V662" s="148"/>
      <c r="W662" s="148"/>
      <c r="X662" s="148"/>
      <c r="Y662" s="148"/>
      <c r="AA662" s="148"/>
    </row>
    <row r="663" spans="20:27">
      <c r="T663" s="149"/>
      <c r="U663" s="149"/>
      <c r="V663" s="149"/>
      <c r="W663" s="149"/>
      <c r="X663" s="149"/>
      <c r="Y663" s="149"/>
      <c r="AA663" s="149"/>
    </row>
    <row r="664" spans="20:27">
      <c r="T664" s="148"/>
      <c r="U664" s="148"/>
      <c r="V664" s="148"/>
      <c r="W664" s="148"/>
      <c r="X664" s="148"/>
      <c r="Y664" s="148"/>
      <c r="AA664" s="148"/>
    </row>
  </sheetData>
  <sheetProtection password="F5D8" sheet="1" objects="1" scenarios="1" selectLockedCells="1" selectUnlockedCells="1"/>
  <mergeCells count="19">
    <mergeCell ref="AG2:AG20"/>
    <mergeCell ref="B1:R1"/>
    <mergeCell ref="T1:AJ1"/>
    <mergeCell ref="T2:T20"/>
    <mergeCell ref="U2:U20"/>
    <mergeCell ref="V2:V20"/>
    <mergeCell ref="W2:W20"/>
    <mergeCell ref="X2:X20"/>
    <mergeCell ref="Y2:Y20"/>
    <mergeCell ref="Z2:Z20"/>
    <mergeCell ref="AA2:AA20"/>
    <mergeCell ref="AH2:AH20"/>
    <mergeCell ref="AI2:AI20"/>
    <mergeCell ref="AJ2:AJ20"/>
    <mergeCell ref="AB2:AB20"/>
    <mergeCell ref="AC2:AC20"/>
    <mergeCell ref="AD2:AD20"/>
    <mergeCell ref="AE2:AE20"/>
    <mergeCell ref="AF2:AF2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2"/>
  <dimension ref="A1:J201"/>
  <sheetViews>
    <sheetView workbookViewId="0">
      <selection activeCell="J2" sqref="J2"/>
    </sheetView>
  </sheetViews>
  <sheetFormatPr defaultRowHeight="15"/>
  <cols>
    <col min="1" max="1" width="11.7109375" bestFit="1" customWidth="1"/>
    <col min="2" max="2" width="12.28515625" customWidth="1"/>
    <col min="3" max="3" width="10.85546875" customWidth="1"/>
    <col min="4" max="4" width="52.140625" customWidth="1"/>
    <col min="5" max="5" width="17.28515625" style="101" bestFit="1" customWidth="1"/>
    <col min="6" max="6" width="10.42578125" style="101" bestFit="1" customWidth="1"/>
    <col min="7" max="7" width="13.42578125" style="101" bestFit="1" customWidth="1"/>
    <col min="8" max="8" width="16.28515625" style="101" bestFit="1" customWidth="1"/>
    <col min="9" max="9" width="12" bestFit="1" customWidth="1"/>
    <col min="10" max="10" width="15.28515625" bestFit="1" customWidth="1"/>
  </cols>
  <sheetData>
    <row r="1" spans="1:10">
      <c r="A1" s="99" t="s">
        <v>170</v>
      </c>
      <c r="B1" s="99" t="s">
        <v>2</v>
      </c>
      <c r="C1" s="99" t="s">
        <v>171</v>
      </c>
      <c r="D1" s="99" t="s">
        <v>172</v>
      </c>
      <c r="E1" s="101" t="s">
        <v>10</v>
      </c>
      <c r="F1" s="101" t="s">
        <v>173</v>
      </c>
      <c r="G1" s="101" t="s">
        <v>174</v>
      </c>
      <c r="H1" s="101" t="s">
        <v>175</v>
      </c>
      <c r="I1" s="101" t="s">
        <v>177</v>
      </c>
      <c r="J1" s="101" t="s">
        <v>6</v>
      </c>
    </row>
    <row r="2" spans="1:10">
      <c r="A2" s="100" t="str">
        <f>Sheet1!G8</f>
        <v>CE17CD</v>
      </c>
      <c r="B2" s="100" t="str">
        <f>Sheet1!B8</f>
        <v>First</v>
      </c>
      <c r="C2" s="100" t="str">
        <f>IF(Sheet1!B19&lt;&gt;"",Sheet1!B19,"")</f>
        <v/>
      </c>
      <c r="D2" s="100" t="str">
        <f>Sheet1!B9</f>
        <v>Sculpture-I</v>
      </c>
      <c r="E2" s="102" t="str">
        <f>IF(C2&lt;&gt;"",IF(Sheet1!D19="ABS",0,Sheet1!D19),"")</f>
        <v/>
      </c>
      <c r="F2" s="102" t="str">
        <f>IF(C2&lt;&gt;"",Sheet1!F19,"")</f>
        <v/>
      </c>
      <c r="G2" s="102" t="str">
        <f>IF(C2&lt;&gt;"",Sheet1!H19,"")</f>
        <v/>
      </c>
      <c r="H2" s="102" t="str">
        <f>IF(C2&lt;&gt;"",Sheet1!J19,"")</f>
        <v/>
      </c>
      <c r="I2" s="111" t="str">
        <f>IF(C2&lt;&gt;"",IF(Sheet1!M17=200,4,IF(Sheet1!M17=250,5,IF(Sheet1!Q17=300,6,IF(Sheet1!M17=350,7,IF(Sheet1!M17=400,8,IF(Sheet1!M17=450,9,IF(Sheet1!M17=500,10))))))),"")</f>
        <v/>
      </c>
      <c r="J2" s="113" t="str">
        <f>Sheet1!N9</f>
        <v>02/04/2019</v>
      </c>
    </row>
    <row r="3" spans="1:10">
      <c r="A3" t="str">
        <f>IF(C3&lt;&gt;"",A2,"")</f>
        <v/>
      </c>
      <c r="B3" t="str">
        <f>IF(C3&lt;&gt;"",B2,"")</f>
        <v/>
      </c>
      <c r="C3" s="103" t="str">
        <f>IF(Sheet1!B20&lt;&gt;"",Sheet1!B20,"")</f>
        <v/>
      </c>
      <c r="D3" t="str">
        <f>IF(C3&lt;&gt;"",D2,"")</f>
        <v/>
      </c>
      <c r="E3" s="101" t="str">
        <f>IF(C3&lt;&gt;"",IF(Sheet1!D20="ABS",0,Sheet1!D20),"")</f>
        <v/>
      </c>
      <c r="F3" s="101" t="str">
        <f>IF(C3&lt;&gt;"",Sheet1!F20,"")</f>
        <v/>
      </c>
      <c r="G3" s="101" t="str">
        <f>IF(C3&lt;&gt;"",Sheet1!H20,"")</f>
        <v/>
      </c>
      <c r="H3" s="101" t="str">
        <f>IF(C3&lt;&gt;"",Sheet1!J20,"")</f>
        <v/>
      </c>
      <c r="I3" s="111" t="str">
        <f>IF(C3&lt;&gt;"",IF(Sheet1!M17=200,4,IF(Sheet1!M17=250,5,IF(Sheet1!Q17=300,6,IF(Sheet1!M17=350,7,IF(Sheet1!M17=400,8,IF(Sheet1!M17=450,9,IF(Sheet1!M17=500,10))))))),"")</f>
        <v/>
      </c>
      <c r="J3" t="str">
        <f>IF(C3&lt;&gt;"",J2,"")</f>
        <v/>
      </c>
    </row>
    <row r="4" spans="1:10">
      <c r="A4" s="103" t="str">
        <f>IF(C4&lt;&gt;"",A2,"")</f>
        <v/>
      </c>
      <c r="B4" s="103" t="str">
        <f>IF(C4&lt;&gt;"",B2,"")</f>
        <v/>
      </c>
      <c r="C4" s="103" t="str">
        <f>IF(Sheet1!B21&lt;&gt;"",Sheet1!B21,"")</f>
        <v/>
      </c>
      <c r="D4" s="103" t="str">
        <f>IF(C4&lt;&gt;"",D2,"")</f>
        <v/>
      </c>
      <c r="E4" s="101" t="str">
        <f>IF(C4&lt;&gt;"",IF(Sheet1!D21="ABS",0,Sheet1!D21),"")</f>
        <v/>
      </c>
      <c r="F4" s="101" t="str">
        <f>IF(C4&lt;&gt;"",Sheet1!F21,"")</f>
        <v/>
      </c>
      <c r="G4" s="101" t="str">
        <f>IF(C4&lt;&gt;"",Sheet1!H21,"")</f>
        <v/>
      </c>
      <c r="H4" s="101" t="str">
        <f>IF(C4&lt;&gt;"",Sheet1!J21,"")</f>
        <v/>
      </c>
      <c r="I4" s="111" t="str">
        <f>IF(C4&lt;&gt;"",IF(Sheet1!M17=200,4,IF(Sheet1!M17=250,5,IF(Sheet1!Q17=300,6,IF(Sheet1!M17=350,7,IF(Sheet1!M17=400,8,IF(Sheet1!M17=450,9,IF(Sheet1!M17=500,10))))))),"")</f>
        <v/>
      </c>
      <c r="J4" s="114" t="str">
        <f>IF(C4&lt;&gt;"",J2,"")</f>
        <v/>
      </c>
    </row>
    <row r="5" spans="1:10">
      <c r="A5" s="103" t="str">
        <f>IF(C5&lt;&gt;"",A2,"")</f>
        <v/>
      </c>
      <c r="B5" s="103" t="str">
        <f>IF(C5&lt;&gt;"",B2,"")</f>
        <v/>
      </c>
      <c r="C5" s="103" t="str">
        <f>IF(Sheet1!B22&lt;&gt;"",Sheet1!B22,"")</f>
        <v/>
      </c>
      <c r="D5" s="103" t="str">
        <f>IF(C5&lt;&gt;"",D2,"")</f>
        <v/>
      </c>
      <c r="E5" s="101" t="str">
        <f>IF(C5&lt;&gt;"",IF(Sheet1!D22="ABS",0,Sheet1!D22),"")</f>
        <v/>
      </c>
      <c r="F5" s="101" t="str">
        <f>IF(C5&lt;&gt;"",Sheet1!F22,"")</f>
        <v/>
      </c>
      <c r="G5" s="101" t="str">
        <f>IF(C5&lt;&gt;"",Sheet1!H22,"")</f>
        <v/>
      </c>
      <c r="H5" s="101" t="str">
        <f>IF(C5&lt;&gt;"",Sheet1!J22,"")</f>
        <v/>
      </c>
      <c r="I5" s="111" t="str">
        <f>IF(C5&lt;&gt;"",IF(Sheet1!M17=200,4,IF(Sheet1!M17=250,5,IF(Sheet1!Q17=300,6,IF(Sheet1!M17=350,7,IF(Sheet1!M17=400,8,IF(Sheet1!M17=450,9,IF(Sheet1!M17=500,10))))))),"")</f>
        <v/>
      </c>
      <c r="J5" s="114" t="str">
        <f>IF(C5&lt;&gt;"",J2,"")</f>
        <v/>
      </c>
    </row>
    <row r="6" spans="1:10">
      <c r="A6" s="103" t="str">
        <f>IF(C6&lt;&gt;"",A2,"")</f>
        <v/>
      </c>
      <c r="B6" s="103" t="str">
        <f>IF(C6&lt;&gt;"",B2,"")</f>
        <v/>
      </c>
      <c r="C6" s="103" t="str">
        <f>IF(Sheet1!B23&lt;&gt;"",Sheet1!B23,"")</f>
        <v/>
      </c>
      <c r="D6" s="103" t="str">
        <f>IF(C6&lt;&gt;"",D2,"")</f>
        <v/>
      </c>
      <c r="E6" s="101" t="str">
        <f>IF(C6&lt;&gt;"",IF(Sheet1!D23="ABS",0,Sheet1!D23),"")</f>
        <v/>
      </c>
      <c r="F6" s="101" t="str">
        <f>IF(C6&lt;&gt;"",Sheet1!F23,"")</f>
        <v/>
      </c>
      <c r="G6" s="101" t="str">
        <f>IF(C6&lt;&gt;"",Sheet1!H23,"")</f>
        <v/>
      </c>
      <c r="H6" s="101" t="str">
        <f>IF(C6&lt;&gt;"",Sheet1!J23,"")</f>
        <v/>
      </c>
      <c r="I6" s="111" t="str">
        <f>IF(C6&lt;&gt;"",IF(Sheet1!M17=200,4,IF(Sheet1!M17=250,5,IF(Sheet1!Q17=300,6,IF(Sheet1!M17=350,7,IF(Sheet1!M17=400,8,IF(Sheet1!M17=450,9,IF(Sheet1!M17=500,10))))))),"")</f>
        <v/>
      </c>
      <c r="J6" s="114" t="str">
        <f>IF(C6&lt;&gt;"",J2,"")</f>
        <v/>
      </c>
    </row>
    <row r="7" spans="1:10">
      <c r="A7" s="103" t="str">
        <f>IF(C7&lt;&gt;"",A2,"")</f>
        <v/>
      </c>
      <c r="B7" s="103" t="str">
        <f>IF(C7&lt;&gt;"",B2,"")</f>
        <v/>
      </c>
      <c r="C7" s="103" t="str">
        <f>IF(Sheet1!B24&lt;&gt;"",Sheet1!B24,"")</f>
        <v/>
      </c>
      <c r="D7" s="103" t="str">
        <f>IF(C7&lt;&gt;"",D2,"")</f>
        <v/>
      </c>
      <c r="E7" s="101" t="str">
        <f>IF(C7&lt;&gt;"",IF(Sheet1!D24="ABS",0,Sheet1!D24),"")</f>
        <v/>
      </c>
      <c r="F7" s="101" t="str">
        <f>IF(C7&lt;&gt;"",Sheet1!F24,"")</f>
        <v/>
      </c>
      <c r="G7" s="101" t="str">
        <f>IF(C7&lt;&gt;"",Sheet1!H24,"")</f>
        <v/>
      </c>
      <c r="H7" s="101" t="str">
        <f>IF(C7&lt;&gt;"",Sheet1!J24,"")</f>
        <v/>
      </c>
      <c r="I7" s="111" t="str">
        <f>IF(C7&lt;&gt;"",IF(Sheet1!M17=200,4,IF(Sheet1!M17=250,5,IF(Sheet1!Q17=300,6,IF(Sheet1!M17=350,7,IF(Sheet1!M17=400,8,IF(Sheet1!M17=450,9,IF(Sheet1!M17=500,10))))))),"")</f>
        <v/>
      </c>
      <c r="J7" s="114" t="str">
        <f>IF(C7&lt;&gt;"",J2,"")</f>
        <v/>
      </c>
    </row>
    <row r="8" spans="1:10">
      <c r="A8" s="103" t="str">
        <f>IF(C8&lt;&gt;"",A2,"")</f>
        <v/>
      </c>
      <c r="B8" s="103" t="str">
        <f>IF(C8&lt;&gt;"",B2,"")</f>
        <v/>
      </c>
      <c r="C8" s="103" t="str">
        <f>IF(Sheet1!B25&lt;&gt;"",Sheet1!B25,"")</f>
        <v/>
      </c>
      <c r="D8" s="103" t="str">
        <f>IF(C8&lt;&gt;"",D2,"")</f>
        <v/>
      </c>
      <c r="E8" s="101" t="str">
        <f>IF(C8&lt;&gt;"",IF(Sheet1!D25="ABS",0,Sheet1!D25),"")</f>
        <v/>
      </c>
      <c r="F8" s="101" t="str">
        <f>IF(C8&lt;&gt;"",Sheet1!F25,"")</f>
        <v/>
      </c>
      <c r="G8" s="101" t="str">
        <f>IF(C8&lt;&gt;"",Sheet1!H25,"")</f>
        <v/>
      </c>
      <c r="H8" s="101" t="str">
        <f>IF(C8&lt;&gt;"",Sheet1!J25,"")</f>
        <v/>
      </c>
      <c r="I8" s="111" t="str">
        <f>IF(C8&lt;&gt;"",IF(Sheet1!M17=200,4,IF(Sheet1!M17=250,5,IF(Sheet1!Q17=300,6,IF(Sheet1!M17=350,7,IF(Sheet1!M17=400,8,IF(Sheet1!M17=450,9,IF(Sheet1!M17=500,10))))))),"")</f>
        <v/>
      </c>
      <c r="J8" s="114" t="str">
        <f>IF(C8&lt;&gt;"",J2,"")</f>
        <v/>
      </c>
    </row>
    <row r="9" spans="1:10">
      <c r="A9" s="103" t="str">
        <f>IF(C9&lt;&gt;"",A2,"")</f>
        <v/>
      </c>
      <c r="B9" s="103" t="str">
        <f>IF(C9&lt;&gt;"",B2,"")</f>
        <v/>
      </c>
      <c r="C9" s="103" t="str">
        <f>IF(Sheet1!B26&lt;&gt;"",Sheet1!B26,"")</f>
        <v/>
      </c>
      <c r="D9" s="103" t="str">
        <f>IF(C9&lt;&gt;"",D2,"")</f>
        <v/>
      </c>
      <c r="E9" s="101" t="str">
        <f>IF(C9&lt;&gt;"",IF(Sheet1!D26="ABS",0,Sheet1!D26),"")</f>
        <v/>
      </c>
      <c r="F9" s="101" t="str">
        <f>IF(C9&lt;&gt;"",Sheet1!F26,"")</f>
        <v/>
      </c>
      <c r="G9" s="101" t="str">
        <f>IF(C9&lt;&gt;"",Sheet1!H26,"")</f>
        <v/>
      </c>
      <c r="H9" s="101" t="str">
        <f>IF(C9&lt;&gt;"",Sheet1!J26,"")</f>
        <v/>
      </c>
      <c r="I9" s="111" t="str">
        <f>IF(C9&lt;&gt;"",IF(Sheet1!M17=200,4,IF(Sheet1!M17=250,5,IF(Sheet1!Q17=300,6,IF(Sheet1!M17=350,7,IF(Sheet1!M17=400,8,IF(Sheet1!M17=450,9,IF(Sheet1!M17=500,10))))))),"")</f>
        <v/>
      </c>
      <c r="J9" s="114" t="str">
        <f>IF(C9&lt;&gt;"",J2,"")</f>
        <v/>
      </c>
    </row>
    <row r="10" spans="1:10">
      <c r="A10" s="103" t="str">
        <f>IF(C10&lt;&gt;"",A2,"")</f>
        <v/>
      </c>
      <c r="B10" s="103" t="str">
        <f>IF(C10&lt;&gt;"",B2,"")</f>
        <v/>
      </c>
      <c r="C10" s="103" t="str">
        <f>IF(Sheet1!B27&lt;&gt;"",Sheet1!B27,"")</f>
        <v/>
      </c>
      <c r="D10" s="103" t="str">
        <f>IF(C10&lt;&gt;"",D2,"")</f>
        <v/>
      </c>
      <c r="E10" s="101" t="str">
        <f>IF(C10&lt;&gt;"",IF(Sheet1!D27="ABS",0,Sheet1!D27),"")</f>
        <v/>
      </c>
      <c r="F10" s="101" t="str">
        <f>IF(C10&lt;&gt;"",Sheet1!F27,"")</f>
        <v/>
      </c>
      <c r="G10" s="101" t="str">
        <f>IF(C10&lt;&gt;"",Sheet1!H27,"")</f>
        <v/>
      </c>
      <c r="H10" s="101" t="str">
        <f>IF(C10&lt;&gt;"",Sheet1!J27,"")</f>
        <v/>
      </c>
      <c r="I10" s="111" t="str">
        <f>IF(C10&lt;&gt;"",IF(Sheet1!M17=200,4,IF(Sheet1!M17=250,5,IF(Sheet1!Q17=300,6,IF(Sheet1!M17=350,7,IF(Sheet1!M17=400,8,IF(Sheet1!M17=450,9,IF(Sheet1!M17=500,10))))))),"")</f>
        <v/>
      </c>
      <c r="J10" s="114" t="str">
        <f>IF(C10&lt;&gt;"",J2,"")</f>
        <v/>
      </c>
    </row>
    <row r="11" spans="1:10">
      <c r="A11" s="103" t="str">
        <f>IF(C11&lt;&gt;"",A2,"")</f>
        <v/>
      </c>
      <c r="B11" s="103" t="str">
        <f>IF(C11&lt;&gt;"",B2,"")</f>
        <v/>
      </c>
      <c r="C11" s="103" t="str">
        <f>IF(Sheet1!B28&lt;&gt;"",Sheet1!B28,"")</f>
        <v/>
      </c>
      <c r="D11" s="103" t="str">
        <f>IF(C11&lt;&gt;"",D2,"")</f>
        <v/>
      </c>
      <c r="E11" s="101" t="str">
        <f>IF(C11&lt;&gt;"",IF(Sheet1!D28="ABS",0,Sheet1!D28),"")</f>
        <v/>
      </c>
      <c r="F11" s="101" t="str">
        <f>IF(C11&lt;&gt;"",Sheet1!F28,"")</f>
        <v/>
      </c>
      <c r="G11" s="101" t="str">
        <f>IF(C11&lt;&gt;"",Sheet1!H28,"")</f>
        <v/>
      </c>
      <c r="H11" s="101" t="str">
        <f>IF(C11&lt;&gt;"",Sheet1!J28,"")</f>
        <v/>
      </c>
      <c r="I11" s="111" t="str">
        <f>IF(C11&lt;&gt;"",IF(Sheet1!M17=200,4,IF(Sheet1!M17=250,5,IF(Sheet1!Q17=300,6,IF(Sheet1!M17=350,7,IF(Sheet1!M17=400,8,IF(Sheet1!M17=450,9,IF(Sheet1!M17=500,10))))))),"")</f>
        <v/>
      </c>
      <c r="J11" s="114" t="str">
        <f>IF(C11&lt;&gt;"",J2,"")</f>
        <v/>
      </c>
    </row>
    <row r="12" spans="1:10">
      <c r="A12" s="103" t="str">
        <f>IF(C12&lt;&gt;"",A2,"")</f>
        <v/>
      </c>
      <c r="B12" s="103" t="str">
        <f>IF(C12&lt;&gt;"",B2,"")</f>
        <v/>
      </c>
      <c r="C12" s="103" t="str">
        <f>IF(Sheet1!B29&lt;&gt;"",Sheet1!B29,"")</f>
        <v/>
      </c>
      <c r="D12" s="103" t="str">
        <f>IF(C12&lt;&gt;"",D2,"")</f>
        <v/>
      </c>
      <c r="E12" s="101" t="str">
        <f>IF(C12&lt;&gt;"",IF(Sheet1!D29="ABS",0,Sheet1!D29),"")</f>
        <v/>
      </c>
      <c r="F12" s="101" t="str">
        <f>IF(C12&lt;&gt;"",Sheet1!F29,"")</f>
        <v/>
      </c>
      <c r="G12" s="101" t="str">
        <f>IF(C12&lt;&gt;"",Sheet1!H29,"")</f>
        <v/>
      </c>
      <c r="H12" s="101" t="str">
        <f>IF(C12&lt;&gt;"",Sheet1!J29,"")</f>
        <v/>
      </c>
      <c r="I12" s="111" t="str">
        <f>IF(C12&lt;&gt;"",IF(Sheet1!M17=200,4,IF(Sheet1!M17=250,5,IF(Sheet1!Q17=300,6,IF(Sheet1!M17=350,7,IF(Sheet1!M17=400,8,IF(Sheet1!M17=450,9,IF(Sheet1!M17=500,10))))))),"")</f>
        <v/>
      </c>
      <c r="J12" s="114" t="str">
        <f>IF(C12&lt;&gt;"",J2,"")</f>
        <v/>
      </c>
    </row>
    <row r="13" spans="1:10">
      <c r="A13" s="103" t="str">
        <f>IF(C13&lt;&gt;"",A2,"")</f>
        <v/>
      </c>
      <c r="B13" s="103" t="str">
        <f>IF(C13&lt;&gt;"",B2,"")</f>
        <v/>
      </c>
      <c r="C13" s="103" t="str">
        <f>IF(Sheet1!B30&lt;&gt;"",Sheet1!B30,"")</f>
        <v/>
      </c>
      <c r="D13" s="103" t="str">
        <f>IF(C13&lt;&gt;"",D2,"")</f>
        <v/>
      </c>
      <c r="E13" s="101" t="str">
        <f>IF(C13&lt;&gt;"",IF(Sheet1!D30="ABS",0,Sheet1!D30),"")</f>
        <v/>
      </c>
      <c r="F13" s="101" t="str">
        <f>IF(C13&lt;&gt;"",Sheet1!F30,"")</f>
        <v/>
      </c>
      <c r="G13" s="101" t="str">
        <f>IF(C13&lt;&gt;"",Sheet1!H30,"")</f>
        <v/>
      </c>
      <c r="H13" s="101" t="str">
        <f>IF(C13&lt;&gt;"",Sheet1!J30,"")</f>
        <v/>
      </c>
      <c r="I13" s="111" t="str">
        <f>IF(C13&lt;&gt;"",IF(Sheet1!M17=200,4,IF(Sheet1!M17=250,5,IF(Sheet1!Q17=300,6,IF(Sheet1!M17=350,7,IF(Sheet1!M17=400,8,IF(Sheet1!M17=450,9,IF(Sheet1!M17=500,10))))))),"")</f>
        <v/>
      </c>
      <c r="J13" s="114" t="str">
        <f>IF(C13&lt;&gt;"",J2,"")</f>
        <v/>
      </c>
    </row>
    <row r="14" spans="1:10">
      <c r="A14" s="103" t="str">
        <f>IF(C14&lt;&gt;"",A2,"")</f>
        <v/>
      </c>
      <c r="B14" s="103" t="str">
        <f>IF(C14&lt;&gt;"",B2,"")</f>
        <v/>
      </c>
      <c r="C14" s="103" t="str">
        <f>IF(Sheet1!B31&lt;&gt;"",Sheet1!B31,"")</f>
        <v/>
      </c>
      <c r="D14" s="103" t="str">
        <f>IF(C14&lt;&gt;"",D2,"")</f>
        <v/>
      </c>
      <c r="E14" s="101" t="str">
        <f>IF(C14&lt;&gt;"",IF(Sheet1!D31="ABS",0,Sheet1!D31),"")</f>
        <v/>
      </c>
      <c r="F14" s="101" t="str">
        <f>IF(C14&lt;&gt;"",Sheet1!F31,"")</f>
        <v/>
      </c>
      <c r="G14" s="101" t="str">
        <f>IF(C14&lt;&gt;"",Sheet1!H31,"")</f>
        <v/>
      </c>
      <c r="H14" s="101" t="str">
        <f>IF(C14&lt;&gt;"",Sheet1!J31,"")</f>
        <v/>
      </c>
      <c r="I14" s="111" t="str">
        <f>IF(C14&lt;&gt;"",IF(Sheet1!M17=200,4,IF(Sheet1!M17=250,5,IF(Sheet1!Q17=300,6,IF(Sheet1!M17=350,7,IF(Sheet1!M17=400,8,IF(Sheet1!M17=450,9,IF(Sheet1!M17=500,10))))))),"")</f>
        <v/>
      </c>
      <c r="J14" s="114" t="str">
        <f>IF(C14&lt;&gt;"",J2,"")</f>
        <v/>
      </c>
    </row>
    <row r="15" spans="1:10">
      <c r="A15" s="103" t="str">
        <f>IF(C15&lt;&gt;"",A2,"")</f>
        <v/>
      </c>
      <c r="B15" s="103" t="str">
        <f>IF(C15&lt;&gt;"",B2,"")</f>
        <v/>
      </c>
      <c r="C15" s="103" t="str">
        <f>IF(Sheet1!B32&lt;&gt;"",Sheet1!B32,"")</f>
        <v/>
      </c>
      <c r="D15" s="103" t="str">
        <f>IF(C15&lt;&gt;"",D2,"")</f>
        <v/>
      </c>
      <c r="E15" s="101" t="str">
        <f>IF(C15&lt;&gt;"",IF(Sheet1!D32="ABS",0,Sheet1!D32),"")</f>
        <v/>
      </c>
      <c r="F15" s="101" t="str">
        <f>IF(C15&lt;&gt;"",Sheet1!F32,"")</f>
        <v/>
      </c>
      <c r="G15" s="101" t="str">
        <f>IF(C15&lt;&gt;"",Sheet1!H32,"")</f>
        <v/>
      </c>
      <c r="H15" s="101" t="str">
        <f>IF(C15&lt;&gt;"",Sheet1!J32,"")</f>
        <v/>
      </c>
      <c r="I15" s="111" t="str">
        <f>IF(C15&lt;&gt;"",IF(Sheet1!M17=200,4,IF(Sheet1!M17=250,5,IF(Sheet1!Q17=300,6,IF(Sheet1!M17=350,7,IF(Sheet1!M17=400,8,IF(Sheet1!M17=450,9,IF(Sheet1!M17=500,10))))))),"")</f>
        <v/>
      </c>
      <c r="J15" s="114" t="str">
        <f>IF(C15&lt;&gt;"",J2,"")</f>
        <v/>
      </c>
    </row>
    <row r="16" spans="1:10">
      <c r="A16" s="103" t="str">
        <f>IF(C16&lt;&gt;"",A2,"")</f>
        <v/>
      </c>
      <c r="B16" s="103" t="str">
        <f>IF(C16&lt;&gt;"",B2,"")</f>
        <v/>
      </c>
      <c r="C16" s="103" t="str">
        <f>IF(Sheet1!B33&lt;&gt;"",Sheet1!B33,"")</f>
        <v/>
      </c>
      <c r="D16" s="103" t="str">
        <f>IF(C16&lt;&gt;"",D2,"")</f>
        <v/>
      </c>
      <c r="E16" s="101" t="str">
        <f>IF(C16&lt;&gt;"",IF(Sheet1!D33="ABS",0,Sheet1!D33),"")</f>
        <v/>
      </c>
      <c r="F16" s="101" t="str">
        <f>IF(C16&lt;&gt;"",Sheet1!F33,"")</f>
        <v/>
      </c>
      <c r="G16" s="101" t="str">
        <f>IF(C16&lt;&gt;"",Sheet1!H33,"")</f>
        <v/>
      </c>
      <c r="H16" s="101" t="str">
        <f>IF(C16&lt;&gt;"",Sheet1!J33,"")</f>
        <v/>
      </c>
      <c r="I16" s="111" t="str">
        <f>IF(C16&lt;&gt;"",IF(Sheet1!M17=200,4,IF(Sheet1!M17=250,5,IF(Sheet1!Q17=300,6,IF(Sheet1!M17=350,7,IF(Sheet1!M17=400,8,IF(Sheet1!M17=450,9,IF(Sheet1!M17=500,10))))))),"")</f>
        <v/>
      </c>
      <c r="J16" s="114" t="str">
        <f>IF(C16&lt;&gt;"",J2,"")</f>
        <v/>
      </c>
    </row>
    <row r="17" spans="1:10">
      <c r="A17" s="103" t="str">
        <f>IF(C17&lt;&gt;"",A2,"")</f>
        <v/>
      </c>
      <c r="B17" s="103" t="str">
        <f>IF(C17&lt;&gt;"",B2,"")</f>
        <v/>
      </c>
      <c r="C17" s="103" t="str">
        <f>IF(Sheet1!B34&lt;&gt;"",Sheet1!B34,"")</f>
        <v/>
      </c>
      <c r="D17" s="103" t="str">
        <f>IF(C17&lt;&gt;"",D2,"")</f>
        <v/>
      </c>
      <c r="E17" s="101" t="str">
        <f>IF(C17&lt;&gt;"",IF(Sheet1!D34="ABS",0,Sheet1!D34),"")</f>
        <v/>
      </c>
      <c r="F17" s="101" t="str">
        <f>IF(C17&lt;&gt;"",Sheet1!F34,"")</f>
        <v/>
      </c>
      <c r="G17" s="101" t="str">
        <f>IF(C17&lt;&gt;"",Sheet1!H34,"")</f>
        <v/>
      </c>
      <c r="H17" s="101" t="str">
        <f>IF(C17&lt;&gt;"",Sheet1!J34,"")</f>
        <v/>
      </c>
      <c r="I17" s="111" t="str">
        <f>IF(C17&lt;&gt;"",IF(Sheet1!M17=200,4,IF(Sheet1!M17=250,5,IF(Sheet1!Q17=300,6,IF(Sheet1!M17=350,7,IF(Sheet1!M17=400,8,IF(Sheet1!M17=450,9,IF(Sheet1!M17=500,10))))))),"")</f>
        <v/>
      </c>
      <c r="J17" s="114" t="str">
        <f>IF(C17&lt;&gt;"",J2,"")</f>
        <v/>
      </c>
    </row>
    <row r="18" spans="1:10">
      <c r="A18" s="103" t="str">
        <f>IF(C18&lt;&gt;"",A2,"")</f>
        <v/>
      </c>
      <c r="B18" s="103" t="str">
        <f>IF(C18&lt;&gt;"",B2,"")</f>
        <v/>
      </c>
      <c r="C18" s="103" t="str">
        <f>IF(Sheet1!B35&lt;&gt;"",Sheet1!B35,"")</f>
        <v/>
      </c>
      <c r="D18" s="103" t="str">
        <f>IF(C18&lt;&gt;"",D2,"")</f>
        <v/>
      </c>
      <c r="E18" s="101" t="str">
        <f>IF(C18&lt;&gt;"",IF(Sheet1!D35="ABS",0,Sheet1!D35),"")</f>
        <v/>
      </c>
      <c r="F18" s="101" t="str">
        <f>IF(C18&lt;&gt;"",Sheet1!F35,"")</f>
        <v/>
      </c>
      <c r="G18" s="101" t="str">
        <f>IF(C18&lt;&gt;"",Sheet1!H35,"")</f>
        <v/>
      </c>
      <c r="H18" s="101" t="str">
        <f>IF(C18&lt;&gt;"",Sheet1!J35,"")</f>
        <v/>
      </c>
      <c r="I18" s="111" t="str">
        <f>IF(C18&lt;&gt;"",IF(Sheet1!M17=200,4,IF(Sheet1!M17=250,5,IF(Sheet1!Q17=300,6,IF(Sheet1!M17=350,7,IF(Sheet1!M17=400,8,IF(Sheet1!M17=450,9,IF(Sheet1!M17=500,10))))))),"")</f>
        <v/>
      </c>
      <c r="J18" s="114" t="str">
        <f>IF(C18&lt;&gt;"",J2,"")</f>
        <v/>
      </c>
    </row>
    <row r="19" spans="1:10">
      <c r="A19" s="103" t="str">
        <f>IF(C19&lt;&gt;"",A2,"")</f>
        <v/>
      </c>
      <c r="B19" s="103" t="str">
        <f>IF(C19&lt;&gt;"",B2,"")</f>
        <v/>
      </c>
      <c r="C19" s="103" t="str">
        <f>IF(Sheet1!B36&lt;&gt;"",Sheet1!B36,"")</f>
        <v/>
      </c>
      <c r="D19" s="103" t="str">
        <f>IF(C19&lt;&gt;"",D2,"")</f>
        <v/>
      </c>
      <c r="E19" s="101" t="str">
        <f>IF(C19&lt;&gt;"",IF(Sheet1!D36="ABS",0,Sheet1!D36),"")</f>
        <v/>
      </c>
      <c r="F19" s="101" t="str">
        <f>IF(C19&lt;&gt;"",Sheet1!F36,"")</f>
        <v/>
      </c>
      <c r="G19" s="101" t="str">
        <f>IF(C19&lt;&gt;"",Sheet1!H36,"")</f>
        <v/>
      </c>
      <c r="H19" s="101" t="str">
        <f>IF(C19&lt;&gt;"",Sheet1!J36,"")</f>
        <v/>
      </c>
      <c r="I19" s="111" t="str">
        <f>IF(C19&lt;&gt;"",IF(Sheet1!M17=200,4,IF(Sheet1!M17=250,5,IF(Sheet1!Q17=300,6,IF(Sheet1!M17=350,7,IF(Sheet1!M17=400,8,IF(Sheet1!M17=450,9,IF(Sheet1!M17=500,10))))))),"")</f>
        <v/>
      </c>
      <c r="J19" s="114" t="str">
        <f>IF(C19&lt;&gt;"",J2,"")</f>
        <v/>
      </c>
    </row>
    <row r="20" spans="1:10">
      <c r="A20" s="103" t="str">
        <f>IF(C20&lt;&gt;"",A2,"")</f>
        <v/>
      </c>
      <c r="B20" s="103" t="str">
        <f>IF(C20&lt;&gt;"",B2,"")</f>
        <v/>
      </c>
      <c r="C20" s="103" t="str">
        <f>IF(Sheet1!B37&lt;&gt;"",Sheet1!B37,"")</f>
        <v/>
      </c>
      <c r="D20" s="103" t="str">
        <f>IF(C20&lt;&gt;"",D2,"")</f>
        <v/>
      </c>
      <c r="E20" s="101" t="str">
        <f>IF(C20&lt;&gt;"",IF(Sheet1!D37="ABS",0,Sheet1!D37),"")</f>
        <v/>
      </c>
      <c r="F20" s="101" t="str">
        <f>IF(C20&lt;&gt;"",Sheet1!F37,"")</f>
        <v/>
      </c>
      <c r="G20" s="101" t="str">
        <f>IF(C20&lt;&gt;"",Sheet1!H37,"")</f>
        <v/>
      </c>
      <c r="H20" s="101" t="str">
        <f>IF(C20&lt;&gt;"",Sheet1!J37,"")</f>
        <v/>
      </c>
      <c r="I20" s="111" t="str">
        <f>IF(C20&lt;&gt;"",IF(Sheet1!M17=200,4,IF(Sheet1!M17=250,5,IF(Sheet1!Q17=300,6,IF(Sheet1!M17=350,7,IF(Sheet1!M17=400,8,IF(Sheet1!M17=450,9,IF(Sheet1!M17=500,10))))))),"")</f>
        <v/>
      </c>
      <c r="J20" s="114" t="str">
        <f>IF(C20&lt;&gt;"",J2,"")</f>
        <v/>
      </c>
    </row>
    <row r="21" spans="1:10">
      <c r="A21" s="103" t="str">
        <f>IF(C21&lt;&gt;"",A2,"")</f>
        <v/>
      </c>
      <c r="B21" s="103" t="str">
        <f>IF(C21&lt;&gt;"",B2,"")</f>
        <v/>
      </c>
      <c r="C21" s="103" t="str">
        <f>IF(Sheet1!B38&lt;&gt;"",Sheet1!B38,"")</f>
        <v/>
      </c>
      <c r="D21" s="103" t="str">
        <f>IF(C21&lt;&gt;"",D2,"")</f>
        <v/>
      </c>
      <c r="E21" s="101" t="str">
        <f>IF(C21&lt;&gt;"",IF(Sheet1!D38="ABS",0,Sheet1!D38),"")</f>
        <v/>
      </c>
      <c r="F21" s="101" t="str">
        <f>IF(C21&lt;&gt;"",Sheet1!F38,"")</f>
        <v/>
      </c>
      <c r="G21" s="101" t="str">
        <f>IF(C21&lt;&gt;"",Sheet1!H38,"")</f>
        <v/>
      </c>
      <c r="H21" s="101" t="str">
        <f>IF(C21&lt;&gt;"",Sheet1!J38,"")</f>
        <v/>
      </c>
      <c r="I21" s="111" t="str">
        <f>IF(C21&lt;&gt;"",IF(Sheet1!M17=200,4,IF(Sheet1!M17=250,5,IF(Sheet1!Q17=300,6,IF(Sheet1!M17=350,7,IF(Sheet1!M17=400,8,IF(Sheet1!M17=450,9,IF(Sheet1!M17=500,10))))))),"")</f>
        <v/>
      </c>
      <c r="J21" s="114" t="str">
        <f>IF(C21&lt;&gt;"",J2,"")</f>
        <v/>
      </c>
    </row>
    <row r="22" spans="1:10">
      <c r="A22" s="100" t="str">
        <f>IF(C22&lt;&gt;"",A2,"")</f>
        <v/>
      </c>
      <c r="B22" s="100" t="str">
        <f>IF(C22&lt;&gt;"",B2,"")</f>
        <v/>
      </c>
      <c r="C22" s="100" t="str">
        <f>IF(Sheet2!B19&lt;&gt;"",Sheet2!B19,"")</f>
        <v/>
      </c>
      <c r="D22" s="100" t="str">
        <f>IF(C22&lt;&gt;"",D2,"")</f>
        <v/>
      </c>
      <c r="E22" s="102" t="str">
        <f>IF(C22&lt;&gt;"",IF(Sheet2!D19="ABS",0,Sheet2!D19),"")</f>
        <v/>
      </c>
      <c r="F22" s="102" t="str">
        <f>IF(C22&lt;&gt;"",Sheet2!F19,"")</f>
        <v/>
      </c>
      <c r="G22" s="102" t="str">
        <f>IF(C22&lt;&gt;"",Sheet2!H19,"")</f>
        <v/>
      </c>
      <c r="H22" s="102" t="str">
        <f>IF(C22&lt;&gt;"",Sheet2!J19,"")</f>
        <v/>
      </c>
      <c r="I22" s="111" t="str">
        <f>IF(C22&lt;&gt;"",IF(Sheet1!M17=200,4,IF(Sheet1!M17=250,5,IF(Sheet1!Q17=300,6,IF(Sheet1!M17=350,7,IF(Sheet1!M17=400,8,IF(Sheet1!M17=450,9,IF(Sheet1!M17=500,10))))))),"")</f>
        <v/>
      </c>
      <c r="J22" s="114" t="str">
        <f>IF(C22&lt;&gt;"",J2,"")</f>
        <v/>
      </c>
    </row>
    <row r="23" spans="1:10">
      <c r="A23" s="103" t="str">
        <f>IF(C23&lt;&gt;"",A2,"")</f>
        <v/>
      </c>
      <c r="B23" s="103" t="str">
        <f>IF(C23&lt;&gt;"",B2,"")</f>
        <v/>
      </c>
      <c r="C23" s="103" t="str">
        <f>IF(Sheet2!B20&lt;&gt;"",Sheet2!B20,"")</f>
        <v/>
      </c>
      <c r="D23" s="103" t="str">
        <f>IF(C23&lt;&gt;"",D2,"")</f>
        <v/>
      </c>
      <c r="E23" s="101" t="str">
        <f>IF(C23&lt;&gt;"",IF(Sheet2!D20="ABS",0,Sheet2!D20),"")</f>
        <v/>
      </c>
      <c r="F23" s="101" t="str">
        <f>IF(C23&lt;&gt;"",Sheet2!F20,"")</f>
        <v/>
      </c>
      <c r="G23" s="101" t="str">
        <f>IF(C23&lt;&gt;"",Sheet2!H20,"")</f>
        <v/>
      </c>
      <c r="H23" s="101" t="str">
        <f>IF(C23&lt;&gt;"",Sheet2!J20,"")</f>
        <v/>
      </c>
      <c r="I23" s="111" t="str">
        <f>IF(C23&lt;&gt;"",IF(Sheet1!M17=200,4,IF(Sheet1!M17=250,5,IF(Sheet1!Q17=300,6,IF(Sheet1!M17=350,7,IF(Sheet1!M17=400,8,IF(Sheet1!M17=450,9,IF(Sheet1!M17=500,10))))))),"")</f>
        <v/>
      </c>
      <c r="J23" s="114" t="str">
        <f>IF(C23&lt;&gt;"",J2,"")</f>
        <v/>
      </c>
    </row>
    <row r="24" spans="1:10">
      <c r="A24" s="103" t="str">
        <f>IF(C24&lt;&gt;"",A2,"")</f>
        <v/>
      </c>
      <c r="B24" s="103" t="str">
        <f>IF(C24&lt;&gt;"",B2,"")</f>
        <v/>
      </c>
      <c r="C24" s="103" t="str">
        <f>IF(Sheet2!B21&lt;&gt;"",Sheet2!B21,"")</f>
        <v/>
      </c>
      <c r="D24" s="103" t="str">
        <f>IF(C24&lt;&gt;"",D2,"")</f>
        <v/>
      </c>
      <c r="E24" s="101" t="str">
        <f>IF(C24&lt;&gt;"",IF(Sheet2!D21="ABS",0,Sheet2!D21),"")</f>
        <v/>
      </c>
      <c r="F24" s="101" t="str">
        <f>IF(C24&lt;&gt;"",Sheet2!F21,"")</f>
        <v/>
      </c>
      <c r="G24" s="101" t="str">
        <f>IF(C24&lt;&gt;"",Sheet2!H21,"")</f>
        <v/>
      </c>
      <c r="H24" s="101" t="str">
        <f>IF(C24&lt;&gt;"",Sheet2!J21,"")</f>
        <v/>
      </c>
      <c r="I24" s="111" t="str">
        <f>IF(C24&lt;&gt;"",IF(Sheet1!M17=200,4,IF(Sheet1!M17=250,5,IF(Sheet1!Q17=300,6,IF(Sheet1!M17=350,7,IF(Sheet1!M17=400,8,IF(Sheet1!M17=450,9,IF(Sheet1!M17=500,10))))))),"")</f>
        <v/>
      </c>
      <c r="J24" s="114" t="str">
        <f>IF(C24&lt;&gt;"",J2,"")</f>
        <v/>
      </c>
    </row>
    <row r="25" spans="1:10">
      <c r="A25" s="103" t="str">
        <f>IF(C25&lt;&gt;"",A2,"")</f>
        <v/>
      </c>
      <c r="B25" s="103" t="str">
        <f>IF(C25&lt;&gt;"",B2,"")</f>
        <v/>
      </c>
      <c r="C25" s="103" t="str">
        <f>IF(Sheet2!B22&lt;&gt;"",Sheet2!B22,"")</f>
        <v/>
      </c>
      <c r="D25" s="103" t="str">
        <f>IF(C25&lt;&gt;"",D2,"")</f>
        <v/>
      </c>
      <c r="E25" s="101" t="str">
        <f>IF(C25&lt;&gt;"",IF(Sheet2!D22="ABS",0,Sheet2!D22),"")</f>
        <v/>
      </c>
      <c r="F25" s="101" t="str">
        <f>IF(C25&lt;&gt;"",Sheet2!F22,"")</f>
        <v/>
      </c>
      <c r="G25" s="101" t="str">
        <f>IF(C25&lt;&gt;"",Sheet2!H22,"")</f>
        <v/>
      </c>
      <c r="H25" s="101" t="str">
        <f>IF(C25&lt;&gt;"",Sheet2!J22,"")</f>
        <v/>
      </c>
      <c r="I25" s="111" t="str">
        <f>IF(C25&lt;&gt;"",IF(Sheet1!M17=200,4,IF(Sheet1!M17=250,5,IF(Sheet1!Q17=300,6,IF(Sheet1!M17=350,7,IF(Sheet1!M17=400,8,IF(Sheet1!M17=450,9,IF(Sheet1!M17=500,10))))))),"")</f>
        <v/>
      </c>
      <c r="J25" s="114" t="str">
        <f>IF(C25&lt;&gt;"",J2,"")</f>
        <v/>
      </c>
    </row>
    <row r="26" spans="1:10">
      <c r="A26" s="103" t="str">
        <f>IF(C26&lt;&gt;"",A2,"")</f>
        <v/>
      </c>
      <c r="B26" s="103" t="str">
        <f>IF(C26&lt;&gt;"",B2,"")</f>
        <v/>
      </c>
      <c r="C26" s="103" t="str">
        <f>IF(Sheet2!B23&lt;&gt;"",Sheet2!B23,"")</f>
        <v/>
      </c>
      <c r="D26" s="103" t="str">
        <f>IF(C26&lt;&gt;"",D2,"")</f>
        <v/>
      </c>
      <c r="E26" s="101" t="str">
        <f>IF(C26&lt;&gt;"",IF(Sheet2!D23="ABS",0,Sheet2!D23),"")</f>
        <v/>
      </c>
      <c r="F26" s="101" t="str">
        <f>IF(C26&lt;&gt;"",Sheet2!F23,"")</f>
        <v/>
      </c>
      <c r="G26" s="101" t="str">
        <f>IF(C26&lt;&gt;"",Sheet2!H23,"")</f>
        <v/>
      </c>
      <c r="H26" s="101" t="str">
        <f>IF(C26&lt;&gt;"",Sheet2!J23,"")</f>
        <v/>
      </c>
      <c r="I26" s="111" t="str">
        <f>IF(C26&lt;&gt;"",IF(Sheet1!M17=200,4,IF(Sheet1!M17=250,5,IF(Sheet1!Q17=300,6,IF(Sheet1!M17=350,7,IF(Sheet1!M17=400,8,IF(Sheet1!M17=450,9,IF(Sheet1!M17=500,10))))))),"")</f>
        <v/>
      </c>
      <c r="J26" s="114" t="str">
        <f>IF(C26&lt;&gt;"",J2,"")</f>
        <v/>
      </c>
    </row>
    <row r="27" spans="1:10">
      <c r="A27" s="103" t="str">
        <f>IF(C27&lt;&gt;"",A2,"")</f>
        <v/>
      </c>
      <c r="B27" s="103" t="str">
        <f>IF(C27&lt;&gt;"",B2,"")</f>
        <v/>
      </c>
      <c r="C27" s="103" t="str">
        <f>IF(Sheet2!B24&lt;&gt;"",Sheet2!B24,"")</f>
        <v/>
      </c>
      <c r="D27" s="103" t="str">
        <f>IF(C27&lt;&gt;"",D2,"")</f>
        <v/>
      </c>
      <c r="E27" s="101" t="str">
        <f>IF(C27&lt;&gt;"",IF(Sheet2!D24="ABS",0,Sheet2!D24),"")</f>
        <v/>
      </c>
      <c r="F27" s="101" t="str">
        <f>IF(C27&lt;&gt;"",Sheet2!F24,"")</f>
        <v/>
      </c>
      <c r="G27" s="101" t="str">
        <f>IF(C27&lt;&gt;"",Sheet2!H24,"")</f>
        <v/>
      </c>
      <c r="H27" s="101" t="str">
        <f>IF(C27&lt;&gt;"",Sheet2!J24,"")</f>
        <v/>
      </c>
      <c r="I27" s="111" t="str">
        <f>IF(C27&lt;&gt;"",IF(Sheet1!M17=200,4,IF(Sheet1!M17=250,5,IF(Sheet1!Q17=300,6,IF(Sheet1!M17=350,7,IF(Sheet1!M17=400,8,IF(Sheet1!M17=450,9,IF(Sheet1!M17=500,10))))))),"")</f>
        <v/>
      </c>
      <c r="J27" s="114" t="str">
        <f>IF(C27&lt;&gt;"",J2,"")</f>
        <v/>
      </c>
    </row>
    <row r="28" spans="1:10">
      <c r="A28" s="103" t="str">
        <f>IF(C28&lt;&gt;"",A2,"")</f>
        <v/>
      </c>
      <c r="B28" s="103" t="str">
        <f>IF(C28&lt;&gt;"",B2,"")</f>
        <v/>
      </c>
      <c r="C28" s="103" t="str">
        <f>IF(Sheet2!B25&lt;&gt;"",Sheet2!B25,"")</f>
        <v/>
      </c>
      <c r="D28" s="103" t="str">
        <f>IF(C28&lt;&gt;"",D2,"")</f>
        <v/>
      </c>
      <c r="E28" s="101" t="str">
        <f>IF(C28&lt;&gt;"",IF(Sheet2!D25="ABS",0,Sheet2!D25),"")</f>
        <v/>
      </c>
      <c r="F28" s="101" t="str">
        <f>IF(C28&lt;&gt;"",Sheet2!F25,"")</f>
        <v/>
      </c>
      <c r="G28" s="101" t="str">
        <f>IF(C28&lt;&gt;"",Sheet2!H25,"")</f>
        <v/>
      </c>
      <c r="H28" s="101" t="str">
        <f>IF(C28&lt;&gt;"",Sheet2!J25,"")</f>
        <v/>
      </c>
      <c r="I28" s="111" t="str">
        <f>IF(C28&lt;&gt;"",IF(Sheet1!M17=200,4,IF(Sheet1!M17=250,5,IF(Sheet1!Q17=300,6,IF(Sheet1!M17=350,7,IF(Sheet1!M17=400,8,IF(Sheet1!M17=450,9,IF(Sheet1!M17=500,10))))))),"")</f>
        <v/>
      </c>
      <c r="J28" s="114" t="str">
        <f>IF(C28&lt;&gt;"",J2,"")</f>
        <v/>
      </c>
    </row>
    <row r="29" spans="1:10">
      <c r="A29" s="103" t="str">
        <f>IF(C29&lt;&gt;"",A2,"")</f>
        <v/>
      </c>
      <c r="B29" s="103" t="str">
        <f>IF(C29&lt;&gt;"",B2,"")</f>
        <v/>
      </c>
      <c r="C29" s="103" t="str">
        <f>IF(Sheet2!B26&lt;&gt;"",Sheet2!B26,"")</f>
        <v/>
      </c>
      <c r="D29" s="103" t="str">
        <f>IF(C29&lt;&gt;"",D2,"")</f>
        <v/>
      </c>
      <c r="E29" s="101" t="str">
        <f>IF(C29&lt;&gt;"",IF(Sheet2!D26="ABS",0,Sheet2!D26),"")</f>
        <v/>
      </c>
      <c r="F29" s="101" t="str">
        <f>IF(C29&lt;&gt;"",Sheet2!F26,"")</f>
        <v/>
      </c>
      <c r="G29" s="101" t="str">
        <f>IF(C29&lt;&gt;"",Sheet2!H26,"")</f>
        <v/>
      </c>
      <c r="H29" s="101" t="str">
        <f>IF(C29&lt;&gt;"",Sheet2!J26,"")</f>
        <v/>
      </c>
      <c r="I29" s="111" t="str">
        <f>IF(C29&lt;&gt;"",IF(Sheet1!M17=200,4,IF(Sheet1!M17=250,5,IF(Sheet1!Q17=300,6,IF(Sheet1!M17=350,7,IF(Sheet1!M17=400,8,IF(Sheet1!M17=450,9,IF(Sheet1!M17=500,10))))))),"")</f>
        <v/>
      </c>
      <c r="J29" s="114" t="str">
        <f>IF(C29&lt;&gt;"",J2,"")</f>
        <v/>
      </c>
    </row>
    <row r="30" spans="1:10">
      <c r="A30" s="103" t="str">
        <f>IF(C30&lt;&gt;"",A2,"")</f>
        <v/>
      </c>
      <c r="B30" s="103" t="str">
        <f>IF(C30&lt;&gt;"",B2,"")</f>
        <v/>
      </c>
      <c r="C30" s="103" t="str">
        <f>IF(Sheet2!B27&lt;&gt;"",Sheet2!B27,"")</f>
        <v/>
      </c>
      <c r="D30" s="103" t="str">
        <f>IF(C30&lt;&gt;"",D2,"")</f>
        <v/>
      </c>
      <c r="E30" s="101" t="str">
        <f>IF(C30&lt;&gt;"",IF(Sheet2!D27="ABS",0,Sheet2!D27),"")</f>
        <v/>
      </c>
      <c r="F30" s="101" t="str">
        <f>IF(C30&lt;&gt;"",Sheet2!F27,"")</f>
        <v/>
      </c>
      <c r="G30" s="101" t="str">
        <f>IF(C30&lt;&gt;"",Sheet2!H27,"")</f>
        <v/>
      </c>
      <c r="H30" s="101" t="str">
        <f>IF(C30&lt;&gt;"",Sheet2!J27,"")</f>
        <v/>
      </c>
      <c r="I30" s="111" t="str">
        <f>IF(C30&lt;&gt;"",IF(Sheet1!M17=200,4,IF(Sheet1!M17=250,5,IF(Sheet1!Q17=300,6,IF(Sheet1!M17=350,7,IF(Sheet1!M17=400,8,IF(Sheet1!M17=450,9,IF(Sheet1!M17=500,10))))))),"")</f>
        <v/>
      </c>
      <c r="J30" s="114" t="str">
        <f>IF(C30&lt;&gt;"",J2,"")</f>
        <v/>
      </c>
    </row>
    <row r="31" spans="1:10">
      <c r="A31" s="103" t="str">
        <f>IF(C31&lt;&gt;"",A2,"")</f>
        <v/>
      </c>
      <c r="B31" s="103" t="str">
        <f>IF(C31&lt;&gt;"",B2,"")</f>
        <v/>
      </c>
      <c r="C31" s="103" t="str">
        <f>IF(Sheet2!B28&lt;&gt;"",Sheet2!B28,"")</f>
        <v/>
      </c>
      <c r="D31" s="103" t="str">
        <f>IF(C31&lt;&gt;"",D2,"")</f>
        <v/>
      </c>
      <c r="E31" s="101" t="str">
        <f>IF(C31&lt;&gt;"",IF(Sheet2!D28="ABS",0,Sheet2!D28),"")</f>
        <v/>
      </c>
      <c r="F31" s="101" t="str">
        <f>IF(C31&lt;&gt;"",Sheet2!F28,"")</f>
        <v/>
      </c>
      <c r="G31" s="101" t="str">
        <f>IF(C31&lt;&gt;"",Sheet2!H28,"")</f>
        <v/>
      </c>
      <c r="H31" s="101" t="str">
        <f>IF(C31&lt;&gt;"",Sheet2!J28,"")</f>
        <v/>
      </c>
      <c r="I31" s="111" t="str">
        <f>IF(C31&lt;&gt;"",IF(Sheet1!M17=200,4,IF(Sheet1!M17=250,5,IF(Sheet1!Q17=300,6,IF(Sheet1!M17=350,7,IF(Sheet1!M17=400,8,IF(Sheet1!M17=450,9,IF(Sheet1!M17=500,10))))))),"")</f>
        <v/>
      </c>
      <c r="J31" s="114" t="str">
        <f>IF(C31&lt;&gt;"",J2,"")</f>
        <v/>
      </c>
    </row>
    <row r="32" spans="1:10">
      <c r="A32" s="103" t="str">
        <f>IF(C32&lt;&gt;"",A2,"")</f>
        <v/>
      </c>
      <c r="B32" s="103" t="str">
        <f>IF(C32&lt;&gt;"",B2,"")</f>
        <v/>
      </c>
      <c r="C32" s="103" t="str">
        <f>IF(Sheet2!B29&lt;&gt;"",Sheet2!B29,"")</f>
        <v/>
      </c>
      <c r="D32" s="103" t="str">
        <f>IF(C32&lt;&gt;"",D2,"")</f>
        <v/>
      </c>
      <c r="E32" s="101" t="str">
        <f>IF(C32&lt;&gt;"",IF(Sheet2!D29="ABS",0,Sheet2!D29),"")</f>
        <v/>
      </c>
      <c r="F32" s="101" t="str">
        <f>IF(C32&lt;&gt;"",Sheet2!F29,"")</f>
        <v/>
      </c>
      <c r="G32" s="101" t="str">
        <f>IF(C32&lt;&gt;"",Sheet2!H29,"")</f>
        <v/>
      </c>
      <c r="H32" s="101" t="str">
        <f>IF(C32&lt;&gt;"",Sheet2!J29,"")</f>
        <v/>
      </c>
      <c r="I32" s="111" t="str">
        <f>IF(C32&lt;&gt;"",IF(Sheet1!M17=200,4,IF(Sheet1!M17=250,5,IF(Sheet1!Q17=300,6,IF(Sheet1!M17=350,7,IF(Sheet1!M17=400,8,IF(Sheet1!M17=450,9,IF(Sheet1!M17=500,10))))))),"")</f>
        <v/>
      </c>
      <c r="J32" s="114" t="str">
        <f>IF(C32&lt;&gt;"",J2,"")</f>
        <v/>
      </c>
    </row>
    <row r="33" spans="1:10">
      <c r="A33" s="103" t="str">
        <f>IF(C33&lt;&gt;"",A2,"")</f>
        <v/>
      </c>
      <c r="B33" s="103" t="str">
        <f>IF(C33&lt;&gt;"",B2,"")</f>
        <v/>
      </c>
      <c r="C33" s="103" t="str">
        <f>IF(Sheet2!B30&lt;&gt;"",Sheet2!B30,"")</f>
        <v/>
      </c>
      <c r="D33" s="103" t="str">
        <f>IF(C33&lt;&gt;"",D2,"")</f>
        <v/>
      </c>
      <c r="E33" s="101" t="str">
        <f>IF(C33&lt;&gt;"",IF(Sheet2!D30="ABS",0,Sheet2!D30),"")</f>
        <v/>
      </c>
      <c r="F33" s="101" t="str">
        <f>IF(C33&lt;&gt;"",Sheet2!F30,"")</f>
        <v/>
      </c>
      <c r="G33" s="101" t="str">
        <f>IF(C33&lt;&gt;"",Sheet2!H30,"")</f>
        <v/>
      </c>
      <c r="H33" s="101" t="str">
        <f>IF(C33&lt;&gt;"",Sheet2!J30,"")</f>
        <v/>
      </c>
      <c r="I33" s="111" t="str">
        <f>IF(C33&lt;&gt;"",IF(Sheet1!M17=200,4,IF(Sheet1!M17=250,5,IF(Sheet1!Q17=300,6,IF(Sheet1!M17=350,7,IF(Sheet1!M17=400,8,IF(Sheet1!M17=450,9,IF(Sheet1!M17=500,10))))))),"")</f>
        <v/>
      </c>
      <c r="J33" s="114" t="str">
        <f>IF(C33&lt;&gt;"",J2,"")</f>
        <v/>
      </c>
    </row>
    <row r="34" spans="1:10">
      <c r="A34" s="103" t="str">
        <f>IF(C34&lt;&gt;"",A2,"")</f>
        <v/>
      </c>
      <c r="B34" s="103" t="str">
        <f>IF(C34&lt;&gt;"",B2,"")</f>
        <v/>
      </c>
      <c r="C34" s="103" t="str">
        <f>IF(Sheet2!B31&lt;&gt;"",Sheet2!B31,"")</f>
        <v/>
      </c>
      <c r="D34" s="103" t="str">
        <f>IF(C34&lt;&gt;"",D2,"")</f>
        <v/>
      </c>
      <c r="E34" s="101" t="str">
        <f>IF(C34&lt;&gt;"",IF(Sheet2!D31="ABS",0,Sheet2!D31),"")</f>
        <v/>
      </c>
      <c r="F34" s="101" t="str">
        <f>IF(C34&lt;&gt;"",Sheet2!F31,"")</f>
        <v/>
      </c>
      <c r="G34" s="101" t="str">
        <f>IF(C34&lt;&gt;"",Sheet2!H31,"")</f>
        <v/>
      </c>
      <c r="H34" s="101" t="str">
        <f>IF(C34&lt;&gt;"",Sheet2!J31,"")</f>
        <v/>
      </c>
      <c r="I34" s="111" t="str">
        <f>IF(C34&lt;&gt;"",IF(Sheet1!M17=200,4,IF(Sheet1!M17=250,5,IF(Sheet1!Q17=300,6,IF(Sheet1!M17=350,7,IF(Sheet1!M17=400,8,IF(Sheet1!M17=450,9,IF(Sheet1!M17=500,10))))))),"")</f>
        <v/>
      </c>
      <c r="J34" s="114" t="str">
        <f>IF(C34&lt;&gt;"",J2,"")</f>
        <v/>
      </c>
    </row>
    <row r="35" spans="1:10">
      <c r="A35" s="103" t="str">
        <f>IF(C35&lt;&gt;"",A2,"")</f>
        <v/>
      </c>
      <c r="B35" s="103" t="str">
        <f>IF(C35&lt;&gt;"",B2,"")</f>
        <v/>
      </c>
      <c r="C35" s="103" t="str">
        <f>IF(Sheet2!B32&lt;&gt;"",Sheet2!B32,"")</f>
        <v/>
      </c>
      <c r="D35" s="103" t="str">
        <f>IF(C35&lt;&gt;"",D2,"")</f>
        <v/>
      </c>
      <c r="E35" s="101" t="str">
        <f>IF(C35&lt;&gt;"",IF(Sheet2!D32="ABS",0,Sheet2!D32),"")</f>
        <v/>
      </c>
      <c r="F35" s="101" t="str">
        <f>IF(C35&lt;&gt;"",Sheet2!F32,"")</f>
        <v/>
      </c>
      <c r="G35" s="101" t="str">
        <f>IF(C35&lt;&gt;"",Sheet2!H32,"")</f>
        <v/>
      </c>
      <c r="H35" s="101" t="str">
        <f>IF(C35&lt;&gt;"",Sheet2!J32,"")</f>
        <v/>
      </c>
      <c r="I35" s="111" t="str">
        <f>IF(C35&lt;&gt;"",IF(Sheet1!M17=200,4,IF(Sheet1!M17=250,5,IF(Sheet1!Q17=300,6,IF(Sheet1!M17=350,7,IF(Sheet1!M17=400,8,IF(Sheet1!M17=450,9,IF(Sheet1!M17=500,10))))))),"")</f>
        <v/>
      </c>
      <c r="J35" s="114" t="str">
        <f>IF(C35&lt;&gt;"",J2,"")</f>
        <v/>
      </c>
    </row>
    <row r="36" spans="1:10">
      <c r="A36" s="103" t="str">
        <f>IF(C36&lt;&gt;"",A2,"")</f>
        <v/>
      </c>
      <c r="B36" s="103" t="str">
        <f>IF(C36&lt;&gt;"",B2,"")</f>
        <v/>
      </c>
      <c r="C36" s="103" t="str">
        <f>IF(Sheet2!B33&lt;&gt;"",Sheet2!B33,"")</f>
        <v/>
      </c>
      <c r="D36" s="103" t="str">
        <f>IF(C36&lt;&gt;"",D2,"")</f>
        <v/>
      </c>
      <c r="E36" s="101" t="str">
        <f>IF(C36&lt;&gt;"",IF(Sheet2!D33="ABS",0,Sheet2!D33),"")</f>
        <v/>
      </c>
      <c r="F36" s="101" t="str">
        <f>IF(C36&lt;&gt;"",Sheet2!F33,"")</f>
        <v/>
      </c>
      <c r="G36" s="101" t="str">
        <f>IF(C36&lt;&gt;"",Sheet2!H33,"")</f>
        <v/>
      </c>
      <c r="H36" s="101" t="str">
        <f>IF(C36&lt;&gt;"",Sheet2!J33,"")</f>
        <v/>
      </c>
      <c r="I36" s="111" t="str">
        <f>IF(C36&lt;&gt;"",IF(Sheet1!M17=200,4,IF(Sheet1!M17=250,5,IF(Sheet1!Q17=300,6,IF(Sheet1!M17=350,7,IF(Sheet1!M17=400,8,IF(Sheet1!M17=450,9,IF(Sheet1!M17=500,10))))))),"")</f>
        <v/>
      </c>
      <c r="J36" s="114" t="str">
        <f>IF(C36&lt;&gt;"",J2,"")</f>
        <v/>
      </c>
    </row>
    <row r="37" spans="1:10">
      <c r="A37" s="103" t="str">
        <f>IF(C37&lt;&gt;"",A2,"")</f>
        <v/>
      </c>
      <c r="B37" s="103" t="str">
        <f>IF(C37&lt;&gt;"",B2,"")</f>
        <v/>
      </c>
      <c r="C37" s="103" t="str">
        <f>IF(Sheet2!B34&lt;&gt;"",Sheet2!B34,"")</f>
        <v/>
      </c>
      <c r="D37" s="103" t="str">
        <f>IF(C37&lt;&gt;"",D2,"")</f>
        <v/>
      </c>
      <c r="E37" s="101" t="str">
        <f>IF(C37&lt;&gt;"",IF(Sheet2!D34="ABS",0,Sheet2!D34),"")</f>
        <v/>
      </c>
      <c r="F37" s="101" t="str">
        <f>IF(C37&lt;&gt;"",Sheet2!F34,"")</f>
        <v/>
      </c>
      <c r="G37" s="101" t="str">
        <f>IF(C37&lt;&gt;"",Sheet2!H34,"")</f>
        <v/>
      </c>
      <c r="H37" s="101" t="str">
        <f>IF(C37&lt;&gt;"",Sheet2!J34,"")</f>
        <v/>
      </c>
      <c r="I37" s="111" t="str">
        <f>IF(C37&lt;&gt;"",IF(Sheet1!M17=200,4,IF(Sheet1!M17=250,5,IF(Sheet1!Q17=300,6,IF(Sheet1!M17=350,7,IF(Sheet1!M17=400,8,IF(Sheet1!M17=450,9,IF(Sheet1!M17=500,10))))))),"")</f>
        <v/>
      </c>
      <c r="J37" s="114" t="str">
        <f>IF(C37&lt;&gt;"",J2,"")</f>
        <v/>
      </c>
    </row>
    <row r="38" spans="1:10">
      <c r="A38" s="103" t="str">
        <f>IF(C38&lt;&gt;"",A2,"")</f>
        <v/>
      </c>
      <c r="B38" s="103" t="str">
        <f>IF(C38&lt;&gt;"",B2,"")</f>
        <v/>
      </c>
      <c r="C38" s="103" t="str">
        <f>IF(Sheet2!B35&lt;&gt;"",Sheet2!B35,"")</f>
        <v/>
      </c>
      <c r="D38" s="103" t="str">
        <f>IF(C38&lt;&gt;"",D2,"")</f>
        <v/>
      </c>
      <c r="E38" s="101" t="str">
        <f>IF(C38&lt;&gt;"",IF(Sheet2!D35="ABS",0,Sheet2!D35),"")</f>
        <v/>
      </c>
      <c r="F38" s="101" t="str">
        <f>IF(C38&lt;&gt;"",Sheet2!F35,"")</f>
        <v/>
      </c>
      <c r="G38" s="101" t="str">
        <f>IF(C38&lt;&gt;"",Sheet2!H35,"")</f>
        <v/>
      </c>
      <c r="H38" s="101" t="str">
        <f>IF(C38&lt;&gt;"",Sheet2!J35,"")</f>
        <v/>
      </c>
      <c r="I38" s="111" t="str">
        <f>IF(C38&lt;&gt;"",IF(Sheet1!M17=200,4,IF(Sheet1!M17=250,5,IF(Sheet1!Q17=300,6,IF(Sheet1!M17=350,7,IF(Sheet1!M17=400,8,IF(Sheet1!M17=450,9,IF(Sheet1!M17=500,10))))))),"")</f>
        <v/>
      </c>
      <c r="J38" s="114" t="str">
        <f>IF(C38&lt;&gt;"",J2,"")</f>
        <v/>
      </c>
    </row>
    <row r="39" spans="1:10">
      <c r="A39" s="103" t="str">
        <f>IF(C39&lt;&gt;"",A2,"")</f>
        <v/>
      </c>
      <c r="B39" s="103" t="str">
        <f>IF(C39&lt;&gt;"",B2,"")</f>
        <v/>
      </c>
      <c r="C39" s="103" t="str">
        <f>IF(Sheet2!B36&lt;&gt;"",Sheet2!B36,"")</f>
        <v/>
      </c>
      <c r="D39" s="103" t="str">
        <f>IF(C39&lt;&gt;"",D2,"")</f>
        <v/>
      </c>
      <c r="E39" s="101" t="str">
        <f>IF(C39&lt;&gt;"",IF(Sheet2!D36="ABS",0,Sheet2!D36),"")</f>
        <v/>
      </c>
      <c r="F39" s="101" t="str">
        <f>IF(C39&lt;&gt;"",Sheet2!F36,"")</f>
        <v/>
      </c>
      <c r="G39" s="101" t="str">
        <f>IF(C39&lt;&gt;"",Sheet2!H36,"")</f>
        <v/>
      </c>
      <c r="H39" s="101" t="str">
        <f>IF(C39&lt;&gt;"",Sheet2!J36,"")</f>
        <v/>
      </c>
      <c r="I39" s="111" t="str">
        <f>IF(C39&lt;&gt;"",IF(Sheet1!M17=200,4,IF(Sheet1!M17=250,5,IF(Sheet1!Q17=300,6,IF(Sheet1!M17=350,7,IF(Sheet1!M17=400,8,IF(Sheet1!M17=450,9,IF(Sheet1!M17=500,10))))))),"")</f>
        <v/>
      </c>
      <c r="J39" s="114" t="str">
        <f>IF(C39&lt;&gt;"",J2,"")</f>
        <v/>
      </c>
    </row>
    <row r="40" spans="1:10">
      <c r="A40" s="103" t="str">
        <f>IF(C40&lt;&gt;"",A2,"")</f>
        <v/>
      </c>
      <c r="B40" s="103" t="str">
        <f>IF(C40&lt;&gt;"",B2,"")</f>
        <v/>
      </c>
      <c r="C40" s="103" t="str">
        <f>IF(Sheet2!B37&lt;&gt;"",Sheet2!B37,"")</f>
        <v/>
      </c>
      <c r="D40" s="103" t="str">
        <f>IF(C40&lt;&gt;"",D2,"")</f>
        <v/>
      </c>
      <c r="E40" s="101" t="str">
        <f>IF(C40&lt;&gt;"",IF(Sheet2!D37="ABS",0,Sheet2!D37),"")</f>
        <v/>
      </c>
      <c r="F40" s="101" t="str">
        <f>IF(C40&lt;&gt;"",Sheet2!F37,"")</f>
        <v/>
      </c>
      <c r="G40" s="101" t="str">
        <f>IF(C40&lt;&gt;"",Sheet2!H37,"")</f>
        <v/>
      </c>
      <c r="H40" s="101" t="str">
        <f>IF(C40&lt;&gt;"",Sheet2!J37,"")</f>
        <v/>
      </c>
      <c r="I40" s="111" t="str">
        <f>IF(C40&lt;&gt;"",IF(Sheet1!M17=200,4,IF(Sheet1!M17=250,5,IF(Sheet1!Q17=300,6,IF(Sheet1!M17=350,7,IF(Sheet1!M17=400,8,IF(Sheet1!M17=450,9,IF(Sheet1!M17=500,10))))))),"")</f>
        <v/>
      </c>
      <c r="J40" s="114" t="str">
        <f>IF(C40&lt;&gt;"",J2,"")</f>
        <v/>
      </c>
    </row>
    <row r="41" spans="1:10">
      <c r="A41" s="103" t="str">
        <f>IF(C41&lt;&gt;"",A2,"")</f>
        <v/>
      </c>
      <c r="B41" s="103" t="str">
        <f>IF(C41&lt;&gt;"",B2,"")</f>
        <v/>
      </c>
      <c r="C41" s="103" t="str">
        <f>IF(Sheet2!B38&lt;&gt;"",Sheet2!B38,"")</f>
        <v/>
      </c>
      <c r="D41" s="103" t="str">
        <f>IF(C41&lt;&gt;"",D2,"")</f>
        <v/>
      </c>
      <c r="E41" s="101" t="str">
        <f>IF(C41&lt;&gt;"",IF(Sheet2!D38="ABS",0,Sheet2!D38),"")</f>
        <v/>
      </c>
      <c r="F41" s="101" t="str">
        <f>IF(C41&lt;&gt;"",Sheet2!F38,"")</f>
        <v/>
      </c>
      <c r="G41" s="101" t="str">
        <f>IF(C41&lt;&gt;"",Sheet2!H38,"")</f>
        <v/>
      </c>
      <c r="H41" s="101" t="str">
        <f>IF(C41&lt;&gt;"",Sheet2!J38,"")</f>
        <v/>
      </c>
      <c r="I41" s="111" t="str">
        <f>IF(C41&lt;&gt;"",IF(Sheet1!M17=200,4,IF(Sheet1!M17=250,5,IF(Sheet1!Q17=300,6,IF(Sheet1!M17=350,7,IF(Sheet1!M17=400,8,IF(Sheet1!M17=450,9,IF(Sheet1!M17=500,10))))))),"")</f>
        <v/>
      </c>
      <c r="J41" s="114" t="str">
        <f>IF(C41&lt;&gt;"",J2,"")</f>
        <v/>
      </c>
    </row>
    <row r="42" spans="1:10">
      <c r="A42" s="100" t="str">
        <f>IF(C42&lt;&gt;"",A2,"")</f>
        <v/>
      </c>
      <c r="B42" s="100" t="str">
        <f>IF(C42&lt;&gt;"",B2,"")</f>
        <v/>
      </c>
      <c r="C42" s="100" t="str">
        <f>IF(Sheet3!B19&lt;&gt;"",Sheet3!B19,"")</f>
        <v/>
      </c>
      <c r="D42" s="100" t="str">
        <f>IF(C42&lt;&gt;"",D2,"")</f>
        <v/>
      </c>
      <c r="E42" s="102" t="str">
        <f>IF(C42&lt;&gt;"",IF(Sheet3!D19="ABS",0,Sheet3!D19),"")</f>
        <v/>
      </c>
      <c r="F42" s="102" t="str">
        <f>IF(C42&lt;&gt;"",Sheet3!F19,"")</f>
        <v/>
      </c>
      <c r="G42" s="102" t="str">
        <f>IF(C42&lt;&gt;"",Sheet3!H19,"")</f>
        <v/>
      </c>
      <c r="H42" s="102" t="str">
        <f>IF(C42&lt;&gt;"",Sheet3!J19,"")</f>
        <v/>
      </c>
      <c r="I42" s="111" t="str">
        <f>IF(C42&lt;&gt;"",IF(Sheet1!M17=200,4,IF(Sheet1!M17=250,5,IF(Sheet1!Q17=300,6,IF(Sheet1!M17=350,7,IF(Sheet1!M17=400,8,IF(Sheet1!M17=450,9,IF(Sheet1!M17=500,10))))))),"")</f>
        <v/>
      </c>
      <c r="J42" s="114" t="str">
        <f>IF(C42&lt;&gt;"",J2,"")</f>
        <v/>
      </c>
    </row>
    <row r="43" spans="1:10">
      <c r="A43" s="103" t="str">
        <f>IF(C43&lt;&gt;"",A2,"")</f>
        <v/>
      </c>
      <c r="B43" s="103" t="str">
        <f>IF(C43&lt;&gt;"",B2,"")</f>
        <v/>
      </c>
      <c r="C43" s="103" t="str">
        <f>IF(Sheet3!B20&lt;&gt;"",Sheet3!B20,"")</f>
        <v/>
      </c>
      <c r="D43" s="103" t="str">
        <f>IF(C43&lt;&gt;"",D2,"")</f>
        <v/>
      </c>
      <c r="E43" s="101" t="str">
        <f>IF(C43&lt;&gt;"",IF(Sheet3!D20="ABS",0,Sheet3!D20),"")</f>
        <v/>
      </c>
      <c r="F43" s="101" t="str">
        <f>IF(C43&lt;&gt;"",Sheet3!F20,"")</f>
        <v/>
      </c>
      <c r="G43" s="101" t="str">
        <f>IF(C43&lt;&gt;"",Sheet3!H20,"")</f>
        <v/>
      </c>
      <c r="H43" s="101" t="str">
        <f>IF(C43&lt;&gt;"",Sheet3!J20,"")</f>
        <v/>
      </c>
      <c r="I43" s="111" t="str">
        <f>IF(C43&lt;&gt;"",IF(Sheet1!M17=200,4,IF(Sheet1!M17=250,5,IF(Sheet1!Q17=300,6,IF(Sheet1!M17=350,7,IF(Sheet1!M17=400,8,IF(Sheet1!M17=450,9,IF(Sheet1!M17=500,10))))))),"")</f>
        <v/>
      </c>
      <c r="J43" s="114" t="str">
        <f>IF(C43&lt;&gt;"",J2,"")</f>
        <v/>
      </c>
    </row>
    <row r="44" spans="1:10">
      <c r="A44" s="103" t="str">
        <f>IF(C44&lt;&gt;"",A2,"")</f>
        <v/>
      </c>
      <c r="B44" s="103" t="str">
        <f>IF(C44&lt;&gt;"",B2,"")</f>
        <v/>
      </c>
      <c r="C44" s="103" t="str">
        <f>IF(Sheet3!B21&lt;&gt;"",Sheet3!B21,"")</f>
        <v/>
      </c>
      <c r="D44" s="103" t="str">
        <f>IF(C44&lt;&gt;"",D2,"")</f>
        <v/>
      </c>
      <c r="E44" s="101" t="str">
        <f>IF(C44&lt;&gt;"",IF(Sheet3!D21="ABS",0,Sheet3!D21),"")</f>
        <v/>
      </c>
      <c r="F44" s="101" t="str">
        <f>IF(C44&lt;&gt;"",Sheet3!F21,"")</f>
        <v/>
      </c>
      <c r="G44" s="101" t="str">
        <f>IF(C44&lt;&gt;"",Sheet3!H21,"")</f>
        <v/>
      </c>
      <c r="H44" s="101" t="str">
        <f>IF(C44&lt;&gt;"",Sheet3!J21,"")</f>
        <v/>
      </c>
      <c r="I44" s="111" t="str">
        <f>IF(C44&lt;&gt;"",IF(Sheet1!M17=200,4,IF(Sheet1!M17=250,5,IF(Sheet1!Q17=300,6,IF(Sheet1!M17=350,7,IF(Sheet1!M17=400,8,IF(Sheet1!M17=450,9,IF(Sheet1!M17=500,10))))))),"")</f>
        <v/>
      </c>
      <c r="J44" s="114" t="str">
        <f>IF(C44&lt;&gt;"",J2,"")</f>
        <v/>
      </c>
    </row>
    <row r="45" spans="1:10">
      <c r="A45" s="103" t="str">
        <f>IF(C45&lt;&gt;"",A2,"")</f>
        <v/>
      </c>
      <c r="B45" s="103" t="str">
        <f>IF(C45&lt;&gt;"",B2,"")</f>
        <v/>
      </c>
      <c r="C45" s="103" t="str">
        <f>IF(Sheet3!B22&lt;&gt;"",Sheet3!B22,"")</f>
        <v/>
      </c>
      <c r="D45" s="103" t="str">
        <f>IF(C45&lt;&gt;"",D2,"")</f>
        <v/>
      </c>
      <c r="E45" s="101" t="str">
        <f>IF(C45&lt;&gt;"",IF(Sheet3!D22="ABS",0,Sheet3!D22),"")</f>
        <v/>
      </c>
      <c r="F45" s="101" t="str">
        <f>IF(C45&lt;&gt;"",Sheet3!F22,"")</f>
        <v/>
      </c>
      <c r="G45" s="101" t="str">
        <f>IF(C45&lt;&gt;"",Sheet3!H22,"")</f>
        <v/>
      </c>
      <c r="H45" s="101" t="str">
        <f>IF(C45&lt;&gt;"",Sheet3!J22,"")</f>
        <v/>
      </c>
      <c r="I45" s="111" t="str">
        <f>IF(C45&lt;&gt;"",IF(Sheet1!M17=200,4,IF(Sheet1!M17=250,5,IF(Sheet1!Q17=300,6,IF(Sheet1!M17=350,7,IF(Sheet1!M17=400,8,IF(Sheet1!M17=450,9,IF(Sheet1!M17=500,10))))))),"")</f>
        <v/>
      </c>
      <c r="J45" s="114" t="str">
        <f>IF(C45&lt;&gt;"",J2,"")</f>
        <v/>
      </c>
    </row>
    <row r="46" spans="1:10">
      <c r="A46" s="103" t="str">
        <f>IF(C46&lt;&gt;"",A2,"")</f>
        <v/>
      </c>
      <c r="B46" s="103" t="str">
        <f>IF(C46&lt;&gt;"",B2,"")</f>
        <v/>
      </c>
      <c r="C46" s="103" t="str">
        <f>IF(Sheet3!B23&lt;&gt;"",Sheet3!B23,"")</f>
        <v/>
      </c>
      <c r="D46" s="103" t="str">
        <f>IF(C46&lt;&gt;"",D2,"")</f>
        <v/>
      </c>
      <c r="E46" s="101" t="str">
        <f>IF(C46&lt;&gt;"",IF(Sheet3!D23="ABS",0,Sheet3!D23),"")</f>
        <v/>
      </c>
      <c r="F46" s="101" t="str">
        <f>IF(C46&lt;&gt;"",Sheet3!F23,"")</f>
        <v/>
      </c>
      <c r="G46" s="101" t="str">
        <f>IF(C46&lt;&gt;"",Sheet3!H23,"")</f>
        <v/>
      </c>
      <c r="H46" s="101" t="str">
        <f>IF(C46&lt;&gt;"",Sheet3!J23,"")</f>
        <v/>
      </c>
      <c r="I46" s="111" t="str">
        <f>IF(C46&lt;&gt;"",IF(Sheet1!M17=200,4,IF(Sheet1!M17=250,5,IF(Sheet1!Q17=300,6,IF(Sheet1!M17=350,7,IF(Sheet1!M17=400,8,IF(Sheet1!M17=450,9,IF(Sheet1!M17=500,10))))))),"")</f>
        <v/>
      </c>
      <c r="J46" s="114" t="str">
        <f>IF(C46&lt;&gt;"",J2,"")</f>
        <v/>
      </c>
    </row>
    <row r="47" spans="1:10">
      <c r="A47" s="103" t="str">
        <f>IF(C47&lt;&gt;"",A2,"")</f>
        <v/>
      </c>
      <c r="B47" s="103" t="str">
        <f>IF(C47&lt;&gt;"",B2,"")</f>
        <v/>
      </c>
      <c r="C47" s="103" t="str">
        <f>IF(Sheet3!B24&lt;&gt;"",Sheet3!B24,"")</f>
        <v/>
      </c>
      <c r="D47" s="103" t="str">
        <f>IF(C47&lt;&gt;"",D2,"")</f>
        <v/>
      </c>
      <c r="E47" s="101" t="str">
        <f>IF(C47&lt;&gt;"",IF(Sheet3!D24="ABS",0,Sheet3!D24),"")</f>
        <v/>
      </c>
      <c r="F47" s="101" t="str">
        <f>IF(C47&lt;&gt;"",Sheet3!F24,"")</f>
        <v/>
      </c>
      <c r="G47" s="101" t="str">
        <f>IF(C47&lt;&gt;"",Sheet3!H24,"")</f>
        <v/>
      </c>
      <c r="H47" s="101" t="str">
        <f>IF(C47&lt;&gt;"",Sheet3!J24,"")</f>
        <v/>
      </c>
      <c r="I47" s="111" t="str">
        <f>IF(C47&lt;&gt;"",IF(Sheet1!M17=200,4,IF(Sheet1!M17=250,5,IF(Sheet1!Q17=300,6,IF(Sheet1!M17=350,7,IF(Sheet1!M17=400,8,IF(Sheet1!M17=450,9,IF(Sheet1!M17=500,10))))))),"")</f>
        <v/>
      </c>
      <c r="J47" s="114" t="str">
        <f>IF(C47&lt;&gt;"",J2,"")</f>
        <v/>
      </c>
    </row>
    <row r="48" spans="1:10">
      <c r="A48" s="103" t="str">
        <f>IF(C48&lt;&gt;"",A2,"")</f>
        <v/>
      </c>
      <c r="B48" s="103" t="str">
        <f>IF(C48&lt;&gt;"",B2,"")</f>
        <v/>
      </c>
      <c r="C48" s="103" t="str">
        <f>IF(Sheet3!B25&lt;&gt;"",Sheet3!B25,"")</f>
        <v/>
      </c>
      <c r="D48" s="103" t="str">
        <f>IF(C48&lt;&gt;"",D2,"")</f>
        <v/>
      </c>
      <c r="E48" s="101" t="str">
        <f>IF(C48&lt;&gt;"",IF(Sheet3!D25="ABS",0,Sheet3!D25),"")</f>
        <v/>
      </c>
      <c r="F48" s="101" t="str">
        <f>IF(C48&lt;&gt;"",Sheet3!F25,"")</f>
        <v/>
      </c>
      <c r="G48" s="101" t="str">
        <f>IF(C48&lt;&gt;"",Sheet3!H25,"")</f>
        <v/>
      </c>
      <c r="H48" s="101" t="str">
        <f>IF(C48&lt;&gt;"",Sheet3!J25,"")</f>
        <v/>
      </c>
      <c r="I48" s="111" t="str">
        <f>IF(C48&lt;&gt;"",IF(Sheet1!M17=200,4,IF(Sheet1!M17=250,5,IF(Sheet1!Q17=300,6,IF(Sheet1!M17=350,7,IF(Sheet1!M17=400,8,IF(Sheet1!M17=450,9,IF(Sheet1!M17=500,10))))))),"")</f>
        <v/>
      </c>
      <c r="J48" s="114" t="str">
        <f>IF(C48&lt;&gt;"",J2,"")</f>
        <v/>
      </c>
    </row>
    <row r="49" spans="1:10">
      <c r="A49" s="103" t="str">
        <f>IF(C49&lt;&gt;"",A2,"")</f>
        <v/>
      </c>
      <c r="B49" s="103" t="str">
        <f>IF(C49&lt;&gt;"",B2,"")</f>
        <v/>
      </c>
      <c r="C49" s="103" t="str">
        <f>IF(Sheet3!B26&lt;&gt;"",Sheet3!B26,"")</f>
        <v/>
      </c>
      <c r="D49" s="103" t="str">
        <f>IF(C49&lt;&gt;"",D2,"")</f>
        <v/>
      </c>
      <c r="E49" s="101" t="str">
        <f>IF(C49&lt;&gt;"",IF(Sheet3!D26="ABS",0,Sheet3!D26),"")</f>
        <v/>
      </c>
      <c r="F49" s="101" t="str">
        <f>IF(C49&lt;&gt;"",Sheet3!F26,"")</f>
        <v/>
      </c>
      <c r="G49" s="101" t="str">
        <f>IF(C49&lt;&gt;"",Sheet3!H26,"")</f>
        <v/>
      </c>
      <c r="H49" s="101" t="str">
        <f>IF(C49&lt;&gt;"",Sheet3!J26,"")</f>
        <v/>
      </c>
      <c r="I49" s="111" t="str">
        <f>IF(C49&lt;&gt;"",IF(Sheet1!M17=200,4,IF(Sheet1!M17=250,5,IF(Sheet1!Q17=300,6,IF(Sheet1!M17=350,7,IF(Sheet1!M17=400,8,IF(Sheet1!M17=450,9,IF(Sheet1!M17=500,10))))))),"")</f>
        <v/>
      </c>
      <c r="J49" s="114" t="str">
        <f>IF(C49&lt;&gt;"",J2,"")</f>
        <v/>
      </c>
    </row>
    <row r="50" spans="1:10">
      <c r="A50" s="103" t="str">
        <f>IF(C50&lt;&gt;"",A2,"")</f>
        <v/>
      </c>
      <c r="B50" s="103" t="str">
        <f>IF(C50&lt;&gt;"",B2,"")</f>
        <v/>
      </c>
      <c r="C50" s="103" t="str">
        <f>IF(Sheet3!B27&lt;&gt;"",Sheet3!B27,"")</f>
        <v/>
      </c>
      <c r="D50" s="103" t="str">
        <f>IF(C50&lt;&gt;"",D2,"")</f>
        <v/>
      </c>
      <c r="E50" s="101" t="str">
        <f>IF(C50&lt;&gt;"",IF(Sheet3!D27="ABS",0,Sheet3!D27),"")</f>
        <v/>
      </c>
      <c r="F50" s="101" t="str">
        <f>IF(C50&lt;&gt;"",Sheet3!F27,"")</f>
        <v/>
      </c>
      <c r="G50" s="101" t="str">
        <f>IF(C50&lt;&gt;"",Sheet3!H27,"")</f>
        <v/>
      </c>
      <c r="H50" s="101" t="str">
        <f>IF(C50&lt;&gt;"",Sheet3!J27,"")</f>
        <v/>
      </c>
      <c r="I50" s="111" t="str">
        <f>IF(C50&lt;&gt;"",IF(Sheet1!M17=200,4,IF(Sheet1!M17=250,5,IF(Sheet1!Q17=300,6,IF(Sheet1!M17=350,7,IF(Sheet1!M17=400,8,IF(Sheet1!M17=450,9,IF(Sheet1!M17=500,10))))))),"")</f>
        <v/>
      </c>
      <c r="J50" s="114" t="str">
        <f>IF(C50&lt;&gt;"",J2,"")</f>
        <v/>
      </c>
    </row>
    <row r="51" spans="1:10">
      <c r="A51" s="103" t="str">
        <f>IF(C51&lt;&gt;"",A2,"")</f>
        <v/>
      </c>
      <c r="B51" s="103" t="str">
        <f>IF(C51&lt;&gt;"",B2,"")</f>
        <v/>
      </c>
      <c r="C51" s="103" t="str">
        <f>IF(Sheet3!B28&lt;&gt;"",Sheet3!B28,"")</f>
        <v/>
      </c>
      <c r="D51" s="103" t="str">
        <f>IF(C51&lt;&gt;"",D2,"")</f>
        <v/>
      </c>
      <c r="E51" s="101" t="str">
        <f>IF(C51&lt;&gt;"",IF(Sheet3!D28="ABS",0,Sheet3!D28),"")</f>
        <v/>
      </c>
      <c r="F51" s="101" t="str">
        <f>IF(C51&lt;&gt;"",Sheet3!F28,"")</f>
        <v/>
      </c>
      <c r="G51" s="101" t="str">
        <f>IF(C51&lt;&gt;"",Sheet3!H28,"")</f>
        <v/>
      </c>
      <c r="H51" s="101" t="str">
        <f>IF(C51&lt;&gt;"",Sheet3!J28,"")</f>
        <v/>
      </c>
      <c r="I51" s="111" t="str">
        <f>IF(C51&lt;&gt;"",IF(Sheet1!M17=200,4,IF(Sheet1!M17=250,5,IF(Sheet1!Q17=300,6,IF(Sheet1!M17=350,7,IF(Sheet1!M17=400,8,IF(Sheet1!M17=450,9,IF(Sheet1!M17=500,10))))))),"")</f>
        <v/>
      </c>
      <c r="J51" s="114" t="str">
        <f>IF(C51&lt;&gt;"",J2,"")</f>
        <v/>
      </c>
    </row>
    <row r="52" spans="1:10">
      <c r="A52" s="103" t="str">
        <f>IF(C52&lt;&gt;"",A2,"")</f>
        <v/>
      </c>
      <c r="B52" s="103" t="str">
        <f>IF(C52&lt;&gt;"",B2,"")</f>
        <v/>
      </c>
      <c r="C52" s="103" t="str">
        <f>IF(Sheet3!B29&lt;&gt;"",Sheet3!B29,"")</f>
        <v/>
      </c>
      <c r="D52" s="103" t="str">
        <f>IF(C52&lt;&gt;"",D2,"")</f>
        <v/>
      </c>
      <c r="E52" s="101" t="str">
        <f>IF(C52&lt;&gt;"",IF(Sheet3!D29="ABS",0,Sheet3!D29),"")</f>
        <v/>
      </c>
      <c r="F52" s="101" t="str">
        <f>IF(C52&lt;&gt;"",Sheet3!F29,"")</f>
        <v/>
      </c>
      <c r="G52" s="101" t="str">
        <f>IF(C52&lt;&gt;"",Sheet3!H29,"")</f>
        <v/>
      </c>
      <c r="H52" s="101" t="str">
        <f>IF(C52&lt;&gt;"",Sheet3!J29,"")</f>
        <v/>
      </c>
      <c r="I52" s="111" t="str">
        <f>IF(C52&lt;&gt;"",IF(Sheet1!M17=200,4,IF(Sheet1!M17=250,5,IF(Sheet1!Q17=300,6,IF(Sheet1!M17=350,7,IF(Sheet1!M17=400,8,IF(Sheet1!M17=450,9,IF(Sheet1!M17=500,10))))))),"")</f>
        <v/>
      </c>
      <c r="J52" s="114" t="str">
        <f>IF(C52&lt;&gt;"",J2,"")</f>
        <v/>
      </c>
    </row>
    <row r="53" spans="1:10">
      <c r="A53" s="103" t="str">
        <f>IF(C53&lt;&gt;"",A2,"")</f>
        <v/>
      </c>
      <c r="B53" s="103" t="str">
        <f>IF(C53&lt;&gt;"",B2,"")</f>
        <v/>
      </c>
      <c r="C53" s="103" t="str">
        <f>IF(Sheet3!B30&lt;&gt;"",Sheet3!B30,"")</f>
        <v/>
      </c>
      <c r="D53" s="103" t="str">
        <f>IF(C53&lt;&gt;"",D2,"")</f>
        <v/>
      </c>
      <c r="E53" s="101" t="str">
        <f>IF(C53&lt;&gt;"",IF(Sheet3!D30="ABS",0,Sheet3!D30),"")</f>
        <v/>
      </c>
      <c r="F53" s="101" t="str">
        <f>IF(C53&lt;&gt;"",Sheet3!F30,"")</f>
        <v/>
      </c>
      <c r="G53" s="101" t="str">
        <f>IF(C53&lt;&gt;"",Sheet3!H30,"")</f>
        <v/>
      </c>
      <c r="H53" s="101" t="str">
        <f>IF(C53&lt;&gt;"",Sheet3!J30,"")</f>
        <v/>
      </c>
      <c r="I53" s="111" t="str">
        <f>IF(C53&lt;&gt;"",IF(Sheet1!M17=200,4,IF(Sheet1!M17=250,5,IF(Sheet1!Q17=300,6,IF(Sheet1!M17=350,7,IF(Sheet1!M17=400,8,IF(Sheet1!M17=450,9,IF(Sheet1!M17=500,10))))))),"")</f>
        <v/>
      </c>
      <c r="J53" s="114" t="str">
        <f>IF(C53&lt;&gt;"",J2,"")</f>
        <v/>
      </c>
    </row>
    <row r="54" spans="1:10">
      <c r="A54" s="103" t="str">
        <f>IF(C54&lt;&gt;"",A2,"")</f>
        <v/>
      </c>
      <c r="B54" s="103" t="str">
        <f>IF(C54&lt;&gt;"",B2,"")</f>
        <v/>
      </c>
      <c r="C54" s="103" t="str">
        <f>IF(Sheet3!B31&lt;&gt;"",Sheet3!B31,"")</f>
        <v/>
      </c>
      <c r="D54" s="103" t="str">
        <f>IF(C54&lt;&gt;"",D2,"")</f>
        <v/>
      </c>
      <c r="E54" s="101" t="str">
        <f>IF(C54&lt;&gt;"",IF(Sheet3!D31="ABS",0,Sheet3!D31),"")</f>
        <v/>
      </c>
      <c r="F54" s="101" t="str">
        <f>IF(C54&lt;&gt;"",Sheet3!F31,"")</f>
        <v/>
      </c>
      <c r="G54" s="101" t="str">
        <f>IF(C54&lt;&gt;"",Sheet3!H31,"")</f>
        <v/>
      </c>
      <c r="H54" s="101" t="str">
        <f>IF(C54&lt;&gt;"",Sheet3!J31,"")</f>
        <v/>
      </c>
      <c r="I54" s="111" t="str">
        <f>IF(C54&lt;&gt;"",IF(Sheet1!M17=200,4,IF(Sheet1!M17=250,5,IF(Sheet1!Q17=300,6,IF(Sheet1!M17=350,7,IF(Sheet1!M17=400,8,IF(Sheet1!M17=450,9,IF(Sheet1!M17=500,10))))))),"")</f>
        <v/>
      </c>
      <c r="J54" s="114" t="str">
        <f>IF(C54&lt;&gt;"",J2,"")</f>
        <v/>
      </c>
    </row>
    <row r="55" spans="1:10">
      <c r="A55" s="103" t="str">
        <f>IF(C55&lt;&gt;"",A2,"")</f>
        <v/>
      </c>
      <c r="B55" s="103" t="str">
        <f>IF(C55&lt;&gt;"",B2,"")</f>
        <v/>
      </c>
      <c r="C55" s="103" t="str">
        <f>IF(Sheet3!B32&lt;&gt;"",Sheet3!B32,"")</f>
        <v/>
      </c>
      <c r="D55" s="103" t="str">
        <f>IF(C55&lt;&gt;"",D2,"")</f>
        <v/>
      </c>
      <c r="E55" s="101" t="str">
        <f>IF(C55&lt;&gt;"",IF(Sheet3!D32="ABS",0,Sheet3!D32),"")</f>
        <v/>
      </c>
      <c r="F55" s="101" t="str">
        <f>IF(C55&lt;&gt;"",Sheet3!F32,"")</f>
        <v/>
      </c>
      <c r="G55" s="101" t="str">
        <f>IF(C55&lt;&gt;"",Sheet3!H32,"")</f>
        <v/>
      </c>
      <c r="H55" s="101" t="str">
        <f>IF(C55&lt;&gt;"",Sheet3!J32,"")</f>
        <v/>
      </c>
      <c r="I55" s="111" t="str">
        <f>IF(C55&lt;&gt;"",IF(Sheet1!M17=200,4,IF(Sheet1!M17=250,5,IF(Sheet1!Q17=300,6,IF(Sheet1!M17=350,7,IF(Sheet1!M17=400,8,IF(Sheet1!M17=450,9,IF(Sheet1!M17=500,10))))))),"")</f>
        <v/>
      </c>
      <c r="J55" s="114" t="str">
        <f>IF(C55&lt;&gt;"",J2,"")</f>
        <v/>
      </c>
    </row>
    <row r="56" spans="1:10">
      <c r="A56" s="103" t="str">
        <f>IF(C56&lt;&gt;"",A2,"")</f>
        <v/>
      </c>
      <c r="B56" s="103" t="str">
        <f>IF(C56&lt;&gt;"",B2,"")</f>
        <v/>
      </c>
      <c r="C56" s="103" t="str">
        <f>IF(Sheet3!B33&lt;&gt;"",Sheet3!B33,"")</f>
        <v/>
      </c>
      <c r="D56" s="103" t="str">
        <f>IF(C56&lt;&gt;"",D2,"")</f>
        <v/>
      </c>
      <c r="E56" s="101" t="str">
        <f>IF(C56&lt;&gt;"",IF(Sheet3!D33="ABS",0,Sheet3!D33),"")</f>
        <v/>
      </c>
      <c r="F56" s="101" t="str">
        <f>IF(C56&lt;&gt;"",Sheet3!F33,"")</f>
        <v/>
      </c>
      <c r="G56" s="101" t="str">
        <f>IF(C56&lt;&gt;"",Sheet3!H33,"")</f>
        <v/>
      </c>
      <c r="H56" s="101" t="str">
        <f>IF(C56&lt;&gt;"",Sheet3!J33,"")</f>
        <v/>
      </c>
      <c r="I56" s="111" t="str">
        <f>IF(C56&lt;&gt;"",IF(Sheet1!M17=200,4,IF(Sheet1!M17=250,5,IF(Sheet1!Q17=300,6,IF(Sheet1!M17=350,7,IF(Sheet1!M17=400,8,IF(Sheet1!M17=450,9,IF(Sheet1!M17=500,10))))))),"")</f>
        <v/>
      </c>
      <c r="J56" s="114" t="str">
        <f>IF(C56&lt;&gt;"",J2,"")</f>
        <v/>
      </c>
    </row>
    <row r="57" spans="1:10">
      <c r="A57" s="103" t="str">
        <f>IF(C57&lt;&gt;"",A2,"")</f>
        <v/>
      </c>
      <c r="B57" s="103" t="str">
        <f>IF(C57&lt;&gt;"",B2,"")</f>
        <v/>
      </c>
      <c r="C57" s="103" t="str">
        <f>IF(Sheet3!B34&lt;&gt;"",Sheet3!B34,"")</f>
        <v/>
      </c>
      <c r="D57" s="103" t="str">
        <f>IF(C57&lt;&gt;"",D2,"")</f>
        <v/>
      </c>
      <c r="E57" s="101" t="str">
        <f>IF(C57&lt;&gt;"",IF(Sheet3!D34="ABS",0,Sheet3!D34),"")</f>
        <v/>
      </c>
      <c r="F57" s="101" t="str">
        <f>IF(C57&lt;&gt;"",Sheet3!F34,"")</f>
        <v/>
      </c>
      <c r="G57" s="101" t="str">
        <f>IF(C57&lt;&gt;"",Sheet3!H34,"")</f>
        <v/>
      </c>
      <c r="H57" s="101" t="str">
        <f>IF(C57&lt;&gt;"",Sheet3!J34,"")</f>
        <v/>
      </c>
      <c r="I57" s="111" t="str">
        <f>IF(C57&lt;&gt;"",IF(Sheet1!M17=200,4,IF(Sheet1!M17=250,5,IF(Sheet1!Q17=300,6,IF(Sheet1!M17=350,7,IF(Sheet1!M17=400,8,IF(Sheet1!M17=450,9,IF(Sheet1!M17=500,10))))))),"")</f>
        <v/>
      </c>
      <c r="J57" s="114" t="str">
        <f>IF(C57&lt;&gt;"",J2,"")</f>
        <v/>
      </c>
    </row>
    <row r="58" spans="1:10">
      <c r="A58" s="103" t="str">
        <f>IF(C58&lt;&gt;"",A2,"")</f>
        <v/>
      </c>
      <c r="B58" s="103" t="str">
        <f>IF(C58&lt;&gt;"",B2,"")</f>
        <v/>
      </c>
      <c r="C58" s="103" t="str">
        <f>IF(Sheet3!B35&lt;&gt;"",Sheet3!B35,"")</f>
        <v/>
      </c>
      <c r="D58" s="103" t="str">
        <f>IF(C58&lt;&gt;"",D2,"")</f>
        <v/>
      </c>
      <c r="E58" s="101" t="str">
        <f>IF(C58&lt;&gt;"",IF(Sheet3!D35="ABS",0,Sheet3!D35),"")</f>
        <v/>
      </c>
      <c r="F58" s="101" t="str">
        <f>IF(C58&lt;&gt;"",Sheet3!F35,"")</f>
        <v/>
      </c>
      <c r="G58" s="101" t="str">
        <f>IF(C58&lt;&gt;"",Sheet3!H35,"")</f>
        <v/>
      </c>
      <c r="H58" s="101" t="str">
        <f>IF(C58&lt;&gt;"",Sheet3!J35,"")</f>
        <v/>
      </c>
      <c r="I58" s="111" t="str">
        <f>IF(C58&lt;&gt;"",IF(Sheet1!M17=200,4,IF(Sheet1!M17=250,5,IF(Sheet1!Q17=300,6,IF(Sheet1!M17=350,7,IF(Sheet1!M17=400,8,IF(Sheet1!M17=450,9,IF(Sheet1!M17=500,10))))))),"")</f>
        <v/>
      </c>
      <c r="J58" s="114" t="str">
        <f>IF(C58&lt;&gt;"",J2,"")</f>
        <v/>
      </c>
    </row>
    <row r="59" spans="1:10">
      <c r="A59" s="103" t="str">
        <f>IF(C59&lt;&gt;"",A2,"")</f>
        <v/>
      </c>
      <c r="B59" s="103" t="str">
        <f>IF(C59&lt;&gt;"",B2,"")</f>
        <v/>
      </c>
      <c r="C59" s="103" t="str">
        <f>IF(Sheet3!B36&lt;&gt;"",Sheet3!B36,"")</f>
        <v/>
      </c>
      <c r="D59" s="103" t="str">
        <f>IF(C59&lt;&gt;"",D2,"")</f>
        <v/>
      </c>
      <c r="E59" s="101" t="str">
        <f>IF(C59&lt;&gt;"",IF(Sheet3!D36="ABS",0,Sheet3!D36),"")</f>
        <v/>
      </c>
      <c r="F59" s="101" t="str">
        <f>IF(C59&lt;&gt;"",Sheet3!F36,"")</f>
        <v/>
      </c>
      <c r="G59" s="101" t="str">
        <f>IF(C59&lt;&gt;"",Sheet3!H36,"")</f>
        <v/>
      </c>
      <c r="H59" s="101" t="str">
        <f>IF(C59&lt;&gt;"",Sheet3!J36,"")</f>
        <v/>
      </c>
      <c r="I59" s="111" t="str">
        <f>IF(C59&lt;&gt;"",IF(Sheet1!M17=200,4,IF(Sheet1!M17=250,5,IF(Sheet1!Q17=300,6,IF(Sheet1!M17=350,7,IF(Sheet1!M17=400,8,IF(Sheet1!M17=450,9,IF(Sheet1!M17=500,10))))))),"")</f>
        <v/>
      </c>
      <c r="J59" s="114" t="str">
        <f>IF(C59&lt;&gt;"",J2,"")</f>
        <v/>
      </c>
    </row>
    <row r="60" spans="1:10">
      <c r="A60" s="103" t="str">
        <f>IF(C60&lt;&gt;"",A2,"")</f>
        <v/>
      </c>
      <c r="B60" s="103" t="str">
        <f>IF(C60&lt;&gt;"",B2,"")</f>
        <v/>
      </c>
      <c r="C60" s="103" t="str">
        <f>IF(Sheet3!B37&lt;&gt;"",Sheet3!B37,"")</f>
        <v/>
      </c>
      <c r="D60" s="103" t="str">
        <f>IF(C60&lt;&gt;"",D2,"")</f>
        <v/>
      </c>
      <c r="E60" s="101" t="str">
        <f>IF(C60&lt;&gt;"",IF(Sheet3!D37="ABS",0,Sheet3!D37),"")</f>
        <v/>
      </c>
      <c r="F60" s="101" t="str">
        <f>IF(C60&lt;&gt;"",Sheet3!F37,"")</f>
        <v/>
      </c>
      <c r="G60" s="101" t="str">
        <f>IF(C60&lt;&gt;"",Sheet3!H37,"")</f>
        <v/>
      </c>
      <c r="H60" s="101" t="str">
        <f>IF(C60&lt;&gt;"",Sheet3!J37,"")</f>
        <v/>
      </c>
      <c r="I60" s="111" t="str">
        <f>IF(C60&lt;&gt;"",IF(Sheet1!M17=200,4,IF(Sheet1!M17=250,5,IF(Sheet1!Q17=300,6,IF(Sheet1!M17=350,7,IF(Sheet1!M17=400,8,IF(Sheet1!M17=450,9,IF(Sheet1!M17=500,10))))))),"")</f>
        <v/>
      </c>
      <c r="J60" s="114" t="str">
        <f>IF(C60&lt;&gt;"",J2,"")</f>
        <v/>
      </c>
    </row>
    <row r="61" spans="1:10">
      <c r="A61" s="103" t="str">
        <f>IF(C61&lt;&gt;"",A2,"")</f>
        <v/>
      </c>
      <c r="B61" s="103" t="str">
        <f>IF(C61&lt;&gt;"",B2,"")</f>
        <v/>
      </c>
      <c r="C61" s="103" t="str">
        <f>IF(Sheet3!B38&lt;&gt;"",Sheet3!B38,"")</f>
        <v/>
      </c>
      <c r="D61" s="103" t="str">
        <f>IF(C61&lt;&gt;"",D2,"")</f>
        <v/>
      </c>
      <c r="E61" s="101" t="str">
        <f>IF(C61&lt;&gt;"",IF(Sheet3!D38="ABS",0,Sheet3!D38),"")</f>
        <v/>
      </c>
      <c r="F61" s="101" t="str">
        <f>IF(C61&lt;&gt;"",Sheet3!F38,"")</f>
        <v/>
      </c>
      <c r="G61" s="101" t="str">
        <f>IF(C61&lt;&gt;"",Sheet3!H38,"")</f>
        <v/>
      </c>
      <c r="H61" s="101" t="str">
        <f>IF(C61&lt;&gt;"",Sheet3!J38,"")</f>
        <v/>
      </c>
      <c r="I61" s="111" t="str">
        <f>IF(C61&lt;&gt;"",IF(Sheet1!M17=200,4,IF(Sheet1!M17=250,5,IF(Sheet1!Q17=300,6,IF(Sheet1!M17=350,7,IF(Sheet1!M17=400,8,IF(Sheet1!M17=450,9,IF(Sheet1!M17=500,10))))))),"")</f>
        <v/>
      </c>
      <c r="J61" s="114" t="str">
        <f>IF(C61&lt;&gt;"",J2,"")</f>
        <v/>
      </c>
    </row>
    <row r="62" spans="1:10">
      <c r="A62" s="100" t="str">
        <f>IF(C62&lt;&gt;"",A2,"")</f>
        <v/>
      </c>
      <c r="B62" s="100" t="str">
        <f>IF(C62&lt;&gt;"",B2,"")</f>
        <v/>
      </c>
      <c r="C62" s="100" t="str">
        <f>IF(Sheet4!B19&lt;&gt;"",Sheet4!B19,"")</f>
        <v/>
      </c>
      <c r="D62" s="100" t="str">
        <f>IF(C62&lt;&gt;"",D2,"")</f>
        <v/>
      </c>
      <c r="E62" s="102" t="str">
        <f>IF(C62&lt;&gt;"",IF(Sheet4!D19="ABS",0,Sheet4!D19),"")</f>
        <v/>
      </c>
      <c r="F62" s="102" t="str">
        <f>IF(C62&lt;&gt;"",Sheet4!F19,"")</f>
        <v/>
      </c>
      <c r="G62" s="102" t="str">
        <f>IF(C62&lt;&gt;"",Sheet4!H19,"")</f>
        <v/>
      </c>
      <c r="H62" s="102" t="str">
        <f>IF(C62&lt;&gt;"",Sheet4!J19,"")</f>
        <v/>
      </c>
      <c r="I62" s="111" t="str">
        <f>IF(C62&lt;&gt;"",IF(Sheet1!M17=200,4,IF(Sheet1!M17=250,5,IF(Sheet1!Q17=300,6,IF(Sheet1!M17=350,7,IF(Sheet1!M17=400,8,IF(Sheet1!M17=450,9,IF(Sheet1!M17=500,10))))))),"")</f>
        <v/>
      </c>
      <c r="J62" s="114" t="str">
        <f>IF(C62&lt;&gt;"",J2,"")</f>
        <v/>
      </c>
    </row>
    <row r="63" spans="1:10">
      <c r="A63" s="103" t="str">
        <f>IF(C63&lt;&gt;"",A2,"")</f>
        <v/>
      </c>
      <c r="B63" s="103" t="str">
        <f>IF(C63&lt;&gt;"",B2,"")</f>
        <v/>
      </c>
      <c r="C63" s="103" t="str">
        <f>IF(Sheet4!B20&lt;&gt;"",Sheet4!B20,"")</f>
        <v/>
      </c>
      <c r="D63" s="103" t="str">
        <f>IF(C63&lt;&gt;"",D2,"")</f>
        <v/>
      </c>
      <c r="E63" s="101" t="str">
        <f>IF(C63&lt;&gt;"",IF(Sheet4!D20="ABS",0,Sheet4!D20),"")</f>
        <v/>
      </c>
      <c r="F63" s="101" t="str">
        <f>IF(C63&lt;&gt;"",Sheet4!F20,"")</f>
        <v/>
      </c>
      <c r="G63" s="101" t="str">
        <f>IF(C63&lt;&gt;"",Sheet4!H20,"")</f>
        <v/>
      </c>
      <c r="H63" s="101" t="str">
        <f>IF(C63&lt;&gt;"",Sheet4!J20,"")</f>
        <v/>
      </c>
      <c r="I63" s="111" t="str">
        <f>IF(C63&lt;&gt;"",IF(Sheet1!M17=200,4,IF(Sheet1!M17=250,5,IF(Sheet1!Q17=300,6,IF(Sheet1!M17=350,7,IF(Sheet1!M17=400,8,IF(Sheet1!M17=450,9,IF(Sheet1!M17=500,10))))))),"")</f>
        <v/>
      </c>
      <c r="J63" s="114" t="str">
        <f>IF(C63&lt;&gt;"",J2,"")</f>
        <v/>
      </c>
    </row>
    <row r="64" spans="1:10">
      <c r="A64" s="103" t="str">
        <f>IF(C64&lt;&gt;"",A2,"")</f>
        <v/>
      </c>
      <c r="B64" s="103" t="str">
        <f>IF(C64&lt;&gt;"",B2,"")</f>
        <v/>
      </c>
      <c r="C64" s="103" t="str">
        <f>IF(Sheet4!B21&lt;&gt;"",Sheet4!B21,"")</f>
        <v/>
      </c>
      <c r="D64" s="103" t="str">
        <f>IF(C64&lt;&gt;"",D2,"")</f>
        <v/>
      </c>
      <c r="E64" s="101" t="str">
        <f>IF(C64&lt;&gt;"",IF(Sheet4!D21="ABS",0,Sheet4!D21),"")</f>
        <v/>
      </c>
      <c r="F64" s="101" t="str">
        <f>IF(C64&lt;&gt;"",Sheet4!F21,"")</f>
        <v/>
      </c>
      <c r="G64" s="101" t="str">
        <f>IF(C64&lt;&gt;"",Sheet4!H21,"")</f>
        <v/>
      </c>
      <c r="H64" s="101" t="str">
        <f>IF(C64&lt;&gt;"",Sheet4!J21,"")</f>
        <v/>
      </c>
      <c r="I64" s="111" t="str">
        <f>IF(C64&lt;&gt;"",IF(Sheet1!M17=200,4,IF(Sheet1!M17=250,5,IF(Sheet1!Q17=300,6,IF(Sheet1!M17=350,7,IF(Sheet1!M17=400,8,IF(Sheet1!M17=450,9,IF(Sheet1!M17=500,10))))))),"")</f>
        <v/>
      </c>
      <c r="J64" s="114" t="str">
        <f>IF(C64&lt;&gt;"",J2,"")</f>
        <v/>
      </c>
    </row>
    <row r="65" spans="1:10">
      <c r="A65" s="103" t="str">
        <f>IF(C65&lt;&gt;"",A2,"")</f>
        <v/>
      </c>
      <c r="B65" s="103" t="str">
        <f>IF(C65&lt;&gt;"",B2,"")</f>
        <v/>
      </c>
      <c r="C65" s="103" t="str">
        <f>IF(Sheet4!B22&lt;&gt;"",Sheet4!B22,"")</f>
        <v/>
      </c>
      <c r="D65" s="103" t="str">
        <f>IF(C65&lt;&gt;"",D2,"")</f>
        <v/>
      </c>
      <c r="E65" s="101" t="str">
        <f>IF(C65&lt;&gt;"",IF(Sheet4!D22="ABS",0,Sheet4!D22),"")</f>
        <v/>
      </c>
      <c r="F65" s="101" t="str">
        <f>IF(C65&lt;&gt;"",Sheet4!F22,"")</f>
        <v/>
      </c>
      <c r="G65" s="101" t="str">
        <f>IF(C65&lt;&gt;"",Sheet4!H22,"")</f>
        <v/>
      </c>
      <c r="H65" s="101" t="str">
        <f>IF(C65&lt;&gt;"",Sheet4!J22,"")</f>
        <v/>
      </c>
      <c r="I65" s="111" t="str">
        <f>IF(C65&lt;&gt;"",IF(Sheet1!M17=200,4,IF(Sheet1!M17=250,5,IF(Sheet1!Q17=300,6,IF(Sheet1!M17=350,7,IF(Sheet1!M17=400,8,IF(Sheet1!M17=450,9,IF(Sheet1!M17=500,10))))))),"")</f>
        <v/>
      </c>
      <c r="J65" s="114" t="str">
        <f>IF(C65&lt;&gt;"",J2,"")</f>
        <v/>
      </c>
    </row>
    <row r="66" spans="1:10">
      <c r="A66" s="103" t="str">
        <f>IF(C66&lt;&gt;"",A2,"")</f>
        <v/>
      </c>
      <c r="B66" s="103" t="str">
        <f>IF(C66&lt;&gt;"",B2,"")</f>
        <v/>
      </c>
      <c r="C66" s="103" t="str">
        <f>IF(Sheet4!B23&lt;&gt;"",Sheet4!B23,"")</f>
        <v/>
      </c>
      <c r="D66" s="103" t="str">
        <f>IF(C66&lt;&gt;"",D2,"")</f>
        <v/>
      </c>
      <c r="E66" s="101" t="str">
        <f>IF(C66&lt;&gt;"",IF(Sheet4!D23="ABS",0,Sheet4!D23),"")</f>
        <v/>
      </c>
      <c r="F66" s="101" t="str">
        <f>IF(C66&lt;&gt;"",Sheet4!F23,"")</f>
        <v/>
      </c>
      <c r="G66" s="101" t="str">
        <f>IF(C66&lt;&gt;"",Sheet4!H23,"")</f>
        <v/>
      </c>
      <c r="H66" s="101" t="str">
        <f>IF(C66&lt;&gt;"",Sheet4!J23,"")</f>
        <v/>
      </c>
      <c r="I66" s="111" t="str">
        <f>IF(C66&lt;&gt;"",IF(Sheet1!M17=200,4,IF(Sheet1!M17=250,5,IF(Sheet1!Q17=300,6,IF(Sheet1!M17=350,7,IF(Sheet1!M17=400,8,IF(Sheet1!M17=450,9,IF(Sheet1!M17=500,10))))))),"")</f>
        <v/>
      </c>
      <c r="J66" s="114" t="str">
        <f>IF(C66&lt;&gt;"",J2,"")</f>
        <v/>
      </c>
    </row>
    <row r="67" spans="1:10">
      <c r="A67" s="103" t="str">
        <f>IF(C67&lt;&gt;"",A2,"")</f>
        <v/>
      </c>
      <c r="B67" s="103" t="str">
        <f>IF(C67&lt;&gt;"",B2,"")</f>
        <v/>
      </c>
      <c r="C67" s="103" t="str">
        <f>IF(Sheet4!B24&lt;&gt;"",Sheet4!B24,"")</f>
        <v/>
      </c>
      <c r="D67" s="103" t="str">
        <f>IF(C67&lt;&gt;"",D2,"")</f>
        <v/>
      </c>
      <c r="E67" s="101" t="str">
        <f>IF(C67&lt;&gt;"",IF(Sheet4!D24="ABS",0,Sheet4!D24),"")</f>
        <v/>
      </c>
      <c r="F67" s="101" t="str">
        <f>IF(C67&lt;&gt;"",Sheet4!F24,"")</f>
        <v/>
      </c>
      <c r="G67" s="101" t="str">
        <f>IF(C67&lt;&gt;"",Sheet4!H24,"")</f>
        <v/>
      </c>
      <c r="H67" s="101" t="str">
        <f>IF(C67&lt;&gt;"",Sheet4!J24,"")</f>
        <v/>
      </c>
      <c r="I67" s="111" t="str">
        <f>IF(C67&lt;&gt;"",IF(Sheet1!M17=200,4,IF(Sheet1!M17=250,5,IF(Sheet1!Q17=300,6,IF(Sheet1!M17=350,7,IF(Sheet1!M17=400,8,IF(Sheet1!M17=450,9,IF(Sheet1!M17=500,10))))))),"")</f>
        <v/>
      </c>
      <c r="J67" s="114" t="str">
        <f>IF(C67&lt;&gt;"",J2,"")</f>
        <v/>
      </c>
    </row>
    <row r="68" spans="1:10">
      <c r="A68" s="103" t="str">
        <f>IF(C68&lt;&gt;"",A2,"")</f>
        <v/>
      </c>
      <c r="B68" s="103" t="str">
        <f>IF(C68&lt;&gt;"",B2,"")</f>
        <v/>
      </c>
      <c r="C68" s="103" t="str">
        <f>IF(Sheet4!B25&lt;&gt;"",Sheet4!B25,"")</f>
        <v/>
      </c>
      <c r="D68" s="103" t="str">
        <f>IF(C68&lt;&gt;"",D2,"")</f>
        <v/>
      </c>
      <c r="E68" s="101" t="str">
        <f>IF(C68&lt;&gt;"",IF(Sheet4!D25="ABS",0,Sheet4!D25),"")</f>
        <v/>
      </c>
      <c r="F68" s="101" t="str">
        <f>IF(C68&lt;&gt;"",Sheet4!F25,"")</f>
        <v/>
      </c>
      <c r="G68" s="101" t="str">
        <f>IF(C68&lt;&gt;"",Sheet4!H25,"")</f>
        <v/>
      </c>
      <c r="H68" s="101" t="str">
        <f>IF(C68&lt;&gt;"",Sheet4!J25,"")</f>
        <v/>
      </c>
      <c r="I68" s="111" t="str">
        <f>IF(C68&lt;&gt;"",IF(Sheet1!M17=200,4,IF(Sheet1!M17=250,5,IF(Sheet1!Q17=300,6,IF(Sheet1!M17=350,7,IF(Sheet1!M17=400,8,IF(Sheet1!M17=450,9,IF(Sheet1!M17=500,10))))))),"")</f>
        <v/>
      </c>
      <c r="J68" s="114" t="str">
        <f>IF(C68&lt;&gt;"",J2,"")</f>
        <v/>
      </c>
    </row>
    <row r="69" spans="1:10">
      <c r="A69" s="103" t="str">
        <f>IF(C69&lt;&gt;"",A2,"")</f>
        <v/>
      </c>
      <c r="B69" s="103" t="str">
        <f>IF(C69&lt;&gt;"",B2,"")</f>
        <v/>
      </c>
      <c r="C69" s="103" t="str">
        <f>IF(Sheet4!B26&lt;&gt;"",Sheet4!B26,"")</f>
        <v/>
      </c>
      <c r="D69" s="103" t="str">
        <f>IF(C69&lt;&gt;"",D2,"")</f>
        <v/>
      </c>
      <c r="E69" s="101" t="str">
        <f>IF(C69&lt;&gt;"",IF(Sheet4!D26="ABS",0,Sheet4!D26),"")</f>
        <v/>
      </c>
      <c r="F69" s="101" t="str">
        <f>IF(C69&lt;&gt;"",Sheet4!F26,"")</f>
        <v/>
      </c>
      <c r="G69" s="101" t="str">
        <f>IF(C69&lt;&gt;"",Sheet4!H26,"")</f>
        <v/>
      </c>
      <c r="H69" s="101" t="str">
        <f>IF(C69&lt;&gt;"",Sheet4!J26,"")</f>
        <v/>
      </c>
      <c r="I69" s="111" t="str">
        <f>IF(C69&lt;&gt;"",IF(Sheet1!M17=200,4,IF(Sheet1!M17=250,5,IF(Sheet1!Q17=300,6,IF(Sheet1!M17=350,7,IF(Sheet1!M17=400,8,IF(Sheet1!M17=450,9,IF(Sheet1!M17=500,10))))))),"")</f>
        <v/>
      </c>
      <c r="J69" s="114" t="str">
        <f>IF(C69&lt;&gt;"",J2,"")</f>
        <v/>
      </c>
    </row>
    <row r="70" spans="1:10">
      <c r="A70" s="103" t="str">
        <f>IF(C70&lt;&gt;"",A2,"")</f>
        <v/>
      </c>
      <c r="B70" s="103" t="str">
        <f>IF(C70&lt;&gt;"",B2,"")</f>
        <v/>
      </c>
      <c r="C70" s="103" t="str">
        <f>IF(Sheet4!B27&lt;&gt;"",Sheet4!B27,"")</f>
        <v/>
      </c>
      <c r="D70" s="103" t="str">
        <f>IF(C70&lt;&gt;"",D2,"")</f>
        <v/>
      </c>
      <c r="E70" s="101" t="str">
        <f>IF(C70&lt;&gt;"",IF(Sheet4!D27="ABS",0,Sheet4!D27),"")</f>
        <v/>
      </c>
      <c r="F70" s="101" t="str">
        <f>IF(C70&lt;&gt;"",Sheet4!F27,"")</f>
        <v/>
      </c>
      <c r="G70" s="101" t="str">
        <f>IF(C70&lt;&gt;"",Sheet4!H27,"")</f>
        <v/>
      </c>
      <c r="H70" s="101" t="str">
        <f>IF(C70&lt;&gt;"",Sheet4!J27,"")</f>
        <v/>
      </c>
      <c r="I70" s="111" t="str">
        <f>IF(C70&lt;&gt;"",IF(Sheet1!M17=200,4,IF(Sheet1!M17=250,5,IF(Sheet1!Q17=300,6,IF(Sheet1!M17=350,7,IF(Sheet1!M17=400,8,IF(Sheet1!M17=450,9,IF(Sheet1!M17=500,10))))))),"")</f>
        <v/>
      </c>
      <c r="J70" s="114" t="str">
        <f>IF(C70&lt;&gt;"",J2,"")</f>
        <v/>
      </c>
    </row>
    <row r="71" spans="1:10">
      <c r="A71" s="103" t="str">
        <f>IF(C71&lt;&gt;"",A2,"")</f>
        <v/>
      </c>
      <c r="B71" s="103" t="str">
        <f>IF(C71&lt;&gt;"",B2,"")</f>
        <v/>
      </c>
      <c r="C71" s="103" t="str">
        <f>IF(Sheet4!B28&lt;&gt;"",Sheet4!B28,"")</f>
        <v/>
      </c>
      <c r="D71" s="103" t="str">
        <f>IF(C71&lt;&gt;"",D2,"")</f>
        <v/>
      </c>
      <c r="E71" s="101" t="str">
        <f>IF(C71&lt;&gt;"",IF(Sheet4!D28="ABS",0,Sheet4!D28),"")</f>
        <v/>
      </c>
      <c r="F71" s="101" t="str">
        <f>IF(C71&lt;&gt;"",Sheet4!F28,"")</f>
        <v/>
      </c>
      <c r="G71" s="101" t="str">
        <f>IF(C71&lt;&gt;"",Sheet4!H28,"")</f>
        <v/>
      </c>
      <c r="H71" s="101" t="str">
        <f>IF(C71&lt;&gt;"",Sheet4!J28,"")</f>
        <v/>
      </c>
      <c r="I71" s="111" t="str">
        <f>IF(C71&lt;&gt;"",IF(Sheet1!M17=200,4,IF(Sheet1!M17=250,5,IF(Sheet1!Q17=300,6,IF(Sheet1!M17=350,7,IF(Sheet1!M17=400,8,IF(Sheet1!M17=450,9,IF(Sheet1!M17=500,10))))))),"")</f>
        <v/>
      </c>
      <c r="J71" s="114" t="str">
        <f>IF(C71&lt;&gt;"",J2,"")</f>
        <v/>
      </c>
    </row>
    <row r="72" spans="1:10">
      <c r="A72" s="103" t="str">
        <f>IF(C72&lt;&gt;"",A2,"")</f>
        <v/>
      </c>
      <c r="B72" s="103" t="str">
        <f>IF(C72&lt;&gt;"",B2,"")</f>
        <v/>
      </c>
      <c r="C72" s="103" t="str">
        <f>IF(Sheet4!B29&lt;&gt;"",Sheet4!B29,"")</f>
        <v/>
      </c>
      <c r="D72" s="103" t="str">
        <f>IF(C72&lt;&gt;"",D2,"")</f>
        <v/>
      </c>
      <c r="E72" s="101" t="str">
        <f>IF(C72&lt;&gt;"",IF(Sheet4!D29="ABS",0,Sheet4!D29),"")</f>
        <v/>
      </c>
      <c r="F72" s="101" t="str">
        <f>IF(C72&lt;&gt;"",Sheet4!F29,"")</f>
        <v/>
      </c>
      <c r="G72" s="101" t="str">
        <f>IF(C72&lt;&gt;"",Sheet4!H29,"")</f>
        <v/>
      </c>
      <c r="H72" s="101" t="str">
        <f>IF(C72&lt;&gt;"",Sheet4!J29,"")</f>
        <v/>
      </c>
      <c r="I72" s="111" t="str">
        <f>IF(C72&lt;&gt;"",IF(Sheet1!M17=200,4,IF(Sheet1!M17=250,5,IF(Sheet1!Q17=300,6,IF(Sheet1!M17=350,7,IF(Sheet1!M17=400,8,IF(Sheet1!M17=450,9,IF(Sheet1!M17=500,10))))))),"")</f>
        <v/>
      </c>
      <c r="J72" s="114" t="str">
        <f>IF(C72&lt;&gt;"",J2,"")</f>
        <v/>
      </c>
    </row>
    <row r="73" spans="1:10">
      <c r="A73" s="103" t="str">
        <f>IF(C73&lt;&gt;"",A2,"")</f>
        <v/>
      </c>
      <c r="B73" s="103" t="str">
        <f>IF(C73&lt;&gt;"",B2,"")</f>
        <v/>
      </c>
      <c r="C73" s="103" t="str">
        <f>IF(Sheet4!B30&lt;&gt;"",Sheet4!B30,"")</f>
        <v/>
      </c>
      <c r="D73" s="103" t="str">
        <f>IF(C73&lt;&gt;"",D2,"")</f>
        <v/>
      </c>
      <c r="E73" s="101" t="str">
        <f>IF(C73&lt;&gt;"",IF(Sheet4!D30="ABS",0,Sheet4!D30),"")</f>
        <v/>
      </c>
      <c r="F73" s="101" t="str">
        <f>IF(C73&lt;&gt;"",Sheet4!F30,"")</f>
        <v/>
      </c>
      <c r="G73" s="101" t="str">
        <f>IF(C73&lt;&gt;"",Sheet4!H30,"")</f>
        <v/>
      </c>
      <c r="H73" s="101" t="str">
        <f>IF(C73&lt;&gt;"",Sheet4!J30,"")</f>
        <v/>
      </c>
      <c r="I73" s="111" t="str">
        <f>IF(C73&lt;&gt;"",IF(Sheet1!M17=200,4,IF(Sheet1!M17=250,5,IF(Sheet1!Q17=300,6,IF(Sheet1!M17=350,7,IF(Sheet1!M17=400,8,IF(Sheet1!M17=450,9,IF(Sheet1!M17=500,10))))))),"")</f>
        <v/>
      </c>
      <c r="J73" s="114" t="str">
        <f>IF(C73&lt;&gt;"",J2,"")</f>
        <v/>
      </c>
    </row>
    <row r="74" spans="1:10">
      <c r="A74" s="103" t="str">
        <f>IF(C74&lt;&gt;"",A2,"")</f>
        <v/>
      </c>
      <c r="B74" s="103" t="str">
        <f>IF(C74&lt;&gt;"",B2,"")</f>
        <v/>
      </c>
      <c r="C74" s="103" t="str">
        <f>IF(Sheet4!B31&lt;&gt;"",Sheet4!B31,"")</f>
        <v/>
      </c>
      <c r="D74" s="103" t="str">
        <f>IF(C74&lt;&gt;"",D2,"")</f>
        <v/>
      </c>
      <c r="E74" s="101" t="str">
        <f>IF(C74&lt;&gt;"",IF(Sheet4!D31="ABS",0,Sheet4!D31),"")</f>
        <v/>
      </c>
      <c r="F74" s="101" t="str">
        <f>IF(C74&lt;&gt;"",Sheet4!F31,"")</f>
        <v/>
      </c>
      <c r="G74" s="101" t="str">
        <f>IF(C74&lt;&gt;"",Sheet4!H31,"")</f>
        <v/>
      </c>
      <c r="H74" s="101" t="str">
        <f>IF(C74&lt;&gt;"",Sheet4!J31,"")</f>
        <v/>
      </c>
      <c r="I74" s="111" t="str">
        <f>IF(C74&lt;&gt;"",IF(Sheet1!M17=200,4,IF(Sheet1!M17=250,5,IF(Sheet1!Q17=300,6,IF(Sheet1!M17=350,7,IF(Sheet1!M17=400,8,IF(Sheet1!M17=450,9,IF(Sheet1!M17=500,10))))))),"")</f>
        <v/>
      </c>
      <c r="J74" s="114" t="str">
        <f>IF(C74&lt;&gt;"",J2,"")</f>
        <v/>
      </c>
    </row>
    <row r="75" spans="1:10">
      <c r="A75" s="103" t="str">
        <f>IF(C75&lt;&gt;"",A2,"")</f>
        <v/>
      </c>
      <c r="B75" s="103" t="str">
        <f>IF(C75&lt;&gt;"",B2,"")</f>
        <v/>
      </c>
      <c r="C75" s="103" t="str">
        <f>IF(Sheet4!B32&lt;&gt;"",Sheet4!B32,"")</f>
        <v/>
      </c>
      <c r="D75" s="103" t="str">
        <f>IF(C75&lt;&gt;"",D2,"")</f>
        <v/>
      </c>
      <c r="E75" s="101" t="str">
        <f>IF(C75&lt;&gt;"",IF(Sheet4!D32="ABS",0,Sheet4!D32),"")</f>
        <v/>
      </c>
      <c r="F75" s="101" t="str">
        <f>IF(C75&lt;&gt;"",Sheet4!F32,"")</f>
        <v/>
      </c>
      <c r="G75" s="101" t="str">
        <f>IF(C75&lt;&gt;"",Sheet4!H32,"")</f>
        <v/>
      </c>
      <c r="H75" s="101" t="str">
        <f>IF(C75&lt;&gt;"",Sheet4!J32,"")</f>
        <v/>
      </c>
      <c r="I75" s="111" t="str">
        <f>IF(C75&lt;&gt;"",IF(Sheet1!M17=200,4,IF(Sheet1!M17=250,5,IF(Sheet1!Q17=300,6,IF(Sheet1!M17=350,7,IF(Sheet1!M17=400,8,IF(Sheet1!M17=450,9,IF(Sheet1!M17=500,10))))))),"")</f>
        <v/>
      </c>
      <c r="J75" s="114" t="str">
        <f>IF(C75&lt;&gt;"",J2,"")</f>
        <v/>
      </c>
    </row>
    <row r="76" spans="1:10">
      <c r="A76" s="103" t="str">
        <f>IF(C76&lt;&gt;"",A2,"")</f>
        <v/>
      </c>
      <c r="B76" s="103" t="str">
        <f>IF(C76&lt;&gt;"",B2,"")</f>
        <v/>
      </c>
      <c r="C76" s="103" t="str">
        <f>IF(Sheet4!B33&lt;&gt;"",Sheet4!B33,"")</f>
        <v/>
      </c>
      <c r="D76" s="103" t="str">
        <f>IF(C76&lt;&gt;"",D2,"")</f>
        <v/>
      </c>
      <c r="E76" s="101" t="str">
        <f>IF(C76&lt;&gt;"",IF(Sheet4!D33="ABS",0,Sheet4!D33),"")</f>
        <v/>
      </c>
      <c r="F76" s="101" t="str">
        <f>IF(C76&lt;&gt;"",Sheet4!F33,"")</f>
        <v/>
      </c>
      <c r="G76" s="101" t="str">
        <f>IF(C76&lt;&gt;"",Sheet4!H33,"")</f>
        <v/>
      </c>
      <c r="H76" s="101" t="str">
        <f>IF(C76&lt;&gt;"",Sheet4!J33,"")</f>
        <v/>
      </c>
      <c r="I76" s="111" t="str">
        <f>IF(C76&lt;&gt;"",IF(Sheet1!M17=200,4,IF(Sheet1!M17=250,5,IF(Sheet1!Q17=300,6,IF(Sheet1!M17=350,7,IF(Sheet1!M17=400,8,IF(Sheet1!M17=450,9,IF(Sheet1!M17=500,10))))))),"")</f>
        <v/>
      </c>
      <c r="J76" s="114" t="str">
        <f>IF(C76&lt;&gt;"",J2,"")</f>
        <v/>
      </c>
    </row>
    <row r="77" spans="1:10">
      <c r="A77" s="103" t="str">
        <f>IF(C77&lt;&gt;"",A2,"")</f>
        <v/>
      </c>
      <c r="B77" s="103" t="str">
        <f>IF(C77&lt;&gt;"",B2,"")</f>
        <v/>
      </c>
      <c r="C77" s="103" t="str">
        <f>IF(Sheet4!B34&lt;&gt;"",Sheet4!B34,"")</f>
        <v/>
      </c>
      <c r="D77" s="103" t="str">
        <f>IF(C77&lt;&gt;"",D2,"")</f>
        <v/>
      </c>
      <c r="E77" s="101" t="str">
        <f>IF(C77&lt;&gt;"",IF(Sheet4!D34="ABS",0,Sheet4!D34),"")</f>
        <v/>
      </c>
      <c r="F77" s="101" t="str">
        <f>IF(C77&lt;&gt;"",Sheet4!F34,"")</f>
        <v/>
      </c>
      <c r="G77" s="101" t="str">
        <f>IF(C77&lt;&gt;"",Sheet4!H34,"")</f>
        <v/>
      </c>
      <c r="H77" s="101" t="str">
        <f>IF(C77&lt;&gt;"",Sheet4!J34,"")</f>
        <v/>
      </c>
      <c r="I77" s="111" t="str">
        <f>IF(C77&lt;&gt;"",IF(Sheet1!M17=200,4,IF(Sheet1!M17=250,5,IF(Sheet1!Q17=300,6,IF(Sheet1!M17=350,7,IF(Sheet1!M17=400,8,IF(Sheet1!M17=450,9,IF(Sheet1!M17=500,10))))))),"")</f>
        <v/>
      </c>
      <c r="J77" s="114" t="str">
        <f>IF(C77&lt;&gt;"",J2,"")</f>
        <v/>
      </c>
    </row>
    <row r="78" spans="1:10">
      <c r="A78" s="103" t="str">
        <f>IF(C78&lt;&gt;"",A2,"")</f>
        <v/>
      </c>
      <c r="B78" s="103" t="str">
        <f>IF(C78&lt;&gt;"",B2,"")</f>
        <v/>
      </c>
      <c r="C78" s="103" t="str">
        <f>IF(Sheet4!B35&lt;&gt;"",Sheet4!B35,"")</f>
        <v/>
      </c>
      <c r="D78" s="103" t="str">
        <f>IF(C78&lt;&gt;"",D2,"")</f>
        <v/>
      </c>
      <c r="E78" s="101" t="str">
        <f>IF(C78&lt;&gt;"",IF(Sheet4!D35="ABS",0,Sheet4!D35),"")</f>
        <v/>
      </c>
      <c r="F78" s="101" t="str">
        <f>IF(C78&lt;&gt;"",Sheet4!F35,"")</f>
        <v/>
      </c>
      <c r="G78" s="101" t="str">
        <f>IF(C78&lt;&gt;"",Sheet4!H35,"")</f>
        <v/>
      </c>
      <c r="H78" s="101" t="str">
        <f>IF(C78&lt;&gt;"",Sheet4!J35,"")</f>
        <v/>
      </c>
      <c r="I78" s="111" t="str">
        <f>IF(C78&lt;&gt;"",IF(Sheet1!M17=200,4,IF(Sheet1!M17=250,5,IF(Sheet1!Q17=300,6,IF(Sheet1!M17=350,7,IF(Sheet1!M17=400,8,IF(Sheet1!M17=450,9,IF(Sheet1!M17=500,10))))))),"")</f>
        <v/>
      </c>
      <c r="J78" s="114" t="str">
        <f>IF(C78&lt;&gt;"",J2,"")</f>
        <v/>
      </c>
    </row>
    <row r="79" spans="1:10">
      <c r="A79" s="103" t="str">
        <f>IF(C79&lt;&gt;"",A2,"")</f>
        <v/>
      </c>
      <c r="B79" s="103" t="str">
        <f>IF(C79&lt;&gt;"",B2,"")</f>
        <v/>
      </c>
      <c r="C79" s="103" t="str">
        <f>IF(Sheet4!B36&lt;&gt;"",Sheet4!B36,"")</f>
        <v/>
      </c>
      <c r="D79" s="103" t="str">
        <f>IF(C79&lt;&gt;"",D2,"")</f>
        <v/>
      </c>
      <c r="E79" s="101" t="str">
        <f>IF(C79&lt;&gt;"",IF(Sheet4!D36="ABS",0,Sheet4!D36),"")</f>
        <v/>
      </c>
      <c r="F79" s="101" t="str">
        <f>IF(C79&lt;&gt;"",Sheet4!F36,"")</f>
        <v/>
      </c>
      <c r="G79" s="101" t="str">
        <f>IF(C79&lt;&gt;"",Sheet4!H36,"")</f>
        <v/>
      </c>
      <c r="H79" s="101" t="str">
        <f>IF(C79&lt;&gt;"",Sheet4!J36,"")</f>
        <v/>
      </c>
      <c r="I79" s="111" t="str">
        <f>IF(C79&lt;&gt;"",IF(Sheet1!M17=200,4,IF(Sheet1!M17=250,5,IF(Sheet1!Q17=300,6,IF(Sheet1!M17=350,7,IF(Sheet1!M17=400,8,IF(Sheet1!M17=450,9,IF(Sheet1!M17=500,10))))))),"")</f>
        <v/>
      </c>
      <c r="J79" s="114" t="str">
        <f>IF(C79&lt;&gt;"",J2,"")</f>
        <v/>
      </c>
    </row>
    <row r="80" spans="1:10">
      <c r="A80" s="103" t="str">
        <f>IF(C80&lt;&gt;"",A2,"")</f>
        <v/>
      </c>
      <c r="B80" s="103" t="str">
        <f>IF(C80&lt;&gt;"",B2,"")</f>
        <v/>
      </c>
      <c r="C80" s="103" t="str">
        <f>IF(Sheet4!B37&lt;&gt;"",Sheet4!B37,"")</f>
        <v/>
      </c>
      <c r="D80" s="103" t="str">
        <f>IF(C80&lt;&gt;"",D2,"")</f>
        <v/>
      </c>
      <c r="E80" s="101" t="str">
        <f>IF(C80&lt;&gt;"",IF(Sheet4!D37="ABS",0,Sheet4!D37),"")</f>
        <v/>
      </c>
      <c r="F80" s="101" t="str">
        <f>IF(C80&lt;&gt;"",Sheet4!F37,"")</f>
        <v/>
      </c>
      <c r="G80" s="101" t="str">
        <f>IF(C80&lt;&gt;"",Sheet4!H37,"")</f>
        <v/>
      </c>
      <c r="H80" s="101" t="str">
        <f>IF(C80&lt;&gt;"",Sheet4!J37,"")</f>
        <v/>
      </c>
      <c r="I80" s="111" t="str">
        <f>IF(C80&lt;&gt;"",IF(Sheet1!M17=200,4,IF(Sheet1!M17=250,5,IF(Sheet1!Q17=300,6,IF(Sheet1!M17=350,7,IF(Sheet1!M17=400,8,IF(Sheet1!M17=450,9,IF(Sheet1!M17=500,10))))))),"")</f>
        <v/>
      </c>
      <c r="J80" s="114" t="str">
        <f>IF(C80&lt;&gt;"",J2,"")</f>
        <v/>
      </c>
    </row>
    <row r="81" spans="1:10">
      <c r="A81" s="103" t="str">
        <f>IF(C81&lt;&gt;"",A2,"")</f>
        <v/>
      </c>
      <c r="B81" s="103" t="str">
        <f>IF(C81&lt;&gt;"",B2,"")</f>
        <v/>
      </c>
      <c r="C81" s="103" t="str">
        <f>IF(Sheet4!B38&lt;&gt;"",Sheet4!B38,"")</f>
        <v/>
      </c>
      <c r="D81" s="103" t="str">
        <f>IF(C81&lt;&gt;"",D2,"")</f>
        <v/>
      </c>
      <c r="E81" s="101" t="str">
        <f>IF(C81&lt;&gt;"",IF(Sheet4!D38="ABS",0,Sheet4!D38),"")</f>
        <v/>
      </c>
      <c r="F81" s="101" t="str">
        <f>IF(C81&lt;&gt;"",Sheet4!F38,"")</f>
        <v/>
      </c>
      <c r="G81" s="101" t="str">
        <f>IF(C81&lt;&gt;"",Sheet4!H38,"")</f>
        <v/>
      </c>
      <c r="H81" s="101" t="str">
        <f>IF(C81&lt;&gt;"",Sheet4!J38,"")</f>
        <v/>
      </c>
      <c r="I81" s="111" t="str">
        <f>IF(C81&lt;&gt;"",IF(Sheet1!M17=200,4,IF(Sheet1!M17=250,5,IF(Sheet1!Q17=300,6,IF(Sheet1!M17=350,7,IF(Sheet1!M17=400,8,IF(Sheet1!M17=450,9,IF(Sheet1!M17=500,10))))))),"")</f>
        <v/>
      </c>
      <c r="J81" s="114" t="str">
        <f>IF(C81&lt;&gt;"",J2,"")</f>
        <v/>
      </c>
    </row>
    <row r="82" spans="1:10">
      <c r="A82" s="100" t="str">
        <f>IF(C82&lt;&gt;"",A2,"")</f>
        <v/>
      </c>
      <c r="B82" s="100" t="str">
        <f>IF(C82&lt;&gt;"",B2,"")</f>
        <v/>
      </c>
      <c r="C82" s="100" t="str">
        <f>IF(Sheet5!B19&lt;&gt;"",Sheet5!B19,"")</f>
        <v/>
      </c>
      <c r="D82" s="100" t="str">
        <f>IF(C82&lt;&gt;"",D2,"")</f>
        <v/>
      </c>
      <c r="E82" s="102" t="str">
        <f>IF(C82&lt;&gt;"",IF(Sheet5!D19="ABS",0,Sheet5!D19),"")</f>
        <v/>
      </c>
      <c r="F82" s="102" t="str">
        <f>IF(C82&lt;&gt;"",Sheet5!F19,"")</f>
        <v/>
      </c>
      <c r="G82" s="102" t="str">
        <f>IF(C82&lt;&gt;"",Sheet5!H19,"")</f>
        <v/>
      </c>
      <c r="H82" s="102" t="str">
        <f>IF(C82&lt;&gt;"",Sheet5!J19,"")</f>
        <v/>
      </c>
      <c r="I82" s="111" t="str">
        <f>IF(C82&lt;&gt;"",IF(Sheet1!M17=200,4,IF(Sheet1!M17=250,5,IF(Sheet1!Q17=300,6,IF(Sheet1!M17=350,7,IF(Sheet1!M17=400,8,IF(Sheet1!M17=450,9,IF(Sheet1!M17=500,10))))))),"")</f>
        <v/>
      </c>
      <c r="J82" s="114" t="str">
        <f>IF(C82&lt;&gt;"",J2,"")</f>
        <v/>
      </c>
    </row>
    <row r="83" spans="1:10">
      <c r="A83" s="103" t="str">
        <f>IF(C83&lt;&gt;"",A2,"")</f>
        <v/>
      </c>
      <c r="B83" s="103" t="str">
        <f>IF(C83&lt;&gt;"",B2,"")</f>
        <v/>
      </c>
      <c r="C83" s="103" t="str">
        <f>IF(Sheet5!B20&lt;&gt;"",Sheet5!B20,"")</f>
        <v/>
      </c>
      <c r="D83" s="103" t="str">
        <f>IF(C83&lt;&gt;"",D2,"")</f>
        <v/>
      </c>
      <c r="E83" s="101" t="str">
        <f>IF(C83&lt;&gt;"",IF(Sheet5!D20="ABS",0,Sheet5!D20),"")</f>
        <v/>
      </c>
      <c r="F83" s="101" t="str">
        <f>IF(C83&lt;&gt;"",Sheet5!F20,"")</f>
        <v/>
      </c>
      <c r="G83" s="101" t="str">
        <f>IF(C83&lt;&gt;"",Sheet5!H20,"")</f>
        <v/>
      </c>
      <c r="H83" s="101" t="str">
        <f>IF(C83&lt;&gt;"",Sheet5!J20,"")</f>
        <v/>
      </c>
      <c r="I83" s="111" t="str">
        <f>IF(C83&lt;&gt;"",IF(Sheet1!M17=200,4,IF(Sheet1!M17=250,5,IF(Sheet1!Q17=300,6,IF(Sheet1!M17=350,7,IF(Sheet1!M17=400,8,IF(Sheet1!M17=450,9,IF(Sheet1!M17=500,10))))))),"")</f>
        <v/>
      </c>
      <c r="J83" s="114" t="str">
        <f>IF(C83&lt;&gt;"",J2,"")</f>
        <v/>
      </c>
    </row>
    <row r="84" spans="1:10">
      <c r="A84" s="103" t="str">
        <f>IF(C84&lt;&gt;"",A2,"")</f>
        <v/>
      </c>
      <c r="B84" s="103" t="str">
        <f>IF(C84&lt;&gt;"",B2,"")</f>
        <v/>
      </c>
      <c r="C84" s="103" t="str">
        <f>IF(Sheet5!B21&lt;&gt;"",Sheet5!B21,"")</f>
        <v/>
      </c>
      <c r="D84" s="103" t="str">
        <f>IF(C84&lt;&gt;"",D2,"")</f>
        <v/>
      </c>
      <c r="E84" s="101" t="str">
        <f>IF(C84&lt;&gt;"",IF(Sheet5!D21="ABS",0,Sheet5!D21),"")</f>
        <v/>
      </c>
      <c r="F84" s="101" t="str">
        <f>IF(C84&lt;&gt;"",Sheet5!F21,"")</f>
        <v/>
      </c>
      <c r="G84" s="101" t="str">
        <f>IF(C84&lt;&gt;"",Sheet5!H21,"")</f>
        <v/>
      </c>
      <c r="H84" s="101" t="str">
        <f>IF(C84&lt;&gt;"",Sheet5!J21,"")</f>
        <v/>
      </c>
      <c r="I84" s="111" t="str">
        <f>IF(C84&lt;&gt;"",IF(Sheet1!M17=200,4,IF(Sheet1!M17=250,5,IF(Sheet1!Q17=300,6,IF(Sheet1!M17=350,7,IF(Sheet1!M17=400,8,IF(Sheet1!M17=450,9,IF(Sheet1!M17=500,10))))))),"")</f>
        <v/>
      </c>
      <c r="J84" s="114" t="str">
        <f>IF(C84&lt;&gt;"",J2,"")</f>
        <v/>
      </c>
    </row>
    <row r="85" spans="1:10">
      <c r="A85" s="103" t="str">
        <f>IF(C85&lt;&gt;"",A2,"")</f>
        <v/>
      </c>
      <c r="B85" s="103" t="str">
        <f>IF(C85&lt;&gt;"",B2,"")</f>
        <v/>
      </c>
      <c r="C85" s="103" t="str">
        <f>IF(Sheet5!B22&lt;&gt;"",Sheet5!B22,"")</f>
        <v/>
      </c>
      <c r="D85" s="103" t="str">
        <f>IF(C85&lt;&gt;"",D2,"")</f>
        <v/>
      </c>
      <c r="E85" s="101" t="str">
        <f>IF(C85&lt;&gt;"",IF(Sheet5!D22="ABS",0,Sheet5!D22),"")</f>
        <v/>
      </c>
      <c r="F85" s="101" t="str">
        <f>IF(C85&lt;&gt;"",Sheet5!F22,"")</f>
        <v/>
      </c>
      <c r="G85" s="101" t="str">
        <f>IF(C85&lt;&gt;"",Sheet5!H22,"")</f>
        <v/>
      </c>
      <c r="H85" s="101" t="str">
        <f>IF(C85&lt;&gt;"",Sheet5!J22,"")</f>
        <v/>
      </c>
      <c r="I85" s="111" t="str">
        <f>IF(C85&lt;&gt;"",IF(Sheet1!M17=200,4,IF(Sheet1!M17=250,5,IF(Sheet1!Q17=300,6,IF(Sheet1!M17=350,7,IF(Sheet1!M17=400,8,IF(Sheet1!M17=450,9,IF(Sheet1!M17=500,10))))))),"")</f>
        <v/>
      </c>
      <c r="J85" s="114" t="str">
        <f>IF(C85&lt;&gt;"",J2,"")</f>
        <v/>
      </c>
    </row>
    <row r="86" spans="1:10">
      <c r="A86" s="103" t="str">
        <f>IF(C86&lt;&gt;"",A2,"")</f>
        <v/>
      </c>
      <c r="B86" s="103" t="str">
        <f>IF(C86&lt;&gt;"",B2,"")</f>
        <v/>
      </c>
      <c r="C86" s="103" t="str">
        <f>IF(Sheet5!B23&lt;&gt;"",Sheet5!B23,"")</f>
        <v/>
      </c>
      <c r="D86" s="103" t="str">
        <f>IF(C86&lt;&gt;"",D2,"")</f>
        <v/>
      </c>
      <c r="E86" s="101" t="str">
        <f>IF(C86&lt;&gt;"",IF(Sheet5!D23="ABS",0,Sheet5!D23),"")</f>
        <v/>
      </c>
      <c r="F86" s="101" t="str">
        <f>IF(C86&lt;&gt;"",Sheet5!F23,"")</f>
        <v/>
      </c>
      <c r="G86" s="101" t="str">
        <f>IF(C86&lt;&gt;"",Sheet5!H23,"")</f>
        <v/>
      </c>
      <c r="H86" s="101" t="str">
        <f>IF(C86&lt;&gt;"",Sheet5!J23,"")</f>
        <v/>
      </c>
      <c r="I86" s="111" t="str">
        <f>IF(C86&lt;&gt;"",IF(Sheet1!M17=200,4,IF(Sheet1!M17=250,5,IF(Sheet1!Q17=300,6,IF(Sheet1!M17=350,7,IF(Sheet1!M17=400,8,IF(Sheet1!M17=450,9,IF(Sheet1!M17=500,10))))))),"")</f>
        <v/>
      </c>
      <c r="J86" s="114" t="str">
        <f>IF(C86&lt;&gt;"",J2,"")</f>
        <v/>
      </c>
    </row>
    <row r="87" spans="1:10">
      <c r="A87" s="103" t="str">
        <f>IF(C87&lt;&gt;"",A2,"")</f>
        <v/>
      </c>
      <c r="B87" s="103" t="str">
        <f>IF(C87&lt;&gt;"",B2,"")</f>
        <v/>
      </c>
      <c r="C87" s="103" t="str">
        <f>IF(Sheet5!B24&lt;&gt;"",Sheet5!B24,"")</f>
        <v/>
      </c>
      <c r="D87" s="103" t="str">
        <f>IF(C87&lt;&gt;"",D2,"")</f>
        <v/>
      </c>
      <c r="E87" s="101" t="str">
        <f>IF(C87&lt;&gt;"",IF(Sheet5!D24="ABS",0,Sheet5!D24),"")</f>
        <v/>
      </c>
      <c r="F87" s="101" t="str">
        <f>IF(C87&lt;&gt;"",Sheet5!F24,"")</f>
        <v/>
      </c>
      <c r="G87" s="101" t="str">
        <f>IF(C87&lt;&gt;"",Sheet5!H24,"")</f>
        <v/>
      </c>
      <c r="H87" s="101" t="str">
        <f>IF(C87&lt;&gt;"",Sheet5!J24,"")</f>
        <v/>
      </c>
      <c r="I87" s="111" t="str">
        <f>IF(C87&lt;&gt;"",IF(Sheet1!M17=200,4,IF(Sheet1!M17=250,5,IF(Sheet1!Q17=300,6,IF(Sheet1!M17=350,7,IF(Sheet1!M17=400,8,IF(Sheet1!M17=450,9,IF(Sheet1!M17=500,10))))))),"")</f>
        <v/>
      </c>
      <c r="J87" s="114" t="str">
        <f>IF(C87&lt;&gt;"",J2,"")</f>
        <v/>
      </c>
    </row>
    <row r="88" spans="1:10">
      <c r="A88" s="103" t="str">
        <f>IF(C88&lt;&gt;"",A2,"")</f>
        <v/>
      </c>
      <c r="B88" s="103" t="str">
        <f>IF(C88&lt;&gt;"",B2,"")</f>
        <v/>
      </c>
      <c r="C88" s="103" t="str">
        <f>IF(Sheet5!B25&lt;&gt;"",Sheet5!B25,"")</f>
        <v/>
      </c>
      <c r="D88" s="103" t="str">
        <f>IF(C88&lt;&gt;"",D2,"")</f>
        <v/>
      </c>
      <c r="E88" s="101" t="str">
        <f>IF(C88&lt;&gt;"",IF(Sheet5!D25="ABS",0,Sheet5!D25),"")</f>
        <v/>
      </c>
      <c r="F88" s="101" t="str">
        <f>IF(C88&lt;&gt;"",Sheet5!F25,"")</f>
        <v/>
      </c>
      <c r="G88" s="101" t="str">
        <f>IF(C88&lt;&gt;"",Sheet5!H25,"")</f>
        <v/>
      </c>
      <c r="H88" s="101" t="str">
        <f>IF(C88&lt;&gt;"",Sheet5!J25,"")</f>
        <v/>
      </c>
      <c r="I88" s="111" t="str">
        <f>IF(C88&lt;&gt;"",IF(Sheet1!M17=200,4,IF(Sheet1!M17=250,5,IF(Sheet1!Q17=300,6,IF(Sheet1!M17=350,7,IF(Sheet1!M17=400,8,IF(Sheet1!M17=450,9,IF(Sheet1!M17=500,10))))))),"")</f>
        <v/>
      </c>
      <c r="J88" s="114" t="str">
        <f>IF(C88&lt;&gt;"",J2,"")</f>
        <v/>
      </c>
    </row>
    <row r="89" spans="1:10">
      <c r="A89" s="103" t="str">
        <f>IF(C89&lt;&gt;"",A2,"")</f>
        <v/>
      </c>
      <c r="B89" s="103" t="str">
        <f>IF(C89&lt;&gt;"",B2,"")</f>
        <v/>
      </c>
      <c r="C89" s="103" t="str">
        <f>IF(Sheet5!B26&lt;&gt;"",Sheet5!B26,"")</f>
        <v/>
      </c>
      <c r="D89" s="103" t="str">
        <f>IF(C89&lt;&gt;"",D2,"")</f>
        <v/>
      </c>
      <c r="E89" s="101" t="str">
        <f>IF(C89&lt;&gt;"",IF(Sheet5!D26="ABS",0,Sheet5!D26),"")</f>
        <v/>
      </c>
      <c r="F89" s="101" t="str">
        <f>IF(C89&lt;&gt;"",Sheet5!F26,"")</f>
        <v/>
      </c>
      <c r="G89" s="101" t="str">
        <f>IF(C89&lt;&gt;"",Sheet5!H26,"")</f>
        <v/>
      </c>
      <c r="H89" s="101" t="str">
        <f>IF(C89&lt;&gt;"",Sheet5!J26,"")</f>
        <v/>
      </c>
      <c r="I89" s="111" t="str">
        <f>IF(C89&lt;&gt;"",IF(Sheet1!M17=200,4,IF(Sheet1!M17=250,5,IF(Sheet1!Q17=300,6,IF(Sheet1!M17=350,7,IF(Sheet1!M17=400,8,IF(Sheet1!M17=450,9,IF(Sheet1!M17=500,10))))))),"")</f>
        <v/>
      </c>
      <c r="J89" s="114" t="str">
        <f>IF(C89&lt;&gt;"",J2,"")</f>
        <v/>
      </c>
    </row>
    <row r="90" spans="1:10">
      <c r="A90" s="103" t="str">
        <f>IF(C90&lt;&gt;"",A2,"")</f>
        <v/>
      </c>
      <c r="B90" s="103" t="str">
        <f>IF(C90&lt;&gt;"",B2,"")</f>
        <v/>
      </c>
      <c r="C90" s="103" t="str">
        <f>IF(Sheet5!B27&lt;&gt;"",Sheet5!B27,"")</f>
        <v/>
      </c>
      <c r="D90" s="103" t="str">
        <f>IF(C90&lt;&gt;"",D2,"")</f>
        <v/>
      </c>
      <c r="E90" s="101" t="str">
        <f>IF(C90&lt;&gt;"",IF(Sheet5!D27="ABS",0,Sheet5!D27),"")</f>
        <v/>
      </c>
      <c r="F90" s="101" t="str">
        <f>IF(C90&lt;&gt;"",Sheet5!F27,"")</f>
        <v/>
      </c>
      <c r="G90" s="101" t="str">
        <f>IF(C90&lt;&gt;"",Sheet5!H27,"")</f>
        <v/>
      </c>
      <c r="H90" s="101" t="str">
        <f>IF(C90&lt;&gt;"",Sheet5!J27,"")</f>
        <v/>
      </c>
      <c r="I90" s="111" t="str">
        <f>IF(C90&lt;&gt;"",IF(Sheet1!M17=200,4,IF(Sheet1!M17=250,5,IF(Sheet1!Q17=300,6,IF(Sheet1!M17=350,7,IF(Sheet1!M17=400,8,IF(Sheet1!M17=450,9,IF(Sheet1!M17=500,10))))))),"")</f>
        <v/>
      </c>
      <c r="J90" s="114" t="str">
        <f>IF(C90&lt;&gt;"",J2,"")</f>
        <v/>
      </c>
    </row>
    <row r="91" spans="1:10">
      <c r="A91" s="103" t="str">
        <f>IF(C91&lt;&gt;"",A2,"")</f>
        <v/>
      </c>
      <c r="B91" s="103" t="str">
        <f>IF(C91&lt;&gt;"",B2,"")</f>
        <v/>
      </c>
      <c r="C91" s="103" t="str">
        <f>IF(Sheet5!B28&lt;&gt;"",Sheet5!B28,"")</f>
        <v/>
      </c>
      <c r="D91" s="103" t="str">
        <f>IF(C91&lt;&gt;"",D2,"")</f>
        <v/>
      </c>
      <c r="E91" s="101" t="str">
        <f>IF(C91&lt;&gt;"",IF(Sheet5!D28="ABS",0,Sheet5!D28),"")</f>
        <v/>
      </c>
      <c r="F91" s="101" t="str">
        <f>IF(C91&lt;&gt;"",Sheet5!F28,"")</f>
        <v/>
      </c>
      <c r="G91" s="101" t="str">
        <f>IF(C91&lt;&gt;"",Sheet5!H28,"")</f>
        <v/>
      </c>
      <c r="H91" s="101" t="str">
        <f>IF(C91&lt;&gt;"",Sheet5!J28,"")</f>
        <v/>
      </c>
      <c r="I91" s="111" t="str">
        <f>IF(C91&lt;&gt;"",IF(Sheet1!M17=200,4,IF(Sheet1!M17=250,5,IF(Sheet1!Q17=300,6,IF(Sheet1!M17=350,7,IF(Sheet1!M17=400,8,IF(Sheet1!M17=450,9,IF(Sheet1!M17=500,10))))))),"")</f>
        <v/>
      </c>
      <c r="J91" s="114" t="str">
        <f>IF(C91&lt;&gt;"",J2,"")</f>
        <v/>
      </c>
    </row>
    <row r="92" spans="1:10">
      <c r="A92" s="103" t="str">
        <f>IF(C92&lt;&gt;"",A2,"")</f>
        <v/>
      </c>
      <c r="B92" s="103" t="str">
        <f>IF(C92&lt;&gt;"",B2,"")</f>
        <v/>
      </c>
      <c r="C92" s="103" t="str">
        <f>IF(Sheet5!B29&lt;&gt;"",Sheet5!B29,"")</f>
        <v/>
      </c>
      <c r="D92" s="103" t="str">
        <f>IF(C92&lt;&gt;"",D2,"")</f>
        <v/>
      </c>
      <c r="E92" s="101" t="str">
        <f>IF(C92&lt;&gt;"",IF(Sheet5!D29="ABS",0,Sheet5!D29),"")</f>
        <v/>
      </c>
      <c r="F92" s="101" t="str">
        <f>IF(C92&lt;&gt;"",Sheet5!F29,"")</f>
        <v/>
      </c>
      <c r="G92" s="101" t="str">
        <f>IF(C92&lt;&gt;"",Sheet5!H29,"")</f>
        <v/>
      </c>
      <c r="H92" s="101" t="str">
        <f>IF(C92&lt;&gt;"",Sheet5!J29,"")</f>
        <v/>
      </c>
      <c r="I92" s="111" t="str">
        <f>IF(C92&lt;&gt;"",IF(Sheet1!M17=200,4,IF(Sheet1!M17=250,5,IF(Sheet1!Q17=300,6,IF(Sheet1!M17=350,7,IF(Sheet1!M17=400,8,IF(Sheet1!M17=450,9,IF(Sheet1!M17=500,10))))))),"")</f>
        <v/>
      </c>
      <c r="J92" s="114" t="str">
        <f>IF(C92&lt;&gt;"",J2,"")</f>
        <v/>
      </c>
    </row>
    <row r="93" spans="1:10">
      <c r="A93" s="103" t="str">
        <f>IF(C93&lt;&gt;"",A2,"")</f>
        <v/>
      </c>
      <c r="B93" s="103" t="str">
        <f>IF(C93&lt;&gt;"",B2,"")</f>
        <v/>
      </c>
      <c r="C93" s="103" t="str">
        <f>IF(Sheet5!B30&lt;&gt;"",Sheet5!B30,"")</f>
        <v/>
      </c>
      <c r="D93" s="103" t="str">
        <f>IF(C93&lt;&gt;"",D2,"")</f>
        <v/>
      </c>
      <c r="E93" s="101" t="str">
        <f>IF(C93&lt;&gt;"",IF(Sheet5!D30="ABS",0,Sheet5!D30),"")</f>
        <v/>
      </c>
      <c r="F93" s="101" t="str">
        <f>IF(C93&lt;&gt;"",Sheet5!F30,"")</f>
        <v/>
      </c>
      <c r="G93" s="101" t="str">
        <f>IF(C93&lt;&gt;"",Sheet5!H30,"")</f>
        <v/>
      </c>
      <c r="H93" s="101" t="str">
        <f>IF(C93&lt;&gt;"",Sheet5!J30,"")</f>
        <v/>
      </c>
      <c r="I93" s="111" t="str">
        <f>IF(C93&lt;&gt;"",IF(Sheet1!M17=200,4,IF(Sheet1!M17=250,5,IF(Sheet1!Q17=300,6,IF(Sheet1!M17=350,7,IF(Sheet1!M17=400,8,IF(Sheet1!M17=450,9,IF(Sheet1!M17=500,10))))))),"")</f>
        <v/>
      </c>
      <c r="J93" s="114" t="str">
        <f>IF(C93&lt;&gt;"",J2,"")</f>
        <v/>
      </c>
    </row>
    <row r="94" spans="1:10">
      <c r="A94" s="103" t="str">
        <f>IF(C94&lt;&gt;"",A2,"")</f>
        <v/>
      </c>
      <c r="B94" s="103" t="str">
        <f>IF(C94&lt;&gt;"",B2,"")</f>
        <v/>
      </c>
      <c r="C94" s="103" t="str">
        <f>IF(Sheet5!B31&lt;&gt;"",Sheet5!B31,"")</f>
        <v/>
      </c>
      <c r="D94" s="103" t="str">
        <f>IF(C94&lt;&gt;"",D2,"")</f>
        <v/>
      </c>
      <c r="E94" s="101" t="str">
        <f>IF(C94&lt;&gt;"",IF(Sheet5!D31="ABS",0,Sheet5!D31),"")</f>
        <v/>
      </c>
      <c r="F94" s="101" t="str">
        <f>IF(C94&lt;&gt;"",Sheet5!F31,"")</f>
        <v/>
      </c>
      <c r="G94" s="101" t="str">
        <f>IF(C94&lt;&gt;"",Sheet5!H31,"")</f>
        <v/>
      </c>
      <c r="H94" s="101" t="str">
        <f>IF(C94&lt;&gt;"",Sheet5!J31,"")</f>
        <v/>
      </c>
      <c r="I94" s="111" t="str">
        <f>IF(C94&lt;&gt;"",IF(Sheet1!M17=200,4,IF(Sheet1!M17=250,5,IF(Sheet1!Q17=300,6,IF(Sheet1!M17=350,7,IF(Sheet1!M17=400,8,IF(Sheet1!M17=450,9,IF(Sheet1!M17=500,10))))))),"")</f>
        <v/>
      </c>
      <c r="J94" s="114" t="str">
        <f>IF(C94&lt;&gt;"",J2,"")</f>
        <v/>
      </c>
    </row>
    <row r="95" spans="1:10">
      <c r="A95" s="103" t="str">
        <f>IF(C95&lt;&gt;"",A2,"")</f>
        <v/>
      </c>
      <c r="B95" s="103" t="str">
        <f>IF(C95&lt;&gt;"",B2,"")</f>
        <v/>
      </c>
      <c r="C95" s="103" t="str">
        <f>IF(Sheet5!B32&lt;&gt;"",Sheet5!B32,"")</f>
        <v/>
      </c>
      <c r="D95" s="103" t="str">
        <f>IF(C95&lt;&gt;"",D2,"")</f>
        <v/>
      </c>
      <c r="E95" s="101" t="str">
        <f>IF(C95&lt;&gt;"",IF(Sheet5!D32="ABS",0,Sheet5!D32),"")</f>
        <v/>
      </c>
      <c r="F95" s="101" t="str">
        <f>IF(C95&lt;&gt;"",Sheet5!F32,"")</f>
        <v/>
      </c>
      <c r="G95" s="101" t="str">
        <f>IF(C95&lt;&gt;"",Sheet5!H32,"")</f>
        <v/>
      </c>
      <c r="H95" s="101" t="str">
        <f>IF(C95&lt;&gt;"",Sheet5!J32,"")</f>
        <v/>
      </c>
      <c r="I95" s="111" t="str">
        <f>IF(C95&lt;&gt;"",IF(Sheet1!M17=200,4,IF(Sheet1!M17=250,5,IF(Sheet1!Q17=300,6,IF(Sheet1!M17=350,7,IF(Sheet1!M17=400,8,IF(Sheet1!M17=450,9,IF(Sheet1!M17=500,10))))))),"")</f>
        <v/>
      </c>
      <c r="J95" s="114" t="str">
        <f>IF(C95&lt;&gt;"",J2,"")</f>
        <v/>
      </c>
    </row>
    <row r="96" spans="1:10">
      <c r="A96" s="103" t="str">
        <f>IF(C96&lt;&gt;"",A2,"")</f>
        <v/>
      </c>
      <c r="B96" s="103" t="str">
        <f>IF(C96&lt;&gt;"",B2,"")</f>
        <v/>
      </c>
      <c r="C96" s="103" t="str">
        <f>IF(Sheet5!B33&lt;&gt;"",Sheet5!B33,"")</f>
        <v/>
      </c>
      <c r="D96" s="103" t="str">
        <f>IF(C96&lt;&gt;"",D2,"")</f>
        <v/>
      </c>
      <c r="E96" s="101" t="str">
        <f>IF(C96&lt;&gt;"",IF(Sheet5!D33="ABS",0,Sheet5!D33),"")</f>
        <v/>
      </c>
      <c r="F96" s="101" t="str">
        <f>IF(C96&lt;&gt;"",Sheet5!F33,"")</f>
        <v/>
      </c>
      <c r="G96" s="101" t="str">
        <f>IF(C96&lt;&gt;"",Sheet5!H33,"")</f>
        <v/>
      </c>
      <c r="H96" s="101" t="str">
        <f>IF(C96&lt;&gt;"",Sheet5!J33,"")</f>
        <v/>
      </c>
      <c r="I96" s="111" t="str">
        <f>IF(C96&lt;&gt;"",IF(Sheet1!M17=200,4,IF(Sheet1!M17=250,5,IF(Sheet1!Q17=300,6,IF(Sheet1!M17=350,7,IF(Sheet1!M17=400,8,IF(Sheet1!M17=450,9,IF(Sheet1!M17=500,10))))))),"")</f>
        <v/>
      </c>
      <c r="J96" s="114" t="str">
        <f>IF(C96&lt;&gt;"",J2,"")</f>
        <v/>
      </c>
    </row>
    <row r="97" spans="1:10">
      <c r="A97" s="103" t="str">
        <f>IF(C97&lt;&gt;"",A2,"")</f>
        <v/>
      </c>
      <c r="B97" s="103" t="str">
        <f>IF(C97&lt;&gt;"",B2,"")</f>
        <v/>
      </c>
      <c r="C97" s="103" t="str">
        <f>IF(Sheet5!B34&lt;&gt;"",Sheet5!B34,"")</f>
        <v/>
      </c>
      <c r="D97" s="103" t="str">
        <f>IF(C97&lt;&gt;"",D2,"")</f>
        <v/>
      </c>
      <c r="E97" s="101" t="str">
        <f>IF(C97&lt;&gt;"",IF(Sheet5!D34="ABS",0,Sheet5!D34),"")</f>
        <v/>
      </c>
      <c r="F97" s="101" t="str">
        <f>IF(C97&lt;&gt;"",Sheet5!F34,"")</f>
        <v/>
      </c>
      <c r="G97" s="101" t="str">
        <f>IF(C97&lt;&gt;"",Sheet5!H34,"")</f>
        <v/>
      </c>
      <c r="H97" s="101" t="str">
        <f>IF(C97&lt;&gt;"",Sheet5!J34,"")</f>
        <v/>
      </c>
      <c r="I97" s="111" t="str">
        <f>IF(C97&lt;&gt;"",IF(Sheet1!M17=200,4,IF(Sheet1!M17=250,5,IF(Sheet1!Q17=300,6,IF(Sheet1!M17=350,7,IF(Sheet1!M17=400,8,IF(Sheet1!M17=450,9,IF(Sheet1!M17=500,10))))))),"")</f>
        <v/>
      </c>
      <c r="J97" s="114" t="str">
        <f>IF(C97&lt;&gt;"",J2,"")</f>
        <v/>
      </c>
    </row>
    <row r="98" spans="1:10">
      <c r="A98" s="103" t="str">
        <f>IF(C98&lt;&gt;"",A2,"")</f>
        <v/>
      </c>
      <c r="B98" s="103" t="str">
        <f>IF(C98&lt;&gt;"",B2,"")</f>
        <v/>
      </c>
      <c r="C98" s="103" t="str">
        <f>IF(Sheet5!B35&lt;&gt;"",Sheet5!B35,"")</f>
        <v/>
      </c>
      <c r="D98" s="103" t="str">
        <f>IF(C98&lt;&gt;"",D2,"")</f>
        <v/>
      </c>
      <c r="E98" s="101" t="str">
        <f>IF(C98&lt;&gt;"",IF(Sheet5!D35="ABS",0,Sheet5!D35),"")</f>
        <v/>
      </c>
      <c r="F98" s="101" t="str">
        <f>IF(C98&lt;&gt;"",Sheet5!F35,"")</f>
        <v/>
      </c>
      <c r="G98" s="101" t="str">
        <f>IF(C98&lt;&gt;"",Sheet5!H35,"")</f>
        <v/>
      </c>
      <c r="H98" s="101" t="str">
        <f>IF(C98&lt;&gt;"",Sheet5!J35,"")</f>
        <v/>
      </c>
      <c r="I98" s="111" t="str">
        <f>IF(C98&lt;&gt;"",IF(Sheet1!M17=200,4,IF(Sheet1!M17=250,5,IF(Sheet1!Q17=300,6,IF(Sheet1!M17=350,7,IF(Sheet1!M17=400,8,IF(Sheet1!M17=450,9,IF(Sheet1!M17=500,10))))))),"")</f>
        <v/>
      </c>
      <c r="J98" s="114" t="str">
        <f>IF(C98&lt;&gt;"",J2,"")</f>
        <v/>
      </c>
    </row>
    <row r="99" spans="1:10">
      <c r="A99" s="103" t="str">
        <f>IF(C99&lt;&gt;"",A2,"")</f>
        <v/>
      </c>
      <c r="B99" s="103" t="str">
        <f>IF(C99&lt;&gt;"",B2,"")</f>
        <v/>
      </c>
      <c r="C99" s="103" t="str">
        <f>IF(Sheet5!B36&lt;&gt;"",Sheet5!B36,"")</f>
        <v/>
      </c>
      <c r="D99" s="103" t="str">
        <f>IF(C99&lt;&gt;"",D2,"")</f>
        <v/>
      </c>
      <c r="E99" s="101" t="str">
        <f>IF(C99&lt;&gt;"",IF(Sheet5!D36="ABS",0,Sheet5!D36),"")</f>
        <v/>
      </c>
      <c r="F99" s="101" t="str">
        <f>IF(C99&lt;&gt;"",Sheet5!F36,"")</f>
        <v/>
      </c>
      <c r="G99" s="101" t="str">
        <f>IF(C99&lt;&gt;"",Sheet5!H36,"")</f>
        <v/>
      </c>
      <c r="H99" s="101" t="str">
        <f>IF(C99&lt;&gt;"",Sheet5!J36,"")</f>
        <v/>
      </c>
      <c r="I99" s="111" t="str">
        <f>IF(C99&lt;&gt;"",IF(Sheet1!M17=200,4,IF(Sheet1!M17=250,5,IF(Sheet1!Q17=300,6,IF(Sheet1!M17=350,7,IF(Sheet1!M17=400,8,IF(Sheet1!M17=450,9,IF(Sheet1!M17=500,10))))))),"")</f>
        <v/>
      </c>
      <c r="J99" s="114" t="str">
        <f>IF(C99&lt;&gt;"",J2,"")</f>
        <v/>
      </c>
    </row>
    <row r="100" spans="1:10">
      <c r="A100" s="103" t="str">
        <f>IF(C100&lt;&gt;"",A2,"")</f>
        <v/>
      </c>
      <c r="B100" s="103" t="str">
        <f>IF(C100&lt;&gt;"",B2,"")</f>
        <v/>
      </c>
      <c r="C100" s="103" t="str">
        <f>IF(Sheet5!B37&lt;&gt;"",Sheet5!B37,"")</f>
        <v/>
      </c>
      <c r="D100" s="103" t="str">
        <f>IF(C100&lt;&gt;"",D2,"")</f>
        <v/>
      </c>
      <c r="E100" s="101" t="str">
        <f>IF(C100&lt;&gt;"",IF(Sheet5!D37="ABS",0,Sheet5!D37),"")</f>
        <v/>
      </c>
      <c r="F100" s="101" t="str">
        <f>IF(C100&lt;&gt;"",Sheet5!F37,"")</f>
        <v/>
      </c>
      <c r="G100" s="101" t="str">
        <f>IF(C100&lt;&gt;"",Sheet5!H37,"")</f>
        <v/>
      </c>
      <c r="H100" s="101" t="str">
        <f>IF(C100&lt;&gt;"",Sheet5!J37,"")</f>
        <v/>
      </c>
      <c r="I100" s="111" t="str">
        <f>IF(C100&lt;&gt;"",IF(Sheet1!M17=200,4,IF(Sheet1!M17=250,5,IF(Sheet1!Q17=300,6,IF(Sheet1!M17=350,7,IF(Sheet1!M17=400,8,IF(Sheet1!M17=450,9,IF(Sheet1!M17=500,10))))))),"")</f>
        <v/>
      </c>
      <c r="J100" s="114" t="str">
        <f>IF(C100&lt;&gt;"",J2,"")</f>
        <v/>
      </c>
    </row>
    <row r="101" spans="1:10">
      <c r="A101" s="103" t="str">
        <f>IF(C101&lt;&gt;"",A2,"")</f>
        <v/>
      </c>
      <c r="B101" s="103" t="str">
        <f>IF(C101&lt;&gt;"",B2,"")</f>
        <v/>
      </c>
      <c r="C101" s="103" t="str">
        <f>IF(Sheet5!B38&lt;&gt;"",Sheet5!B38,"")</f>
        <v/>
      </c>
      <c r="D101" s="103" t="str">
        <f>IF(C101&lt;&gt;"",D2,"")</f>
        <v/>
      </c>
      <c r="E101" s="101" t="str">
        <f>IF(C101&lt;&gt;"",IF(Sheet5!D38="ABS",0,Sheet5!D38),"")</f>
        <v/>
      </c>
      <c r="F101" s="101" t="str">
        <f>IF(C101&lt;&gt;"",Sheet5!F38,"")</f>
        <v/>
      </c>
      <c r="G101" s="101" t="str">
        <f>IF(C101&lt;&gt;"",Sheet5!H38,"")</f>
        <v/>
      </c>
      <c r="H101" s="101" t="str">
        <f>IF(C101&lt;&gt;"",Sheet5!J38,"")</f>
        <v/>
      </c>
      <c r="I101" s="111" t="str">
        <f>IF(C101&lt;&gt;"",IF(Sheet1!M17=200,4,IF(Sheet1!M17=250,5,IF(Sheet1!Q17=300,6,IF(Sheet1!M17=350,7,IF(Sheet1!M17=400,8,IF(Sheet1!M17=450,9,IF(Sheet1!M17=500,10))))))),"")</f>
        <v/>
      </c>
      <c r="J101" s="114" t="str">
        <f>IF(C101&lt;&gt;"",J2,"")</f>
        <v/>
      </c>
    </row>
    <row r="102" spans="1:10">
      <c r="A102" s="100" t="str">
        <f>IF(C102&lt;&gt;"",A2,"")</f>
        <v/>
      </c>
      <c r="B102" s="100" t="str">
        <f>IF(C102&lt;&gt;"",B2,"")</f>
        <v/>
      </c>
      <c r="C102" s="100" t="str">
        <f>IF(Sheet6!B19&lt;&gt;"",Sheet6!B19,"")</f>
        <v/>
      </c>
      <c r="D102" s="100" t="str">
        <f>IF(C102&lt;&gt;"",D2,"")</f>
        <v/>
      </c>
      <c r="E102" s="102" t="str">
        <f>IF(C102&lt;&gt;"",IF(Sheet6!D19="ABS",0,Sheet6!D19),"")</f>
        <v/>
      </c>
      <c r="F102" s="102" t="str">
        <f>IF(C102&lt;&gt;"",Sheet6!F19,"")</f>
        <v/>
      </c>
      <c r="G102" s="102" t="str">
        <f>IF(C102&lt;&gt;"",Sheet6!H19,"")</f>
        <v/>
      </c>
      <c r="H102" s="102" t="str">
        <f>IF(C102&lt;&gt;"",Sheet6!J19,"")</f>
        <v/>
      </c>
      <c r="I102" s="111" t="str">
        <f>IF(C102&lt;&gt;"",IF(Sheet1!M17=200,4,IF(Sheet1!M17=250,5,IF(Sheet1!Q17=300,6,IF(Sheet1!M17=350,7,IF(Sheet1!M17=400,8,IF(Sheet1!M17=450,9,IF(Sheet1!M17=500,10))))))),"")</f>
        <v/>
      </c>
      <c r="J102" s="114" t="str">
        <f>IF(C102&lt;&gt;"",J2,"")</f>
        <v/>
      </c>
    </row>
    <row r="103" spans="1:10">
      <c r="A103" s="103" t="str">
        <f>IF(C103&lt;&gt;"",A2,"")</f>
        <v/>
      </c>
      <c r="B103" s="103" t="str">
        <f>IF(C103&lt;&gt;"",B2,"")</f>
        <v/>
      </c>
      <c r="C103" s="103" t="str">
        <f>IF(Sheet6!B20&lt;&gt;"",Sheet6!B20,"")</f>
        <v/>
      </c>
      <c r="D103" s="103" t="str">
        <f>IF(C103&lt;&gt;"",D2,"")</f>
        <v/>
      </c>
      <c r="E103" s="101" t="str">
        <f>IF(C103&lt;&gt;"",IF(Sheet6!D20="ABS",0,Sheet6!D20),"")</f>
        <v/>
      </c>
      <c r="F103" s="101" t="str">
        <f>IF(C103&lt;&gt;"",Sheet6!F20,"")</f>
        <v/>
      </c>
      <c r="G103" s="101" t="str">
        <f>IF(C103&lt;&gt;"",Sheet6!H20,"")</f>
        <v/>
      </c>
      <c r="H103" s="101" t="str">
        <f>IF(C103&lt;&gt;"",Sheet6!J20,"")</f>
        <v/>
      </c>
      <c r="I103" s="111" t="str">
        <f>IF(C103&lt;&gt;"",IF(Sheet1!M17=200,4,IF(Sheet1!M17=250,5,IF(Sheet1!Q17=300,6,IF(Sheet1!M17=350,7,IF(Sheet1!M17=400,8,IF(Sheet1!M17=450,9,IF(Sheet1!M17=500,10))))))),"")</f>
        <v/>
      </c>
      <c r="J103" s="114" t="str">
        <f>IF(C103&lt;&gt;"",J2,"")</f>
        <v/>
      </c>
    </row>
    <row r="104" spans="1:10">
      <c r="A104" s="103" t="str">
        <f>IF(C104&lt;&gt;"",A2,"")</f>
        <v/>
      </c>
      <c r="B104" s="103" t="str">
        <f>IF(C104&lt;&gt;"",B2,"")</f>
        <v/>
      </c>
      <c r="C104" s="103" t="str">
        <f>IF(Sheet6!B21&lt;&gt;"",Sheet6!B21,"")</f>
        <v/>
      </c>
      <c r="D104" s="103" t="str">
        <f>IF(C104&lt;&gt;"",D2,"")</f>
        <v/>
      </c>
      <c r="E104" s="101" t="str">
        <f>IF(C104&lt;&gt;"",IF(Sheet6!D21="ABS",0,Sheet6!D21),"")</f>
        <v/>
      </c>
      <c r="F104" s="101" t="str">
        <f>IF(C104&lt;&gt;"",Sheet6!F21,"")</f>
        <v/>
      </c>
      <c r="G104" s="101" t="str">
        <f>IF(C104&lt;&gt;"",Sheet6!H21,"")</f>
        <v/>
      </c>
      <c r="H104" s="101" t="str">
        <f>IF(C104&lt;&gt;"",Sheet6!J21,"")</f>
        <v/>
      </c>
      <c r="I104" s="111" t="str">
        <f>IF(C104&lt;&gt;"",IF(Sheet1!M17=200,4,IF(Sheet1!M17=250,5,IF(Sheet1!Q17=300,6,IF(Sheet1!M17=350,7,IF(Sheet1!M17=400,8,IF(Sheet1!M17=450,9,IF(Sheet1!M17=500,10))))))),"")</f>
        <v/>
      </c>
      <c r="J104" s="114" t="str">
        <f>IF(C104&lt;&gt;"",J2,"")</f>
        <v/>
      </c>
    </row>
    <row r="105" spans="1:10">
      <c r="A105" s="103" t="str">
        <f>IF(C105&lt;&gt;"",A2,"")</f>
        <v/>
      </c>
      <c r="B105" s="103" t="str">
        <f>IF(C105&lt;&gt;"",B2,"")</f>
        <v/>
      </c>
      <c r="C105" s="103" t="str">
        <f>IF(Sheet6!B22&lt;&gt;"",Sheet6!B22,"")</f>
        <v/>
      </c>
      <c r="D105" s="103" t="str">
        <f>IF(C105&lt;&gt;"",D2,"")</f>
        <v/>
      </c>
      <c r="E105" s="101" t="str">
        <f>IF(C105&lt;&gt;"",IF(Sheet6!D22="ABS",0,Sheet6!D22),"")</f>
        <v/>
      </c>
      <c r="F105" s="101" t="str">
        <f>IF(C105&lt;&gt;"",Sheet6!F22,"")</f>
        <v/>
      </c>
      <c r="G105" s="101" t="str">
        <f>IF(C105&lt;&gt;"",Sheet6!H22,"")</f>
        <v/>
      </c>
      <c r="H105" s="101" t="str">
        <f>IF(C105&lt;&gt;"",Sheet6!J22,"")</f>
        <v/>
      </c>
      <c r="I105" s="111" t="str">
        <f>IF(C105&lt;&gt;"",IF(Sheet1!M17=200,4,IF(Sheet1!M17=250,5,IF(Sheet1!Q17=300,6,IF(Sheet1!M17=350,7,IF(Sheet1!M17=400,8,IF(Sheet1!M17=450,9,IF(Sheet1!M17=500,10))))))),"")</f>
        <v/>
      </c>
      <c r="J105" s="114" t="str">
        <f>IF(C105&lt;&gt;"",J2,"")</f>
        <v/>
      </c>
    </row>
    <row r="106" spans="1:10">
      <c r="A106" s="103" t="str">
        <f>IF(C106&lt;&gt;"",A2,"")</f>
        <v/>
      </c>
      <c r="B106" s="103" t="str">
        <f>IF(C106&lt;&gt;"",B2,"")</f>
        <v/>
      </c>
      <c r="C106" s="103" t="str">
        <f>IF(Sheet6!B23&lt;&gt;"",Sheet6!B23,"")</f>
        <v/>
      </c>
      <c r="D106" s="103" t="str">
        <f>IF(C106&lt;&gt;"",D2,"")</f>
        <v/>
      </c>
      <c r="E106" s="101" t="str">
        <f>IF(C106&lt;&gt;"",IF(Sheet6!D23="ABS",0,Sheet6!D23),"")</f>
        <v/>
      </c>
      <c r="F106" s="101" t="str">
        <f>IF(C106&lt;&gt;"",Sheet6!F23,"")</f>
        <v/>
      </c>
      <c r="G106" s="101" t="str">
        <f>IF(C106&lt;&gt;"",Sheet6!H23,"")</f>
        <v/>
      </c>
      <c r="H106" s="101" t="str">
        <f>IF(C106&lt;&gt;"",Sheet6!J23,"")</f>
        <v/>
      </c>
      <c r="I106" s="111" t="str">
        <f>IF(C106&lt;&gt;"",IF(Sheet1!M17=200,4,IF(Sheet1!M17=250,5,IF(Sheet1!Q17=300,6,IF(Sheet1!M17=350,7,IF(Sheet1!M17=400,8,IF(Sheet1!M17=450,9,IF(Sheet1!M17=500,10))))))),"")</f>
        <v/>
      </c>
      <c r="J106" s="114" t="str">
        <f>IF(C106&lt;&gt;"",J2,"")</f>
        <v/>
      </c>
    </row>
    <row r="107" spans="1:10">
      <c r="A107" s="103" t="str">
        <f>IF(C107&lt;&gt;"",A2,"")</f>
        <v/>
      </c>
      <c r="B107" s="103" t="str">
        <f>IF(C107&lt;&gt;"",B2,"")</f>
        <v/>
      </c>
      <c r="C107" s="103" t="str">
        <f>IF(Sheet6!B24&lt;&gt;"",Sheet6!B24,"")</f>
        <v/>
      </c>
      <c r="D107" s="103" t="str">
        <f>IF(C107&lt;&gt;"",D2,"")</f>
        <v/>
      </c>
      <c r="E107" s="101" t="str">
        <f>IF(C107&lt;&gt;"",IF(Sheet6!D24="ABS",0,Sheet6!D24),"")</f>
        <v/>
      </c>
      <c r="F107" s="101" t="str">
        <f>IF(C107&lt;&gt;"",Sheet6!F24,"")</f>
        <v/>
      </c>
      <c r="G107" s="101" t="str">
        <f>IF(C107&lt;&gt;"",Sheet6!H24,"")</f>
        <v/>
      </c>
      <c r="H107" s="101" t="str">
        <f>IF(C107&lt;&gt;"",Sheet6!J24,"")</f>
        <v/>
      </c>
      <c r="I107" s="111" t="str">
        <f>IF(C107&lt;&gt;"",IF(Sheet1!M17=200,4,IF(Sheet1!M17=250,5,IF(Sheet1!Q17=300,6,IF(Sheet1!M17=350,7,IF(Sheet1!M17=400,8,IF(Sheet1!M17=450,9,IF(Sheet1!M17=500,10))))))),"")</f>
        <v/>
      </c>
      <c r="J107" s="114" t="str">
        <f>IF(C107&lt;&gt;"",J2,"")</f>
        <v/>
      </c>
    </row>
    <row r="108" spans="1:10">
      <c r="A108" s="103" t="str">
        <f>IF(C108&lt;&gt;"",A2,"")</f>
        <v/>
      </c>
      <c r="B108" s="103" t="str">
        <f>IF(C108&lt;&gt;"",B2,"")</f>
        <v/>
      </c>
      <c r="C108" s="103" t="str">
        <f>IF(Sheet6!B25&lt;&gt;"",Sheet6!B25,"")</f>
        <v/>
      </c>
      <c r="D108" s="103" t="str">
        <f>IF(C108&lt;&gt;"",D2,"")</f>
        <v/>
      </c>
      <c r="E108" s="101" t="str">
        <f>IF(C108&lt;&gt;"",IF(Sheet6!D25="ABS",0,Sheet6!D25),"")</f>
        <v/>
      </c>
      <c r="F108" s="101" t="str">
        <f>IF(C108&lt;&gt;"",Sheet6!F25,"")</f>
        <v/>
      </c>
      <c r="G108" s="101" t="str">
        <f>IF(C108&lt;&gt;"",Sheet6!H25,"")</f>
        <v/>
      </c>
      <c r="H108" s="101" t="str">
        <f>IF(C108&lt;&gt;"",Sheet6!J25,"")</f>
        <v/>
      </c>
      <c r="I108" s="111" t="str">
        <f>IF(C108&lt;&gt;"",IF(Sheet1!M17=200,4,IF(Sheet1!M17=250,5,IF(Sheet1!Q17=300,6,IF(Sheet1!M17=350,7,IF(Sheet1!M17=400,8,IF(Sheet1!M17=450,9,IF(Sheet1!M17=500,10))))))),"")</f>
        <v/>
      </c>
      <c r="J108" s="114" t="str">
        <f>IF(C108&lt;&gt;"",J2,"")</f>
        <v/>
      </c>
    </row>
    <row r="109" spans="1:10">
      <c r="A109" s="103" t="str">
        <f>IF(C109&lt;&gt;"",A2,"")</f>
        <v/>
      </c>
      <c r="B109" s="103" t="str">
        <f>IF(C109&lt;&gt;"",B2,"")</f>
        <v/>
      </c>
      <c r="C109" s="103" t="str">
        <f>IF(Sheet6!B26&lt;&gt;"",Sheet6!B26,"")</f>
        <v/>
      </c>
      <c r="D109" s="103" t="str">
        <f>IF(C109&lt;&gt;"",D2,"")</f>
        <v/>
      </c>
      <c r="E109" s="101" t="str">
        <f>IF(C109&lt;&gt;"",IF(Sheet6!D26="ABS",0,Sheet6!D26),"")</f>
        <v/>
      </c>
      <c r="F109" s="101" t="str">
        <f>IF(C109&lt;&gt;"",Sheet6!F26,"")</f>
        <v/>
      </c>
      <c r="G109" s="101" t="str">
        <f>IF(C109&lt;&gt;"",Sheet6!H26,"")</f>
        <v/>
      </c>
      <c r="H109" s="101" t="str">
        <f>IF(C109&lt;&gt;"",Sheet6!J26,"")</f>
        <v/>
      </c>
      <c r="I109" s="111" t="str">
        <f>IF(C109&lt;&gt;"",IF(Sheet1!M17=200,4,IF(Sheet1!M17=250,5,IF(Sheet1!Q17=300,6,IF(Sheet1!M17=350,7,IF(Sheet1!M17=400,8,IF(Sheet1!M17=450,9,IF(Sheet1!M17=500,10))))))),"")</f>
        <v/>
      </c>
      <c r="J109" s="114" t="str">
        <f>IF(C109&lt;&gt;"",J2,"")</f>
        <v/>
      </c>
    </row>
    <row r="110" spans="1:10">
      <c r="A110" s="103" t="str">
        <f>IF(C110&lt;&gt;"",A2,"")</f>
        <v/>
      </c>
      <c r="B110" s="103" t="str">
        <f>IF(C110&lt;&gt;"",B2,"")</f>
        <v/>
      </c>
      <c r="C110" s="103" t="str">
        <f>IF(Sheet6!B27&lt;&gt;"",Sheet6!B27,"")</f>
        <v/>
      </c>
      <c r="D110" s="103" t="str">
        <f>IF(C110&lt;&gt;"",D2,"")</f>
        <v/>
      </c>
      <c r="E110" s="101" t="str">
        <f>IF(C110&lt;&gt;"",IF(Sheet6!D27="ABS",0,Sheet6!D27),"")</f>
        <v/>
      </c>
      <c r="F110" s="101" t="str">
        <f>IF(C110&lt;&gt;"",Sheet6!F27,"")</f>
        <v/>
      </c>
      <c r="G110" s="101" t="str">
        <f>IF(C110&lt;&gt;"",Sheet6!H27,"")</f>
        <v/>
      </c>
      <c r="H110" s="101" t="str">
        <f>IF(C110&lt;&gt;"",Sheet6!J27,"")</f>
        <v/>
      </c>
      <c r="I110" s="111" t="str">
        <f>IF(C110&lt;&gt;"",IF(Sheet1!M17=200,4,IF(Sheet1!M17=250,5,IF(Sheet1!Q17=300,6,IF(Sheet1!M17=350,7,IF(Sheet1!M17=400,8,IF(Sheet1!M17=450,9,IF(Sheet1!M17=500,10))))))),"")</f>
        <v/>
      </c>
      <c r="J110" s="114" t="str">
        <f>IF(C110&lt;&gt;"",J2,"")</f>
        <v/>
      </c>
    </row>
    <row r="111" spans="1:10">
      <c r="A111" s="103" t="str">
        <f>IF(C111&lt;&gt;"",A2,"")</f>
        <v/>
      </c>
      <c r="B111" s="103" t="str">
        <f>IF(C111&lt;&gt;"",B2,"")</f>
        <v/>
      </c>
      <c r="C111" s="103" t="str">
        <f>IF(Sheet6!B28&lt;&gt;"",Sheet6!B28,"")</f>
        <v/>
      </c>
      <c r="D111" s="103" t="str">
        <f>IF(C111&lt;&gt;"",D2,"")</f>
        <v/>
      </c>
      <c r="E111" s="101" t="str">
        <f>IF(C111&lt;&gt;"",IF(Sheet6!D28="ABS",0,Sheet6!D28),"")</f>
        <v/>
      </c>
      <c r="F111" s="101" t="str">
        <f>IF(C111&lt;&gt;"",Sheet6!F28,"")</f>
        <v/>
      </c>
      <c r="G111" s="101" t="str">
        <f>IF(C111&lt;&gt;"",Sheet6!H28,"")</f>
        <v/>
      </c>
      <c r="H111" s="101" t="str">
        <f>IF(C111&lt;&gt;"",Sheet6!J28,"")</f>
        <v/>
      </c>
      <c r="I111" s="111" t="str">
        <f>IF(C111&lt;&gt;"",IF(Sheet1!M17=200,4,IF(Sheet1!M17=250,5,IF(Sheet1!Q17=300,6,IF(Sheet1!M17=350,7,IF(Sheet1!M17=400,8,IF(Sheet1!M17=450,9,IF(Sheet1!M17=500,10))))))),"")</f>
        <v/>
      </c>
      <c r="J111" s="114" t="str">
        <f>IF(C111&lt;&gt;"",J2,"")</f>
        <v/>
      </c>
    </row>
    <row r="112" spans="1:10">
      <c r="A112" s="103" t="str">
        <f>IF(C112&lt;&gt;"",A2,"")</f>
        <v/>
      </c>
      <c r="B112" s="103" t="str">
        <f>IF(C112&lt;&gt;"",B2,"")</f>
        <v/>
      </c>
      <c r="C112" s="103" t="str">
        <f>IF(Sheet6!B29&lt;&gt;"",Sheet6!B29,"")</f>
        <v/>
      </c>
      <c r="D112" s="103" t="str">
        <f>IF(C112&lt;&gt;"",D2,"")</f>
        <v/>
      </c>
      <c r="E112" s="101" t="str">
        <f>IF(C112&lt;&gt;"",IF(Sheet6!D29="ABS",0,Sheet6!D29),"")</f>
        <v/>
      </c>
      <c r="F112" s="101" t="str">
        <f>IF(C112&lt;&gt;"",Sheet6!F29,"")</f>
        <v/>
      </c>
      <c r="G112" s="101" t="str">
        <f>IF(C112&lt;&gt;"",Sheet6!H29,"")</f>
        <v/>
      </c>
      <c r="H112" s="101" t="str">
        <f>IF(C112&lt;&gt;"",Sheet6!J29,"")</f>
        <v/>
      </c>
      <c r="I112" s="111" t="str">
        <f>IF(C112&lt;&gt;"",IF(Sheet1!M17=200,4,IF(Sheet1!M17=250,5,IF(Sheet1!Q17=300,6,IF(Sheet1!M17=350,7,IF(Sheet1!M17=400,8,IF(Sheet1!M17=450,9,IF(Sheet1!M17=500,10))))))),"")</f>
        <v/>
      </c>
      <c r="J112" s="114" t="str">
        <f>IF(C112&lt;&gt;"",J2,"")</f>
        <v/>
      </c>
    </row>
    <row r="113" spans="1:10">
      <c r="A113" s="103" t="str">
        <f>IF(C113&lt;&gt;"",A2,"")</f>
        <v/>
      </c>
      <c r="B113" s="103" t="str">
        <f>IF(C113&lt;&gt;"",B2,"")</f>
        <v/>
      </c>
      <c r="C113" s="103" t="str">
        <f>IF(Sheet6!B30&lt;&gt;"",Sheet6!B30,"")</f>
        <v/>
      </c>
      <c r="D113" s="103" t="str">
        <f>IF(C113&lt;&gt;"",D2,"")</f>
        <v/>
      </c>
      <c r="E113" s="101" t="str">
        <f>IF(C113&lt;&gt;"",IF(Sheet6!D30="ABS",0,Sheet6!D30),"")</f>
        <v/>
      </c>
      <c r="F113" s="101" t="str">
        <f>IF(C113&lt;&gt;"",Sheet6!F30,"")</f>
        <v/>
      </c>
      <c r="G113" s="101" t="str">
        <f>IF(C113&lt;&gt;"",Sheet6!H30,"")</f>
        <v/>
      </c>
      <c r="H113" s="101" t="str">
        <f>IF(C113&lt;&gt;"",Sheet6!J30,"")</f>
        <v/>
      </c>
      <c r="I113" s="111" t="str">
        <f>IF(C113&lt;&gt;"",IF(Sheet1!M17=200,4,IF(Sheet1!M17=250,5,IF(Sheet1!Q17=300,6,IF(Sheet1!M17=350,7,IF(Sheet1!M17=400,8,IF(Sheet1!M17=450,9,IF(Sheet1!M17=500,10))))))),"")</f>
        <v/>
      </c>
      <c r="J113" s="114" t="str">
        <f>IF(C113&lt;&gt;"",J2,"")</f>
        <v/>
      </c>
    </row>
    <row r="114" spans="1:10">
      <c r="A114" s="103" t="str">
        <f>IF(C114&lt;&gt;"",A2,"")</f>
        <v/>
      </c>
      <c r="B114" s="103" t="str">
        <f>IF(C114&lt;&gt;"",B2,"")</f>
        <v/>
      </c>
      <c r="C114" s="103" t="str">
        <f>IF(Sheet6!B31&lt;&gt;"",Sheet6!B31,"")</f>
        <v/>
      </c>
      <c r="D114" s="103" t="str">
        <f>IF(C114&lt;&gt;"",D2,"")</f>
        <v/>
      </c>
      <c r="E114" s="101" t="str">
        <f>IF(C114&lt;&gt;"",IF(Sheet6!D31="ABS",0,Sheet6!D31),"")</f>
        <v/>
      </c>
      <c r="F114" s="101" t="str">
        <f>IF(C114&lt;&gt;"",Sheet6!F31,"")</f>
        <v/>
      </c>
      <c r="G114" s="101" t="str">
        <f>IF(C114&lt;&gt;"",Sheet6!H31,"")</f>
        <v/>
      </c>
      <c r="H114" s="101" t="str">
        <f>IF(C114&lt;&gt;"",Sheet6!J31,"")</f>
        <v/>
      </c>
      <c r="I114" s="111" t="str">
        <f>IF(C114&lt;&gt;"",IF(Sheet1!M17=200,4,IF(Sheet1!M17=250,5,IF(Sheet1!Q17=300,6,IF(Sheet1!M17=350,7,IF(Sheet1!M17=400,8,IF(Sheet1!M17=450,9,IF(Sheet1!M17=500,10))))))),"")</f>
        <v/>
      </c>
      <c r="J114" s="114" t="str">
        <f>IF(C114&lt;&gt;"",J2,"")</f>
        <v/>
      </c>
    </row>
    <row r="115" spans="1:10">
      <c r="A115" s="103" t="str">
        <f>IF(C115&lt;&gt;"",A2,"")</f>
        <v/>
      </c>
      <c r="B115" s="103" t="str">
        <f>IF(C115&lt;&gt;"",B2,"")</f>
        <v/>
      </c>
      <c r="C115" s="103" t="str">
        <f>IF(Sheet6!B32&lt;&gt;"",Sheet6!B32,"")</f>
        <v/>
      </c>
      <c r="D115" s="103" t="str">
        <f>IF(C115&lt;&gt;"",D2,"")</f>
        <v/>
      </c>
      <c r="E115" s="101" t="str">
        <f>IF(C115&lt;&gt;"",IF(Sheet6!D32="ABS",0,Sheet6!D32),"")</f>
        <v/>
      </c>
      <c r="F115" s="101" t="str">
        <f>IF(C115&lt;&gt;"",Sheet6!F32,"")</f>
        <v/>
      </c>
      <c r="G115" s="101" t="str">
        <f>IF(C115&lt;&gt;"",Sheet6!H32,"")</f>
        <v/>
      </c>
      <c r="H115" s="101" t="str">
        <f>IF(C115&lt;&gt;"",Sheet6!J32,"")</f>
        <v/>
      </c>
      <c r="I115" s="111" t="str">
        <f>IF(C115&lt;&gt;"",IF(Sheet1!M17=200,4,IF(Sheet1!M17=250,5,IF(Sheet1!Q17=300,6,IF(Sheet1!M17=350,7,IF(Sheet1!M17=400,8,IF(Sheet1!M17=450,9,IF(Sheet1!M17=500,10))))))),"")</f>
        <v/>
      </c>
      <c r="J115" s="114" t="str">
        <f>IF(C115&lt;&gt;"",J2,"")</f>
        <v/>
      </c>
    </row>
    <row r="116" spans="1:10">
      <c r="A116" s="103" t="str">
        <f>IF(C116&lt;&gt;"",A2,"")</f>
        <v/>
      </c>
      <c r="B116" s="103" t="str">
        <f>IF(C116&lt;&gt;"",B2,"")</f>
        <v/>
      </c>
      <c r="C116" s="103" t="str">
        <f>IF(Sheet6!B33&lt;&gt;"",Sheet6!B33,"")</f>
        <v/>
      </c>
      <c r="D116" s="103" t="str">
        <f>IF(C116&lt;&gt;"",D2,"")</f>
        <v/>
      </c>
      <c r="E116" s="101" t="str">
        <f>IF(C116&lt;&gt;"",IF(Sheet6!D33="ABS",0,Sheet6!D33),"")</f>
        <v/>
      </c>
      <c r="F116" s="101" t="str">
        <f>IF(C116&lt;&gt;"",Sheet6!F33,"")</f>
        <v/>
      </c>
      <c r="G116" s="101" t="str">
        <f>IF(C116&lt;&gt;"",Sheet6!H33,"")</f>
        <v/>
      </c>
      <c r="H116" s="101" t="str">
        <f>IF(C116&lt;&gt;"",Sheet6!J33,"")</f>
        <v/>
      </c>
      <c r="I116" s="111" t="str">
        <f>IF(C116&lt;&gt;"",IF(Sheet1!M17=200,4,IF(Sheet1!M17=250,5,IF(Sheet1!Q17=300,6,IF(Sheet1!M17=350,7,IF(Sheet1!M17=400,8,IF(Sheet1!M17=450,9,IF(Sheet1!M17=500,10))))))),"")</f>
        <v/>
      </c>
      <c r="J116" s="114" t="str">
        <f>IF(C116&lt;&gt;"",J2,"")</f>
        <v/>
      </c>
    </row>
    <row r="117" spans="1:10">
      <c r="A117" s="103" t="str">
        <f>IF(C117&lt;&gt;"",A2,"")</f>
        <v/>
      </c>
      <c r="B117" s="103" t="str">
        <f>IF(C117&lt;&gt;"",B2,"")</f>
        <v/>
      </c>
      <c r="C117" s="103" t="str">
        <f>IF(Sheet6!B34&lt;&gt;"",Sheet6!B34,"")</f>
        <v/>
      </c>
      <c r="D117" s="103" t="str">
        <f>IF(C117&lt;&gt;"",D2,"")</f>
        <v/>
      </c>
      <c r="E117" s="101" t="str">
        <f>IF(C117&lt;&gt;"",IF(Sheet6!D34="ABS",0,Sheet6!D34),"")</f>
        <v/>
      </c>
      <c r="F117" s="101" t="str">
        <f>IF(C117&lt;&gt;"",Sheet6!F34,"")</f>
        <v/>
      </c>
      <c r="G117" s="101" t="str">
        <f>IF(C117&lt;&gt;"",Sheet6!H34,"")</f>
        <v/>
      </c>
      <c r="H117" s="101" t="str">
        <f>IF(C117&lt;&gt;"",Sheet6!J34,"")</f>
        <v/>
      </c>
      <c r="I117" s="111" t="str">
        <f>IF(C117&lt;&gt;"",IF(Sheet1!M17=200,4,IF(Sheet1!M17=250,5,IF(Sheet1!Q17=300,6,IF(Sheet1!M17=350,7,IF(Sheet1!M17=400,8,IF(Sheet1!M17=450,9,IF(Sheet1!M17=500,10))))))),"")</f>
        <v/>
      </c>
      <c r="J117" s="114" t="str">
        <f>IF(C117&lt;&gt;"",J2,"")</f>
        <v/>
      </c>
    </row>
    <row r="118" spans="1:10">
      <c r="A118" s="103" t="str">
        <f>IF(C118&lt;&gt;"",A2,"")</f>
        <v/>
      </c>
      <c r="B118" s="103" t="str">
        <f>IF(C118&lt;&gt;"",B2,"")</f>
        <v/>
      </c>
      <c r="C118" s="103" t="str">
        <f>IF(Sheet6!B35&lt;&gt;"",Sheet6!B35,"")</f>
        <v/>
      </c>
      <c r="D118" s="103" t="str">
        <f>IF(C118&lt;&gt;"",D2,"")</f>
        <v/>
      </c>
      <c r="E118" s="101" t="str">
        <f>IF(C118&lt;&gt;"",IF(Sheet6!D35="ABS",0,Sheet6!D35),"")</f>
        <v/>
      </c>
      <c r="F118" s="101" t="str">
        <f>IF(C118&lt;&gt;"",Sheet6!F35,"")</f>
        <v/>
      </c>
      <c r="G118" s="101" t="str">
        <f>IF(C118&lt;&gt;"",Sheet6!H35,"")</f>
        <v/>
      </c>
      <c r="H118" s="101" t="str">
        <f>IF(C118&lt;&gt;"",Sheet6!J35,"")</f>
        <v/>
      </c>
      <c r="I118" s="111" t="str">
        <f>IF(C118&lt;&gt;"",IF(Sheet1!M17=200,4,IF(Sheet1!M17=250,5,IF(Sheet1!Q17=300,6,IF(Sheet1!M17=350,7,IF(Sheet1!M17=400,8,IF(Sheet1!M17=450,9,IF(Sheet1!M17=500,10))))))),"")</f>
        <v/>
      </c>
      <c r="J118" s="114" t="str">
        <f>IF(C118&lt;&gt;"",J2,"")</f>
        <v/>
      </c>
    </row>
    <row r="119" spans="1:10">
      <c r="A119" s="103" t="str">
        <f>IF(C119&lt;&gt;"",A2,"")</f>
        <v/>
      </c>
      <c r="B119" s="103" t="str">
        <f>IF(C119&lt;&gt;"",B2,"")</f>
        <v/>
      </c>
      <c r="C119" s="103" t="str">
        <f>IF(Sheet6!B36&lt;&gt;"",Sheet6!B36,"")</f>
        <v/>
      </c>
      <c r="D119" s="103" t="str">
        <f>IF(C119&lt;&gt;"",D2,"")</f>
        <v/>
      </c>
      <c r="E119" s="101" t="str">
        <f>IF(C119&lt;&gt;"",IF(Sheet6!D36="ABS",0,Sheet6!D36),"")</f>
        <v/>
      </c>
      <c r="F119" s="101" t="str">
        <f>IF(C119&lt;&gt;"",Sheet6!F36,"")</f>
        <v/>
      </c>
      <c r="G119" s="101" t="str">
        <f>IF(C119&lt;&gt;"",Sheet6!H36,"")</f>
        <v/>
      </c>
      <c r="H119" s="101" t="str">
        <f>IF(C119&lt;&gt;"",Sheet6!J36,"")</f>
        <v/>
      </c>
      <c r="I119" s="111" t="str">
        <f>IF(C119&lt;&gt;"",IF(Sheet1!M17=200,4,IF(Sheet1!M17=250,5,IF(Sheet1!Q17=300,6,IF(Sheet1!M17=350,7,IF(Sheet1!M17=400,8,IF(Sheet1!M17=450,9,IF(Sheet1!M17=500,10))))))),"")</f>
        <v/>
      </c>
      <c r="J119" s="114" t="str">
        <f>IF(C119&lt;&gt;"",J2,"")</f>
        <v/>
      </c>
    </row>
    <row r="120" spans="1:10">
      <c r="A120" s="103" t="str">
        <f>IF(C120&lt;&gt;"",A2,"")</f>
        <v/>
      </c>
      <c r="B120" s="103" t="str">
        <f>IF(C120&lt;&gt;"",B2,"")</f>
        <v/>
      </c>
      <c r="C120" s="103" t="str">
        <f>IF(Sheet6!B37&lt;&gt;"",Sheet6!B37,"")</f>
        <v/>
      </c>
      <c r="D120" s="103" t="str">
        <f>IF(C120&lt;&gt;"",D2,"")</f>
        <v/>
      </c>
      <c r="E120" s="101" t="str">
        <f>IF(C120&lt;&gt;"",IF(Sheet6!D37="ABS",0,Sheet6!D37),"")</f>
        <v/>
      </c>
      <c r="F120" s="101" t="str">
        <f>IF(C120&lt;&gt;"",Sheet6!F37,"")</f>
        <v/>
      </c>
      <c r="G120" s="101" t="str">
        <f>IF(C120&lt;&gt;"",Sheet6!H37,"")</f>
        <v/>
      </c>
      <c r="H120" s="101" t="str">
        <f>IF(C120&lt;&gt;"",Sheet6!J37,"")</f>
        <v/>
      </c>
      <c r="I120" s="111" t="str">
        <f>IF(C120&lt;&gt;"",IF(Sheet1!M17=200,4,IF(Sheet1!M17=250,5,IF(Sheet1!Q17=300,6,IF(Sheet1!M17=350,7,IF(Sheet1!M17=400,8,IF(Sheet1!M17=450,9,IF(Sheet1!M17=500,10))))))),"")</f>
        <v/>
      </c>
      <c r="J120" s="114" t="str">
        <f>IF(C120&lt;&gt;"",J2,"")</f>
        <v/>
      </c>
    </row>
    <row r="121" spans="1:10">
      <c r="A121" s="103" t="str">
        <f>IF(C121&lt;&gt;"",A2,"")</f>
        <v/>
      </c>
      <c r="B121" s="103" t="str">
        <f>IF(C121&lt;&gt;"",B2,"")</f>
        <v/>
      </c>
      <c r="C121" s="103" t="str">
        <f>IF(Sheet6!B38&lt;&gt;"",Sheet6!B38,"")</f>
        <v/>
      </c>
      <c r="D121" s="103" t="str">
        <f>IF(C121&lt;&gt;"",D2,"")</f>
        <v/>
      </c>
      <c r="E121" s="101" t="str">
        <f>IF(C121&lt;&gt;"",IF(Sheet6!D38="ABS",0,Sheet6!D38),"")</f>
        <v/>
      </c>
      <c r="F121" s="101" t="str">
        <f>IF(C121&lt;&gt;"",Sheet6!F38,"")</f>
        <v/>
      </c>
      <c r="G121" s="101" t="str">
        <f>IF(C121&lt;&gt;"",Sheet6!H38,"")</f>
        <v/>
      </c>
      <c r="H121" s="101" t="str">
        <f>IF(C121&lt;&gt;"",Sheet6!J38,"")</f>
        <v/>
      </c>
      <c r="I121" s="111" t="str">
        <f>IF(C121&lt;&gt;"",IF(Sheet1!M17=200,4,IF(Sheet1!M17=250,5,IF(Sheet1!Q17=300,6,IF(Sheet1!M17=350,7,IF(Sheet1!M17=400,8,IF(Sheet1!M17=450,9,IF(Sheet1!M17=500,10))))))),"")</f>
        <v/>
      </c>
      <c r="J121" s="114" t="str">
        <f>IF(C121&lt;&gt;"",J2,"")</f>
        <v/>
      </c>
    </row>
    <row r="122" spans="1:10">
      <c r="A122" s="100" t="str">
        <f>IF(C122&lt;&gt;"",A2,"")</f>
        <v/>
      </c>
      <c r="B122" s="100" t="str">
        <f>IF(C122&lt;&gt;"",B2,"")</f>
        <v/>
      </c>
      <c r="C122" s="100" t="str">
        <f>IF(Sheet7!B19&lt;&gt;"",Sheet7!B19,"")</f>
        <v/>
      </c>
      <c r="D122" s="100" t="str">
        <f>IF(C122&lt;&gt;"",D2,"")</f>
        <v/>
      </c>
      <c r="E122" s="102" t="str">
        <f>IF(C122&lt;&gt;"",IF(Sheet7!D19="ABS",0,Sheet7!D19),"")</f>
        <v/>
      </c>
      <c r="F122" s="102" t="str">
        <f>IF(C122&lt;&gt;"",Sheet7!F19,"")</f>
        <v/>
      </c>
      <c r="G122" s="102" t="str">
        <f>IF(C122&lt;&gt;"",Sheet7!H19,"")</f>
        <v/>
      </c>
      <c r="H122" s="102" t="str">
        <f>IF(C122&lt;&gt;"",Sheet7!J19,"")</f>
        <v/>
      </c>
      <c r="I122" s="111" t="str">
        <f>IF(C122&lt;&gt;"",IF(Sheet1!M17=200,4,IF(Sheet1!M17=250,5,IF(Sheet1!Q17=300,6,IF(Sheet1!M17=350,7,IF(Sheet1!M17=400,8,IF(Sheet1!M17=450,9,IF(Sheet1!M17=500,10))))))),"")</f>
        <v/>
      </c>
      <c r="J122" s="114" t="str">
        <f>IF(C122&lt;&gt;"",J2,"")</f>
        <v/>
      </c>
    </row>
    <row r="123" spans="1:10">
      <c r="A123" s="103" t="str">
        <f>IF(C123&lt;&gt;"",A2,"")</f>
        <v/>
      </c>
      <c r="B123" s="103" t="str">
        <f>IF(C123&lt;&gt;"",B2,"")</f>
        <v/>
      </c>
      <c r="C123" s="103" t="str">
        <f>IF(Sheet7!B20&lt;&gt;"",Sheet7!B20,"")</f>
        <v/>
      </c>
      <c r="D123" s="103" t="str">
        <f>IF(C123&lt;&gt;"",D2,"")</f>
        <v/>
      </c>
      <c r="E123" s="101" t="str">
        <f>IF(C123&lt;&gt;"",IF(Sheet7!D20="ABS",0,Sheet7!D20),"")</f>
        <v/>
      </c>
      <c r="F123" s="101" t="str">
        <f>IF(C123&lt;&gt;"",Sheet7!F20,"")</f>
        <v/>
      </c>
      <c r="G123" s="101" t="str">
        <f>IF(C123&lt;&gt;"",Sheet7!H20,"")</f>
        <v/>
      </c>
      <c r="H123" s="101" t="str">
        <f>IF(C123&lt;&gt;"",Sheet7!J20,"")</f>
        <v/>
      </c>
      <c r="I123" s="111" t="str">
        <f>IF(C123&lt;&gt;"",IF(Sheet1!M17=200,4,IF(Sheet1!M17=250,5,IF(Sheet1!Q17=300,6,IF(Sheet1!M17=350,7,IF(Sheet1!M17=400,8,IF(Sheet1!M17=450,9,IF(Sheet1!M17=500,10))))))),"")</f>
        <v/>
      </c>
      <c r="J123" s="114" t="str">
        <f>IF(C123&lt;&gt;"",J2,"")</f>
        <v/>
      </c>
    </row>
    <row r="124" spans="1:10">
      <c r="A124" s="103" t="str">
        <f>IF(C124&lt;&gt;"",A2,"")</f>
        <v/>
      </c>
      <c r="B124" s="103" t="str">
        <f>IF(C124&lt;&gt;"",B2,"")</f>
        <v/>
      </c>
      <c r="C124" s="103" t="str">
        <f>IF(Sheet7!B21&lt;&gt;"",Sheet7!B21,"")</f>
        <v/>
      </c>
      <c r="D124" s="103" t="str">
        <f>IF(C124&lt;&gt;"",D2,"")</f>
        <v/>
      </c>
      <c r="E124" s="101" t="str">
        <f>IF(C124&lt;&gt;"",IF(Sheet7!D21="ABS",0,Sheet7!D21),"")</f>
        <v/>
      </c>
      <c r="F124" s="101" t="str">
        <f>IF(C124&lt;&gt;"",Sheet7!F21,"")</f>
        <v/>
      </c>
      <c r="G124" s="101" t="str">
        <f>IF(C124&lt;&gt;"",Sheet7!H21,"")</f>
        <v/>
      </c>
      <c r="H124" s="101" t="str">
        <f>IF(C124&lt;&gt;"",Sheet7!J21,"")</f>
        <v/>
      </c>
      <c r="I124" s="111" t="str">
        <f>IF(C124&lt;&gt;"",IF(Sheet1!M17=200,4,IF(Sheet1!M17=250,5,IF(Sheet1!Q17=300,6,IF(Sheet1!M17=350,7,IF(Sheet1!M17=400,8,IF(Sheet1!M17=450,9,IF(Sheet1!M17=500,10))))))),"")</f>
        <v/>
      </c>
      <c r="J124" s="114" t="str">
        <f>IF(C124&lt;&gt;"",J2,"")</f>
        <v/>
      </c>
    </row>
    <row r="125" spans="1:10">
      <c r="A125" s="103" t="str">
        <f>IF(C125&lt;&gt;"",A2,"")</f>
        <v/>
      </c>
      <c r="B125" s="103" t="str">
        <f>IF(C125&lt;&gt;"",B2,"")</f>
        <v/>
      </c>
      <c r="C125" s="103" t="str">
        <f>IF(Sheet7!B22&lt;&gt;"",Sheet7!B22,"")</f>
        <v/>
      </c>
      <c r="D125" s="103" t="str">
        <f>IF(C125&lt;&gt;"",D2,"")</f>
        <v/>
      </c>
      <c r="E125" s="101" t="str">
        <f>IF(C125&lt;&gt;"",IF(Sheet7!D22="ABS",0,Sheet7!D22),"")</f>
        <v/>
      </c>
      <c r="F125" s="101" t="str">
        <f>IF(C125&lt;&gt;"",Sheet7!F22,"")</f>
        <v/>
      </c>
      <c r="G125" s="101" t="str">
        <f>IF(C125&lt;&gt;"",Sheet7!H22,"")</f>
        <v/>
      </c>
      <c r="H125" s="101" t="str">
        <f>IF(C125&lt;&gt;"",Sheet7!J22,"")</f>
        <v/>
      </c>
      <c r="I125" s="111" t="str">
        <f>IF(C125&lt;&gt;"",IF(Sheet1!M17=200,4,IF(Sheet1!M17=250,5,IF(Sheet1!Q17=300,6,IF(Sheet1!M17=350,7,IF(Sheet1!M17=400,8,IF(Sheet1!M17=450,9,IF(Sheet1!M17=500,10))))))),"")</f>
        <v/>
      </c>
      <c r="J125" s="114" t="str">
        <f>IF(C125&lt;&gt;"",J2,"")</f>
        <v/>
      </c>
    </row>
    <row r="126" spans="1:10">
      <c r="A126" s="103" t="str">
        <f>IF(C126&lt;&gt;"",A2,"")</f>
        <v/>
      </c>
      <c r="B126" s="103" t="str">
        <f>IF(C126&lt;&gt;"",B2,"")</f>
        <v/>
      </c>
      <c r="C126" s="103" t="str">
        <f>IF(Sheet7!B23&lt;&gt;"",Sheet7!B23,"")</f>
        <v/>
      </c>
      <c r="D126" s="103" t="str">
        <f>IF(C126&lt;&gt;"",D2,"")</f>
        <v/>
      </c>
      <c r="E126" s="101" t="str">
        <f>IF(C126&lt;&gt;"",IF(Sheet7!D23="ABS",0,Sheet7!D23),"")</f>
        <v/>
      </c>
      <c r="F126" s="101" t="str">
        <f>IF(C126&lt;&gt;"",Sheet7!F23,"")</f>
        <v/>
      </c>
      <c r="G126" s="101" t="str">
        <f>IF(C126&lt;&gt;"",Sheet7!H23,"")</f>
        <v/>
      </c>
      <c r="H126" s="101" t="str">
        <f>IF(C126&lt;&gt;"",Sheet7!J23,"")</f>
        <v/>
      </c>
      <c r="I126" s="111" t="str">
        <f>IF(C126&lt;&gt;"",IF(Sheet1!M17=200,4,IF(Sheet1!M17=250,5,IF(Sheet1!Q17=300,6,IF(Sheet1!M17=350,7,IF(Sheet1!M17=400,8,IF(Sheet1!M17=450,9,IF(Sheet1!M17=500,10))))))),"")</f>
        <v/>
      </c>
      <c r="J126" s="114" t="str">
        <f>IF(C126&lt;&gt;"",J2,"")</f>
        <v/>
      </c>
    </row>
    <row r="127" spans="1:10">
      <c r="A127" s="103" t="str">
        <f>IF(C127&lt;&gt;"",A2,"")</f>
        <v/>
      </c>
      <c r="B127" s="103" t="str">
        <f>IF(C127&lt;&gt;"",B2,"")</f>
        <v/>
      </c>
      <c r="C127" s="103" t="str">
        <f>IF(Sheet7!B24&lt;&gt;"",Sheet7!B24,"")</f>
        <v/>
      </c>
      <c r="D127" s="103" t="str">
        <f>IF(C127&lt;&gt;"",D2,"")</f>
        <v/>
      </c>
      <c r="E127" s="101" t="str">
        <f>IF(C127&lt;&gt;"",IF(Sheet7!D24="ABS",0,Sheet7!D24),"")</f>
        <v/>
      </c>
      <c r="F127" s="101" t="str">
        <f>IF(C127&lt;&gt;"",Sheet7!F24,"")</f>
        <v/>
      </c>
      <c r="G127" s="101" t="str">
        <f>IF(C127&lt;&gt;"",Sheet7!H24,"")</f>
        <v/>
      </c>
      <c r="H127" s="101" t="str">
        <f>IF(C127&lt;&gt;"",Sheet7!J24,"")</f>
        <v/>
      </c>
      <c r="I127" s="111" t="str">
        <f>IF(C127&lt;&gt;"",IF(Sheet1!M17=200,4,IF(Sheet1!M17=250,5,IF(Sheet1!Q17=300,6,IF(Sheet1!M17=350,7,IF(Sheet1!M17=400,8,IF(Sheet1!M17=450,9,IF(Sheet1!M17=500,10))))))),"")</f>
        <v/>
      </c>
      <c r="J127" s="114" t="str">
        <f>IF(C127&lt;&gt;"",J2,"")</f>
        <v/>
      </c>
    </row>
    <row r="128" spans="1:10">
      <c r="A128" s="103" t="str">
        <f>IF(C128&lt;&gt;"",A2,"")</f>
        <v/>
      </c>
      <c r="B128" s="103" t="str">
        <f>IF(C128&lt;&gt;"",B2,"")</f>
        <v/>
      </c>
      <c r="C128" s="103" t="str">
        <f>IF(Sheet7!B25&lt;&gt;"",Sheet7!B25,"")</f>
        <v/>
      </c>
      <c r="D128" s="103" t="str">
        <f>IF(C128&lt;&gt;"",D2,"")</f>
        <v/>
      </c>
      <c r="E128" s="101" t="str">
        <f>IF(C128&lt;&gt;"",IF(Sheet7!D25="ABS",0,Sheet7!D25),"")</f>
        <v/>
      </c>
      <c r="F128" s="101" t="str">
        <f>IF(C128&lt;&gt;"",Sheet7!F25,"")</f>
        <v/>
      </c>
      <c r="G128" s="101" t="str">
        <f>IF(C128&lt;&gt;"",Sheet7!H25,"")</f>
        <v/>
      </c>
      <c r="H128" s="101" t="str">
        <f>IF(C128&lt;&gt;"",Sheet7!J25,"")</f>
        <v/>
      </c>
      <c r="I128" s="111" t="str">
        <f>IF(C128&lt;&gt;"",IF(Sheet1!M17=200,4,IF(Sheet1!M17=250,5,IF(Sheet1!Q17=300,6,IF(Sheet1!M17=350,7,IF(Sheet1!M17=400,8,IF(Sheet1!M17=450,9,IF(Sheet1!M17=500,10))))))),"")</f>
        <v/>
      </c>
      <c r="J128" s="114" t="str">
        <f>IF(C128&lt;&gt;"",J2,"")</f>
        <v/>
      </c>
    </row>
    <row r="129" spans="1:10">
      <c r="A129" s="103" t="str">
        <f>IF(C129&lt;&gt;"",A2,"")</f>
        <v/>
      </c>
      <c r="B129" s="103" t="str">
        <f>IF(C129&lt;&gt;"",B2,"")</f>
        <v/>
      </c>
      <c r="C129" s="103" t="str">
        <f>IF(Sheet7!B26&lt;&gt;"",Sheet7!B26,"")</f>
        <v/>
      </c>
      <c r="D129" s="103" t="str">
        <f>IF(C129&lt;&gt;"",D2,"")</f>
        <v/>
      </c>
      <c r="E129" s="101" t="str">
        <f>IF(C129&lt;&gt;"",IF(Sheet7!D26="ABS",0,Sheet7!D26),"")</f>
        <v/>
      </c>
      <c r="F129" s="101" t="str">
        <f>IF(C129&lt;&gt;"",Sheet7!F26,"")</f>
        <v/>
      </c>
      <c r="G129" s="101" t="str">
        <f>IF(C129&lt;&gt;"",Sheet7!H26,"")</f>
        <v/>
      </c>
      <c r="H129" s="101" t="str">
        <f>IF(C129&lt;&gt;"",Sheet7!J26,"")</f>
        <v/>
      </c>
      <c r="I129" s="111" t="str">
        <f>IF(C129&lt;&gt;"",IF(Sheet1!M17=200,4,IF(Sheet1!M17=250,5,IF(Sheet1!Q17=300,6,IF(Sheet1!M17=350,7,IF(Sheet1!M17=400,8,IF(Sheet1!M17=450,9,IF(Sheet1!M17=500,10))))))),"")</f>
        <v/>
      </c>
      <c r="J129" s="114" t="str">
        <f>IF(C129&lt;&gt;"",J2,"")</f>
        <v/>
      </c>
    </row>
    <row r="130" spans="1:10">
      <c r="A130" s="103" t="str">
        <f>IF(C130&lt;&gt;"",A2,"")</f>
        <v/>
      </c>
      <c r="B130" s="103" t="str">
        <f>IF(C130&lt;&gt;"",B2,"")</f>
        <v/>
      </c>
      <c r="C130" s="103" t="str">
        <f>IF(Sheet7!B27&lt;&gt;"",Sheet7!B27,"")</f>
        <v/>
      </c>
      <c r="D130" s="103" t="str">
        <f>IF(C130&lt;&gt;"",D2,"")</f>
        <v/>
      </c>
      <c r="E130" s="101" t="str">
        <f>IF(C130&lt;&gt;"",IF(Sheet7!D27="ABS",0,Sheet7!D27),"")</f>
        <v/>
      </c>
      <c r="F130" s="101" t="str">
        <f>IF(C130&lt;&gt;"",Sheet7!F27,"")</f>
        <v/>
      </c>
      <c r="G130" s="101" t="str">
        <f>IF(C130&lt;&gt;"",Sheet7!H27,"")</f>
        <v/>
      </c>
      <c r="H130" s="101" t="str">
        <f>IF(C130&lt;&gt;"",Sheet7!J27,"")</f>
        <v/>
      </c>
      <c r="I130" s="111" t="str">
        <f>IF(C130&lt;&gt;"",IF(Sheet1!M17=200,4,IF(Sheet1!M17=250,5,IF(Sheet1!Q17=300,6,IF(Sheet1!M17=350,7,IF(Sheet1!M17=400,8,IF(Sheet1!M17=450,9,IF(Sheet1!M17=500,10))))))),"")</f>
        <v/>
      </c>
      <c r="J130" s="114" t="str">
        <f>IF(C130&lt;&gt;"",J2,"")</f>
        <v/>
      </c>
    </row>
    <row r="131" spans="1:10">
      <c r="A131" s="103" t="str">
        <f>IF(C131&lt;&gt;"",A2,"")</f>
        <v/>
      </c>
      <c r="B131" s="103" t="str">
        <f>IF(C131&lt;&gt;"",B2,"")</f>
        <v/>
      </c>
      <c r="C131" s="103" t="str">
        <f>IF(Sheet7!B28&lt;&gt;"",Sheet7!B28,"")</f>
        <v/>
      </c>
      <c r="D131" s="103" t="str">
        <f>IF(C131&lt;&gt;"",D2,"")</f>
        <v/>
      </c>
      <c r="E131" s="101" t="str">
        <f>IF(C131&lt;&gt;"",IF(Sheet7!D28="ABS",0,Sheet7!D28),"")</f>
        <v/>
      </c>
      <c r="F131" s="101" t="str">
        <f>IF(C131&lt;&gt;"",Sheet7!F28,"")</f>
        <v/>
      </c>
      <c r="G131" s="101" t="str">
        <f>IF(C131&lt;&gt;"",Sheet7!H28,"")</f>
        <v/>
      </c>
      <c r="H131" s="101" t="str">
        <f>IF(C131&lt;&gt;"",Sheet7!J28,"")</f>
        <v/>
      </c>
      <c r="I131" s="111" t="str">
        <f>IF(C131&lt;&gt;"",IF(Sheet1!M17=200,4,IF(Sheet1!M17=250,5,IF(Sheet1!Q17=300,6,IF(Sheet1!M17=350,7,IF(Sheet1!M17=400,8,IF(Sheet1!M17=450,9,IF(Sheet1!M17=500,10))))))),"")</f>
        <v/>
      </c>
      <c r="J131" s="114" t="str">
        <f>IF(C131&lt;&gt;"",J2,"")</f>
        <v/>
      </c>
    </row>
    <row r="132" spans="1:10">
      <c r="A132" s="103" t="str">
        <f>IF(C132&lt;&gt;"",A2,"")</f>
        <v/>
      </c>
      <c r="B132" s="103" t="str">
        <f>IF(C132&lt;&gt;"",B2,"")</f>
        <v/>
      </c>
      <c r="C132" s="103" t="str">
        <f>IF(Sheet7!B29&lt;&gt;"",Sheet7!B29,"")</f>
        <v/>
      </c>
      <c r="D132" s="103" t="str">
        <f>IF(C132&lt;&gt;"",D2,"")</f>
        <v/>
      </c>
      <c r="E132" s="101" t="str">
        <f>IF(C132&lt;&gt;"",IF(Sheet7!D29="ABS",0,Sheet7!D29),"")</f>
        <v/>
      </c>
      <c r="F132" s="101" t="str">
        <f>IF(C132&lt;&gt;"",Sheet7!F29,"")</f>
        <v/>
      </c>
      <c r="G132" s="101" t="str">
        <f>IF(C132&lt;&gt;"",Sheet7!H29,"")</f>
        <v/>
      </c>
      <c r="H132" s="101" t="str">
        <f>IF(C132&lt;&gt;"",Sheet7!J29,"")</f>
        <v/>
      </c>
      <c r="I132" s="111" t="str">
        <f>IF(C132&lt;&gt;"",IF(Sheet1!M17=200,4,IF(Sheet1!M17=250,5,IF(Sheet1!Q17=300,6,IF(Sheet1!M17=350,7,IF(Sheet1!M17=400,8,IF(Sheet1!M17=450,9,IF(Sheet1!M17=500,10))))))),"")</f>
        <v/>
      </c>
      <c r="J132" s="114" t="str">
        <f>IF(C132&lt;&gt;"",J2,"")</f>
        <v/>
      </c>
    </row>
    <row r="133" spans="1:10">
      <c r="A133" s="103" t="str">
        <f>IF(C133&lt;&gt;"",A2,"")</f>
        <v/>
      </c>
      <c r="B133" s="103" t="str">
        <f>IF(C133&lt;&gt;"",B2,"")</f>
        <v/>
      </c>
      <c r="C133" s="103" t="str">
        <f>IF(Sheet7!B30&lt;&gt;"",Sheet7!B30,"")</f>
        <v/>
      </c>
      <c r="D133" s="103" t="str">
        <f>IF(C133&lt;&gt;"",D2,"")</f>
        <v/>
      </c>
      <c r="E133" s="101" t="str">
        <f>IF(C133&lt;&gt;"",IF(Sheet7!D30="ABS",0,Sheet7!D30),"")</f>
        <v/>
      </c>
      <c r="F133" s="101" t="str">
        <f>IF(C133&lt;&gt;"",Sheet7!F30,"")</f>
        <v/>
      </c>
      <c r="G133" s="101" t="str">
        <f>IF(C133&lt;&gt;"",Sheet7!H30,"")</f>
        <v/>
      </c>
      <c r="H133" s="101" t="str">
        <f>IF(C133&lt;&gt;"",IF(Sheet1!M17=200,4,IF(Sheet1!M17=250,5,IF(Sheet1!Q17=300,6,IF(Sheet1!M17=350,7,IF(Sheet1!M17=400,8,IF(Sheet1!M17=450,9,IF(Sheet1!M17=500,10))))))),"")</f>
        <v/>
      </c>
      <c r="I133" s="111" t="str">
        <f>IF(C133&lt;&gt;"",IF(Sheet1!M17=200,4,IF(Sheet1!M17=250,5,IF(Sheet1!Q17=300,6,IF(Sheet1!M17=350,7,IF(Sheet1!M17=400,8,IF(Sheet1!M17=450,9,IF(Sheet1!M17=500,10))))))),"")</f>
        <v/>
      </c>
      <c r="J133" s="114" t="str">
        <f>IF(C133&lt;&gt;"",J2,"")</f>
        <v/>
      </c>
    </row>
    <row r="134" spans="1:10">
      <c r="A134" s="103" t="str">
        <f>IF(C134&lt;&gt;"",A2,"")</f>
        <v/>
      </c>
      <c r="B134" s="103" t="str">
        <f>IF(C134&lt;&gt;"",B2,"")</f>
        <v/>
      </c>
      <c r="C134" s="103" t="str">
        <f>IF(Sheet7!B31&lt;&gt;"",Sheet7!B31,"")</f>
        <v/>
      </c>
      <c r="D134" s="103" t="str">
        <f>IF(C134&lt;&gt;"",D2,"")</f>
        <v/>
      </c>
      <c r="E134" s="101" t="str">
        <f>IF(C134&lt;&gt;"",IF(Sheet7!D31="ABS",0,Sheet7!D31),"")</f>
        <v/>
      </c>
      <c r="F134" s="101" t="str">
        <f>IF(C134&lt;&gt;"",Sheet7!F31,"")</f>
        <v/>
      </c>
      <c r="G134" s="101" t="str">
        <f>IF(C134&lt;&gt;"",Sheet7!H31,"")</f>
        <v/>
      </c>
      <c r="H134" s="101" t="str">
        <f>IF(C134&lt;&gt;"",IF(Sheet1!M17=200,4,IF(Sheet1!M17=250,5,IF(Sheet1!Q17=300,6,IF(Sheet1!M17=350,7,IF(Sheet1!M17=400,8,IF(Sheet1!M17=450,9,IF(Sheet1!M17=500,10))))))),"")</f>
        <v/>
      </c>
      <c r="I134" s="111" t="str">
        <f>IF(C134&lt;&gt;"",IF(Sheet1!M17=50,2,IF(Sheet1!M17=100,3)),"")</f>
        <v/>
      </c>
      <c r="J134" s="114" t="str">
        <f>IF(C134&lt;&gt;"",J2,"")</f>
        <v/>
      </c>
    </row>
    <row r="135" spans="1:10">
      <c r="A135" s="103" t="str">
        <f>IF(C135&lt;&gt;"",A2,"")</f>
        <v/>
      </c>
      <c r="B135" s="103" t="str">
        <f>IF(C135&lt;&gt;"",B2,"")</f>
        <v/>
      </c>
      <c r="C135" s="103" t="str">
        <f>IF(Sheet7!B32&lt;&gt;"",Sheet7!B32,"")</f>
        <v/>
      </c>
      <c r="D135" s="103" t="str">
        <f>IF(C135&lt;&gt;"",D2,"")</f>
        <v/>
      </c>
      <c r="E135" s="101" t="str">
        <f>IF(C135&lt;&gt;"",IF(Sheet7!D32="ABS",0,Sheet7!D32),"")</f>
        <v/>
      </c>
      <c r="F135" s="101" t="str">
        <f>IF(C135&lt;&gt;"",Sheet7!F32,"")</f>
        <v/>
      </c>
      <c r="G135" s="101" t="str">
        <f>IF(C135&lt;&gt;"",Sheet7!H32,"")</f>
        <v/>
      </c>
      <c r="H135" s="101" t="str">
        <f>IF(C135&lt;&gt;"",IF(Sheet1!M17=200,4,IF(Sheet1!M17=250,5,IF(Sheet1!Q17=300,6,IF(Sheet1!M17=350,7,IF(Sheet1!M17=400,8,IF(Sheet1!M17=450,9,IF(Sheet1!M17=500,10))))))),"")</f>
        <v/>
      </c>
      <c r="I135" s="111" t="str">
        <f>IF(C135&lt;&gt;"",IF(Sheet1!M17=50,2,IF(Sheet1!M17=100,3)),"")</f>
        <v/>
      </c>
      <c r="J135" s="114" t="str">
        <f>IF(C135&lt;&gt;"",J2,"")</f>
        <v/>
      </c>
    </row>
    <row r="136" spans="1:10">
      <c r="A136" s="103" t="str">
        <f>IF(C136&lt;&gt;"",A2,"")</f>
        <v/>
      </c>
      <c r="B136" s="103" t="str">
        <f>IF(C136&lt;&gt;"",B2,"")</f>
        <v/>
      </c>
      <c r="C136" s="103" t="str">
        <f>IF(Sheet7!B33&lt;&gt;"",Sheet7!B33,"")</f>
        <v/>
      </c>
      <c r="D136" s="103" t="str">
        <f>IF(C136&lt;&gt;"",D2,"")</f>
        <v/>
      </c>
      <c r="E136" s="101" t="str">
        <f>IF(C136&lt;&gt;"",IF(Sheet7!D33="ABS",0,Sheet7!D33),"")</f>
        <v/>
      </c>
      <c r="F136" s="101" t="str">
        <f>IF(C136&lt;&gt;"",Sheet7!F33,"")</f>
        <v/>
      </c>
      <c r="G136" s="101" t="str">
        <f>IF(C136&lt;&gt;"",Sheet7!H33,"")</f>
        <v/>
      </c>
      <c r="H136" s="101" t="str">
        <f>IF(C136&lt;&gt;"",IF(Sheet1!M17=200,4,IF(Sheet1!M17=250,5,IF(Sheet1!Q17=300,6,IF(Sheet1!M17=350,7,IF(Sheet1!M17=400,8,IF(Sheet1!M17=450,9,IF(Sheet1!M17=500,10))))))),"")</f>
        <v/>
      </c>
      <c r="I136" s="111" t="str">
        <f>IF(C136&lt;&gt;"",IF(Sheet1!M17=50,2,IF(Sheet1!M17=100,3)),"")</f>
        <v/>
      </c>
      <c r="J136" s="114" t="str">
        <f>IF(C136&lt;&gt;"",J2,"")</f>
        <v/>
      </c>
    </row>
    <row r="137" spans="1:10">
      <c r="A137" s="103" t="str">
        <f>IF(C137&lt;&gt;"",A2,"")</f>
        <v/>
      </c>
      <c r="B137" s="103" t="str">
        <f>IF(C137&lt;&gt;"",B2,"")</f>
        <v/>
      </c>
      <c r="C137" s="103" t="str">
        <f>IF(Sheet7!B34&lt;&gt;"",Sheet7!B34,"")</f>
        <v/>
      </c>
      <c r="D137" s="103" t="str">
        <f>IF(C137&lt;&gt;"",D2,"")</f>
        <v/>
      </c>
      <c r="E137" s="101" t="str">
        <f>IF(C137&lt;&gt;"",IF(Sheet7!D34="ABS",0,Sheet7!D34),"")</f>
        <v/>
      </c>
      <c r="F137" s="101" t="str">
        <f>IF(C137&lt;&gt;"",Sheet7!F34,"")</f>
        <v/>
      </c>
      <c r="G137" s="101" t="str">
        <f>IF(C137&lt;&gt;"",Sheet7!H34,"")</f>
        <v/>
      </c>
      <c r="H137" s="101" t="str">
        <f>IF(C137&lt;&gt;"",IF(Sheet1!M17=200,4,IF(Sheet1!M17=250,5,IF(Sheet1!Q17=300,6,IF(Sheet1!M17=350,7,IF(Sheet1!M17=400,8,IF(Sheet1!M17=450,9,IF(Sheet1!M17=500,10))))))),"")</f>
        <v/>
      </c>
      <c r="I137" s="111" t="str">
        <f>IF(C137&lt;&gt;"",IF(Sheet1!M17=50,2,IF(Sheet1!M17=100,3)),"")</f>
        <v/>
      </c>
      <c r="J137" s="114" t="str">
        <f>IF(C137&lt;&gt;"",J2,"")</f>
        <v/>
      </c>
    </row>
    <row r="138" spans="1:10">
      <c r="A138" s="103" t="str">
        <f>IF(C138&lt;&gt;"",A2,"")</f>
        <v/>
      </c>
      <c r="B138" s="103" t="str">
        <f>IF(C138&lt;&gt;"",B2,"")</f>
        <v/>
      </c>
      <c r="C138" s="103" t="str">
        <f>IF(Sheet7!B35&lt;&gt;"",Sheet7!B35,"")</f>
        <v/>
      </c>
      <c r="D138" s="103" t="str">
        <f>IF(C138&lt;&gt;"",D2,"")</f>
        <v/>
      </c>
      <c r="E138" s="101" t="str">
        <f>IF(C138&lt;&gt;"",IF(Sheet7!D35="ABS",0,Sheet7!D35),"")</f>
        <v/>
      </c>
      <c r="F138" s="101" t="str">
        <f>IF(C138&lt;&gt;"",Sheet7!F35,"")</f>
        <v/>
      </c>
      <c r="G138" s="101" t="str">
        <f>IF(C138&lt;&gt;"",Sheet7!H35,"")</f>
        <v/>
      </c>
      <c r="H138" s="101" t="str">
        <f>IF(C138&lt;&gt;"",IF(Sheet1!M17=200,4,IF(Sheet1!M17=250,5,IF(Sheet1!Q17=300,6,IF(Sheet1!M17=350,7,IF(Sheet1!M17=400,8,IF(Sheet1!M17=450,9,IF(Sheet1!M17=500,10))))))),"")</f>
        <v/>
      </c>
      <c r="I138" s="111" t="str">
        <f>IF(C138&lt;&gt;"",IF(Sheet1!M17=50,2,IF(Sheet1!M17=100,3)),"")</f>
        <v/>
      </c>
      <c r="J138" s="114" t="str">
        <f>IF(C138&lt;&gt;"",J2,"")</f>
        <v/>
      </c>
    </row>
    <row r="139" spans="1:10">
      <c r="A139" s="103" t="str">
        <f>IF(C139&lt;&gt;"",A2,"")</f>
        <v/>
      </c>
      <c r="B139" s="103" t="str">
        <f>IF(C139&lt;&gt;"",B2,"")</f>
        <v/>
      </c>
      <c r="C139" s="103" t="str">
        <f>IF(Sheet7!B36&lt;&gt;"",Sheet7!B36,"")</f>
        <v/>
      </c>
      <c r="D139" s="103" t="str">
        <f>IF(C139&lt;&gt;"",D2,"")</f>
        <v/>
      </c>
      <c r="E139" s="101" t="str">
        <f>IF(C139&lt;&gt;"",IF(Sheet7!D36="ABS",0,Sheet7!D36),"")</f>
        <v/>
      </c>
      <c r="F139" s="101" t="str">
        <f>IF(C139&lt;&gt;"",Sheet7!F36,"")</f>
        <v/>
      </c>
      <c r="G139" s="101" t="str">
        <f>IF(C139&lt;&gt;"",Sheet7!H36,"")</f>
        <v/>
      </c>
      <c r="H139" s="101" t="str">
        <f>IF(C139&lt;&gt;"",IF(Sheet1!M17=200,4,IF(Sheet1!M17=250,5,IF(Sheet1!Q17=300,6,IF(Sheet1!M17=350,7,IF(Sheet1!M17=400,8,IF(Sheet1!M17=450,9,IF(Sheet1!M17=500,10))))))),"")</f>
        <v/>
      </c>
      <c r="I139" s="111" t="str">
        <f>IF(C139&lt;&gt;"",IF(Sheet1!M17=50,2,IF(Sheet1!M17=100,3)),"")</f>
        <v/>
      </c>
      <c r="J139" s="114" t="str">
        <f>IF(C139&lt;&gt;"",J2,"")</f>
        <v/>
      </c>
    </row>
    <row r="140" spans="1:10">
      <c r="A140" s="103" t="str">
        <f>IF(C140&lt;&gt;"",A2,"")</f>
        <v/>
      </c>
      <c r="B140" s="103" t="str">
        <f>IF(C140&lt;&gt;"",B2,"")</f>
        <v/>
      </c>
      <c r="C140" s="103" t="str">
        <f>IF(Sheet7!B37&lt;&gt;"",Sheet7!B37,"")</f>
        <v/>
      </c>
      <c r="D140" s="103" t="str">
        <f>IF(C140&lt;&gt;"",D2,"")</f>
        <v/>
      </c>
      <c r="E140" s="101" t="str">
        <f>IF(C140&lt;&gt;"",IF(Sheet7!D37="ABS",0,Sheet7!D37),"")</f>
        <v/>
      </c>
      <c r="F140" s="101" t="str">
        <f>IF(C140&lt;&gt;"",Sheet7!F37,"")</f>
        <v/>
      </c>
      <c r="G140" s="101" t="str">
        <f>IF(C140&lt;&gt;"",Sheet7!H37,"")</f>
        <v/>
      </c>
      <c r="H140" s="101" t="str">
        <f>IF(C140&lt;&gt;"",IF(Sheet1!M17=200,4,IF(Sheet1!M17=250,5,IF(Sheet1!Q17=300,6,IF(Sheet1!M17=350,7,IF(Sheet1!M17=400,8,IF(Sheet1!M17=450,9,IF(Sheet1!M17=500,10))))))),"")</f>
        <v/>
      </c>
      <c r="I140" s="111" t="str">
        <f>IF(C140&lt;&gt;"",IF(Sheet1!M17=50,2,IF(Sheet1!M17=100,3)),"")</f>
        <v/>
      </c>
      <c r="J140" s="114" t="str">
        <f>IF(C140&lt;&gt;"",J2,"")</f>
        <v/>
      </c>
    </row>
    <row r="141" spans="1:10">
      <c r="A141" s="103" t="str">
        <f>IF(C141&lt;&gt;"",A2,"")</f>
        <v/>
      </c>
      <c r="B141" s="103" t="str">
        <f>IF(C141&lt;&gt;"",B2,"")</f>
        <v/>
      </c>
      <c r="C141" s="103" t="str">
        <f>IF(Sheet7!B38&lt;&gt;"",Sheet7!B38,"")</f>
        <v/>
      </c>
      <c r="D141" s="103" t="str">
        <f>IF(C141&lt;&gt;"",D2,"")</f>
        <v/>
      </c>
      <c r="E141" s="101" t="str">
        <f>IF(C141&lt;&gt;"",IF(Sheet7!D38="ABS",0,Sheet7!D38),"")</f>
        <v/>
      </c>
      <c r="F141" s="101" t="str">
        <f>IF(C141&lt;&gt;"",Sheet7!F38,"")</f>
        <v/>
      </c>
      <c r="G141" s="101" t="str">
        <f>IF(C141&lt;&gt;"",Sheet7!H38,"")</f>
        <v/>
      </c>
      <c r="H141" s="101" t="str">
        <f>IF(C141&lt;&gt;"",IF(Sheet1!M17=200,4,IF(Sheet1!M17=250,5,IF(Sheet1!Q17=300,6,IF(Sheet1!M17=350,7,IF(Sheet1!M17=400,8,IF(Sheet1!M17=450,9,IF(Sheet1!M17=500,10))))))),"")</f>
        <v/>
      </c>
      <c r="I141" s="111" t="str">
        <f>IF(C141&lt;&gt;"",IF(Sheet1!M17=50,2,IF(Sheet1!M17=100,3)),"")</f>
        <v/>
      </c>
      <c r="J141" s="114" t="str">
        <f>IF(C141&lt;&gt;"",J2,"")</f>
        <v/>
      </c>
    </row>
    <row r="142" spans="1:10">
      <c r="A142" s="100" t="str">
        <f>IF(C142&lt;&gt;"",A2,"")</f>
        <v/>
      </c>
      <c r="B142" s="100" t="str">
        <f>IF(C142&lt;&gt;"",B2,"")</f>
        <v/>
      </c>
      <c r="C142" s="100" t="str">
        <f>IF(Sheet8!B19&lt;&gt;"",Sheet8!B19,"")</f>
        <v/>
      </c>
      <c r="D142" s="100" t="str">
        <f>IF(C142&lt;&gt;"",D2,"")</f>
        <v/>
      </c>
      <c r="E142" s="102" t="str">
        <f>IF(C142&lt;&gt;"",IF(Sheet8!D19="ABS",0,Sheet8!D19),"")</f>
        <v/>
      </c>
      <c r="F142" s="102" t="str">
        <f>IF(C142&lt;&gt;"",Sheet8!F19,"")</f>
        <v/>
      </c>
      <c r="G142" s="102" t="str">
        <f>IF(C142&lt;&gt;"",Sheet8!H19,"")</f>
        <v/>
      </c>
      <c r="H142" s="102" t="str">
        <f>IF(C142&lt;&gt;"",IF(Sheet1!M17=200,4,IF(Sheet1!M17=250,5,IF(Sheet1!Q17=300,6,IF(Sheet1!M17=350,7,IF(Sheet1!M17=400,8,IF(Sheet1!M17=450,9,IF(Sheet1!M17=500,10))))))),"")</f>
        <v/>
      </c>
      <c r="I142" s="111" t="str">
        <f>IF(C142&lt;&gt;"",IF(Sheet1!M17=50,2,IF(Sheet1!M17=100,3)),"")</f>
        <v/>
      </c>
      <c r="J142" s="114" t="str">
        <f>IF(C142&lt;&gt;"",J2,"")</f>
        <v/>
      </c>
    </row>
    <row r="143" spans="1:10">
      <c r="A143" s="103" t="str">
        <f>IF(C143&lt;&gt;"",A2,"")</f>
        <v/>
      </c>
      <c r="B143" s="103" t="str">
        <f>IF(C143&lt;&gt;"",B2,"")</f>
        <v/>
      </c>
      <c r="C143" s="103" t="str">
        <f>IF(Sheet8!B20&lt;&gt;"",Sheet8!B20,"")</f>
        <v/>
      </c>
      <c r="D143" s="103" t="str">
        <f>IF(C143&lt;&gt;"",D2,"")</f>
        <v/>
      </c>
      <c r="E143" s="101" t="str">
        <f>IF(C143&lt;&gt;"",IF(Sheet8!D20="ABS",0,Sheet8!D20),"")</f>
        <v/>
      </c>
      <c r="F143" s="101" t="str">
        <f>IF(C143&lt;&gt;"",Sheet8!F20,"")</f>
        <v/>
      </c>
      <c r="G143" s="101" t="str">
        <f>IF(C143&lt;&gt;"",Sheet8!H20,"")</f>
        <v/>
      </c>
      <c r="H143" s="101" t="str">
        <f>IF(C143&lt;&gt;"",IF(Sheet1!M17=200,4,IF(Sheet1!M17=250,5,IF(Sheet1!Q17=300,6,IF(Sheet1!M17=350,7,IF(Sheet1!M17=400,8,IF(Sheet1!M17=450,9,IF(Sheet1!M17=500,10))))))),"")</f>
        <v/>
      </c>
      <c r="I143" s="111" t="str">
        <f>IF(C143&lt;&gt;"",IF(Sheet1!M17=50,2,IF(Sheet1!M17=100,3)),"")</f>
        <v/>
      </c>
      <c r="J143" s="114" t="str">
        <f>IF(C143&lt;&gt;"",J2,"")</f>
        <v/>
      </c>
    </row>
    <row r="144" spans="1:10">
      <c r="A144" s="103" t="str">
        <f>IF(C144&lt;&gt;"",A2,"")</f>
        <v/>
      </c>
      <c r="B144" s="103" t="str">
        <f>IF(C144&lt;&gt;"",B2,"")</f>
        <v/>
      </c>
      <c r="C144" s="103" t="str">
        <f>IF(Sheet8!B21&lt;&gt;"",Sheet8!B21,"")</f>
        <v/>
      </c>
      <c r="D144" s="103" t="str">
        <f>IF(C144&lt;&gt;"",D2,"")</f>
        <v/>
      </c>
      <c r="E144" s="101" t="str">
        <f>IF(C144&lt;&gt;"",IF(Sheet8!D21="ABS",0,Sheet8!D21),"")</f>
        <v/>
      </c>
      <c r="F144" s="101" t="str">
        <f>IF(C144&lt;&gt;"",Sheet8!F21,"")</f>
        <v/>
      </c>
      <c r="G144" s="101" t="str">
        <f>IF(C144&lt;&gt;"",Sheet8!H21,"")</f>
        <v/>
      </c>
      <c r="H144" s="101" t="str">
        <f>IF(C144&lt;&gt;"",IF(Sheet1!M17=200,4,IF(Sheet1!M17=250,5,IF(Sheet1!Q17=300,6,IF(Sheet1!M17=350,7,IF(Sheet1!M17=400,8,IF(Sheet1!M17=450,9,IF(Sheet1!M17=500,10))))))),"")</f>
        <v/>
      </c>
      <c r="I144" s="111" t="str">
        <f>IF(C144&lt;&gt;"",IF(Sheet1!M17=50,2,IF(Sheet1!M17=100,3)),"")</f>
        <v/>
      </c>
      <c r="J144" s="114" t="str">
        <f>IF(C144&lt;&gt;"",J2,"")</f>
        <v/>
      </c>
    </row>
    <row r="145" spans="1:10">
      <c r="A145" s="103" t="str">
        <f>IF(C145&lt;&gt;"",A2,"")</f>
        <v/>
      </c>
      <c r="B145" s="103" t="str">
        <f>IF(C145&lt;&gt;"",B2,"")</f>
        <v/>
      </c>
      <c r="C145" s="103" t="str">
        <f>IF(Sheet8!B22&lt;&gt;"",Sheet8!B22,"")</f>
        <v/>
      </c>
      <c r="D145" s="103" t="str">
        <f>IF(C145&lt;&gt;"",D2,"")</f>
        <v/>
      </c>
      <c r="E145" s="101" t="str">
        <f>IF(C145&lt;&gt;"",IF(Sheet8!D22="ABS",0,Sheet8!D22),"")</f>
        <v/>
      </c>
      <c r="F145" s="101" t="str">
        <f>IF(C145&lt;&gt;"",Sheet8!F22,"")</f>
        <v/>
      </c>
      <c r="G145" s="101" t="str">
        <f>IF(C145&lt;&gt;"",Sheet8!H22,"")</f>
        <v/>
      </c>
      <c r="H145" s="101" t="str">
        <f>IF(C145&lt;&gt;"",IF(Sheet1!M17=200,4,IF(Sheet1!M17=250,5,IF(Sheet1!Q17=300,6,IF(Sheet1!M17=350,7,IF(Sheet1!M17=400,8,IF(Sheet1!M17=450,9,IF(Sheet1!M17=500,10))))))),"")</f>
        <v/>
      </c>
      <c r="I145" s="111" t="str">
        <f>IF(C145&lt;&gt;"",IF(Sheet1!M17=50,2,IF(Sheet1!M17=100,3)),"")</f>
        <v/>
      </c>
      <c r="J145" s="114" t="str">
        <f>IF(C145&lt;&gt;"",J2,"")</f>
        <v/>
      </c>
    </row>
    <row r="146" spans="1:10">
      <c r="A146" s="103" t="str">
        <f>IF(C146&lt;&gt;"",A2,"")</f>
        <v/>
      </c>
      <c r="B146" s="103" t="str">
        <f>IF(C146&lt;&gt;"",B2,"")</f>
        <v/>
      </c>
      <c r="C146" s="103" t="str">
        <f>IF(Sheet8!B23&lt;&gt;"",Sheet8!B23,"")</f>
        <v/>
      </c>
      <c r="D146" s="103" t="str">
        <f>IF(C146&lt;&gt;"",D2,"")</f>
        <v/>
      </c>
      <c r="E146" s="101" t="str">
        <f>IF(C146&lt;&gt;"",IF(Sheet8!D23="ABS",0,Sheet8!D23),"")</f>
        <v/>
      </c>
      <c r="F146" s="101" t="str">
        <f>IF(C146&lt;&gt;"",Sheet8!F23,"")</f>
        <v/>
      </c>
      <c r="G146" s="101" t="str">
        <f>IF(C146&lt;&gt;"",Sheet8!H23,"")</f>
        <v/>
      </c>
      <c r="H146" s="101" t="str">
        <f>IF(C146&lt;&gt;"",IF(Sheet1!M17=200,4,IF(Sheet1!M17=250,5,IF(Sheet1!Q17=300,6,IF(Sheet1!M17=350,7,IF(Sheet1!M17=400,8,IF(Sheet1!M17=450,9,IF(Sheet1!M17=500,10))))))),"")</f>
        <v/>
      </c>
      <c r="I146" s="111" t="str">
        <f>IF(C146&lt;&gt;"",IF(Sheet1!M17=50,2,IF(Sheet1!M17=100,3)),"")</f>
        <v/>
      </c>
      <c r="J146" s="114" t="str">
        <f>IF(C146&lt;&gt;"",J2,"")</f>
        <v/>
      </c>
    </row>
    <row r="147" spans="1:10">
      <c r="A147" s="103" t="str">
        <f>IF(C147&lt;&gt;"",A2,"")</f>
        <v/>
      </c>
      <c r="B147" s="103" t="str">
        <f>IF(C147&lt;&gt;"",B2,"")</f>
        <v/>
      </c>
      <c r="C147" s="103" t="str">
        <f>IF(Sheet8!B24&lt;&gt;"",Sheet8!B24,"")</f>
        <v/>
      </c>
      <c r="D147" s="103" t="str">
        <f>IF(C147&lt;&gt;"",D2,"")</f>
        <v/>
      </c>
      <c r="E147" s="101" t="str">
        <f>IF(C147&lt;&gt;"",IF(Sheet8!D24="ABS",0,Sheet8!D24),"")</f>
        <v/>
      </c>
      <c r="F147" s="101" t="str">
        <f>IF(C147&lt;&gt;"",Sheet8!F24,"")</f>
        <v/>
      </c>
      <c r="G147" s="101" t="str">
        <f>IF(C147&lt;&gt;"",Sheet8!H24,"")</f>
        <v/>
      </c>
      <c r="H147" s="101" t="str">
        <f>IF(C147&lt;&gt;"",IF(Sheet1!M17=200,4,IF(Sheet1!M17=250,5,IF(Sheet1!Q17=300,6,IF(Sheet1!M17=350,7,IF(Sheet1!M17=400,8,IF(Sheet1!M17=450,9,IF(Sheet1!M17=500,10))))))),"")</f>
        <v/>
      </c>
      <c r="I147" s="111" t="str">
        <f>IF(C147&lt;&gt;"",IF(Sheet1!M17=50,2,IF(Sheet1!M17=100,3)),"")</f>
        <v/>
      </c>
      <c r="J147" s="114" t="str">
        <f>IF(C147&lt;&gt;"",J2,"")</f>
        <v/>
      </c>
    </row>
    <row r="148" spans="1:10">
      <c r="A148" s="103" t="str">
        <f>IF(C148&lt;&gt;"",A2,"")</f>
        <v/>
      </c>
      <c r="B148" s="103" t="str">
        <f>IF(C148&lt;&gt;"",B2,"")</f>
        <v/>
      </c>
      <c r="C148" s="103" t="str">
        <f>IF(Sheet8!B25&lt;&gt;"",Sheet8!B25,"")</f>
        <v/>
      </c>
      <c r="D148" s="103" t="str">
        <f>IF(C148&lt;&gt;"",D2,"")</f>
        <v/>
      </c>
      <c r="E148" s="101" t="str">
        <f>IF(C148&lt;&gt;"",IF(Sheet8!D25="ABS",0,Sheet8!D25),"")</f>
        <v/>
      </c>
      <c r="F148" s="101" t="str">
        <f>IF(C148&lt;&gt;"",Sheet8!F25,"")</f>
        <v/>
      </c>
      <c r="G148" s="101" t="str">
        <f>IF(C148&lt;&gt;"",Sheet8!H25,"")</f>
        <v/>
      </c>
      <c r="H148" s="101" t="str">
        <f>IF(C148&lt;&gt;"",IF(Sheet1!M17=200,4,IF(Sheet1!M17=250,5,IF(Sheet1!Q17=300,6,IF(Sheet1!M17=350,7,IF(Sheet1!M17=400,8,IF(Sheet1!M17=450,9,IF(Sheet1!M17=500,10))))))),"")</f>
        <v/>
      </c>
      <c r="I148" s="111" t="str">
        <f>IF(C148&lt;&gt;"",IF(Sheet1!M17=50,2,IF(Sheet1!M17=100,3)),"")</f>
        <v/>
      </c>
      <c r="J148" s="114" t="str">
        <f>IF(C148&lt;&gt;"",J2,"")</f>
        <v/>
      </c>
    </row>
    <row r="149" spans="1:10">
      <c r="A149" s="103" t="str">
        <f>IF(C149&lt;&gt;"",A2,"")</f>
        <v/>
      </c>
      <c r="B149" s="103" t="str">
        <f>IF(C149&lt;&gt;"",B2,"")</f>
        <v/>
      </c>
      <c r="C149" s="103" t="str">
        <f>IF(Sheet8!B26&lt;&gt;"",Sheet8!B26,"")</f>
        <v/>
      </c>
      <c r="D149" s="103" t="str">
        <f>IF(C149&lt;&gt;"",D2,"")</f>
        <v/>
      </c>
      <c r="E149" s="101" t="str">
        <f>IF(C149&lt;&gt;"",IF(Sheet8!D26="ABS",0,Sheet8!D26),"")</f>
        <v/>
      </c>
      <c r="F149" s="101" t="str">
        <f>IF(C149&lt;&gt;"",Sheet8!F26,"")</f>
        <v/>
      </c>
      <c r="G149" s="101" t="str">
        <f>IF(C149&lt;&gt;"",Sheet8!H26,"")</f>
        <v/>
      </c>
      <c r="H149" s="101" t="str">
        <f>IF(C149&lt;&gt;"",IF(Sheet1!M17=200,4,IF(Sheet1!M17=250,5,IF(Sheet1!Q17=300,6,IF(Sheet1!M17=350,7,IF(Sheet1!M17=400,8,IF(Sheet1!M17=450,9,IF(Sheet1!M17=500,10))))))),"")</f>
        <v/>
      </c>
      <c r="I149" s="111" t="str">
        <f>IF(C149&lt;&gt;"",IF(Sheet1!M17=50,2,IF(Sheet1!M17=100,3)),"")</f>
        <v/>
      </c>
      <c r="J149" s="114" t="str">
        <f>IF(C149&lt;&gt;"",J2,"")</f>
        <v/>
      </c>
    </row>
    <row r="150" spans="1:10">
      <c r="A150" s="103" t="str">
        <f>IF(C150&lt;&gt;"",A2,"")</f>
        <v/>
      </c>
      <c r="B150" s="103" t="str">
        <f>IF(C150&lt;&gt;"",B2,"")</f>
        <v/>
      </c>
      <c r="C150" s="103" t="str">
        <f>IF(Sheet8!B27&lt;&gt;"",Sheet8!B27,"")</f>
        <v/>
      </c>
      <c r="D150" s="103" t="str">
        <f>IF(C150&lt;&gt;"",D2,"")</f>
        <v/>
      </c>
      <c r="E150" s="101" t="str">
        <f>IF(C150&lt;&gt;"",IF(Sheet8!D27="ABS",0,Sheet8!D27),"")</f>
        <v/>
      </c>
      <c r="F150" s="101" t="str">
        <f>IF(C150&lt;&gt;"",Sheet8!F27,"")</f>
        <v/>
      </c>
      <c r="G150" s="101" t="str">
        <f>IF(C150&lt;&gt;"",Sheet8!H27,"")</f>
        <v/>
      </c>
      <c r="H150" s="101" t="str">
        <f>IF(C150&lt;&gt;"",IF(Sheet1!M17=200,4,IF(Sheet1!M17=250,5,IF(Sheet1!Q17=300,6,IF(Sheet1!M17=350,7,IF(Sheet1!M17=400,8,IF(Sheet1!M17=450,9,IF(Sheet1!M17=500,10))))))),"")</f>
        <v/>
      </c>
      <c r="I150" s="111" t="str">
        <f>IF(C150&lt;&gt;"",IF(Sheet1!M17=50,2,IF(Sheet1!M17=100,3)),"")</f>
        <v/>
      </c>
      <c r="J150" s="114" t="str">
        <f>IF(C150&lt;&gt;"",J2,"")</f>
        <v/>
      </c>
    </row>
    <row r="151" spans="1:10">
      <c r="A151" s="103" t="str">
        <f>IF(C151&lt;&gt;"",A2,"")</f>
        <v/>
      </c>
      <c r="B151" s="103" t="str">
        <f>IF(C151&lt;&gt;"",B2,"")</f>
        <v/>
      </c>
      <c r="C151" s="103" t="str">
        <f>IF(Sheet8!B28&lt;&gt;"",Sheet8!B28,"")</f>
        <v/>
      </c>
      <c r="D151" s="103" t="str">
        <f>IF(C151&lt;&gt;"",D2,"")</f>
        <v/>
      </c>
      <c r="E151" s="101" t="str">
        <f>IF(C151&lt;&gt;"",IF(Sheet8!D28="ABS",0,Sheet8!D28),"")</f>
        <v/>
      </c>
      <c r="F151" s="101" t="str">
        <f>IF(C151&lt;&gt;"",Sheet8!F28,"")</f>
        <v/>
      </c>
      <c r="G151" s="101" t="str">
        <f>IF(C151&lt;&gt;"",Sheet8!H28,"")</f>
        <v/>
      </c>
      <c r="H151" s="101" t="str">
        <f>IF(C151&lt;&gt;"",IF(Sheet1!M17=200,4,IF(Sheet1!M17=250,5,IF(Sheet1!Q17=300,6,IF(Sheet1!M17=350,7,IF(Sheet1!M17=400,8,IF(Sheet1!M17=450,9,IF(Sheet1!M17=500,10))))))),"")</f>
        <v/>
      </c>
      <c r="I151" s="111" t="str">
        <f>IF(C151&lt;&gt;"",IF(Sheet1!M17=50,2,IF(Sheet1!M17=100,3)),"")</f>
        <v/>
      </c>
      <c r="J151" s="114" t="str">
        <f>IF(C151&lt;&gt;"",J2,"")</f>
        <v/>
      </c>
    </row>
    <row r="152" spans="1:10">
      <c r="A152" s="103" t="str">
        <f>IF(C152&lt;&gt;"",A2,"")</f>
        <v/>
      </c>
      <c r="B152" s="103" t="str">
        <f>IF(C152&lt;&gt;"",B2,"")</f>
        <v/>
      </c>
      <c r="C152" s="103" t="str">
        <f>IF(Sheet8!B29&lt;&gt;"",Sheet8!B29,"")</f>
        <v/>
      </c>
      <c r="D152" s="103" t="str">
        <f>IF(C152&lt;&gt;"",D2,"")</f>
        <v/>
      </c>
      <c r="E152" s="101" t="str">
        <f>IF(C152&lt;&gt;"",IF(Sheet8!D29="ABS",0,Sheet8!D29),"")</f>
        <v/>
      </c>
      <c r="F152" s="101" t="str">
        <f>IF(C152&lt;&gt;"",Sheet8!F29,"")</f>
        <v/>
      </c>
      <c r="G152" s="101" t="str">
        <f>IF(C152&lt;&gt;"",Sheet8!H29,"")</f>
        <v/>
      </c>
      <c r="H152" s="101" t="str">
        <f>IF(C152&lt;&gt;"",IF(Sheet1!M17=200,4,IF(Sheet1!M17=250,5,IF(Sheet1!Q17=300,6,IF(Sheet1!M17=350,7,IF(Sheet1!M17=400,8,IF(Sheet1!M17=450,9,IF(Sheet1!M17=500,10))))))),"")</f>
        <v/>
      </c>
      <c r="I152" s="111" t="str">
        <f>IF(C152&lt;&gt;"",IF(Sheet1!M17=50,2,IF(Sheet1!M17=100,3)),"")</f>
        <v/>
      </c>
      <c r="J152" s="114" t="str">
        <f>IF(C152&lt;&gt;"",J2,"")</f>
        <v/>
      </c>
    </row>
    <row r="153" spans="1:10">
      <c r="A153" s="103" t="str">
        <f>IF(C153&lt;&gt;"",A2,"")</f>
        <v/>
      </c>
      <c r="B153" s="103" t="str">
        <f>IF(C153&lt;&gt;"",B2,"")</f>
        <v/>
      </c>
      <c r="C153" s="103" t="str">
        <f>IF(Sheet8!B30&lt;&gt;"",Sheet8!B30,"")</f>
        <v/>
      </c>
      <c r="D153" s="103" t="str">
        <f>IF(C153&lt;&gt;"",D2,"")</f>
        <v/>
      </c>
      <c r="E153" s="101" t="str">
        <f>IF(C153&lt;&gt;"",IF(Sheet8!D30="ABS",0,Sheet8!D30),"")</f>
        <v/>
      </c>
      <c r="F153" s="101" t="str">
        <f>IF(C153&lt;&gt;"",Sheet8!F30,"")</f>
        <v/>
      </c>
      <c r="G153" s="101" t="str">
        <f>IF(C153&lt;&gt;"",Sheet8!H30,"")</f>
        <v/>
      </c>
      <c r="H153" s="101" t="str">
        <f>IF(C153&lt;&gt;"",IF(Sheet1!M17=200,4,IF(Sheet1!M17=250,5,IF(Sheet1!Q17=300,6,IF(Sheet1!M17=350,7,IF(Sheet1!M17=400,8,IF(Sheet1!M17=450,9,IF(Sheet1!M17=500,10))))))),"")</f>
        <v/>
      </c>
      <c r="I153" s="111" t="str">
        <f>IF(C153&lt;&gt;"",IF(Sheet1!M17=50,2,IF(Sheet1!M17=100,3)),"")</f>
        <v/>
      </c>
      <c r="J153" s="114" t="str">
        <f>IF(C153&lt;&gt;"",J2,"")</f>
        <v/>
      </c>
    </row>
    <row r="154" spans="1:10">
      <c r="A154" s="103" t="str">
        <f>IF(C154&lt;&gt;"",A2,"")</f>
        <v/>
      </c>
      <c r="B154" s="103" t="str">
        <f>IF(C154&lt;&gt;"",B2,"")</f>
        <v/>
      </c>
      <c r="C154" s="103" t="str">
        <f>IF(Sheet8!B31&lt;&gt;"",Sheet8!B31,"")</f>
        <v/>
      </c>
      <c r="D154" s="103" t="str">
        <f>IF(C154&lt;&gt;"",D2,"")</f>
        <v/>
      </c>
      <c r="E154" s="101" t="str">
        <f>IF(C154&lt;&gt;"",IF(Sheet8!D31="ABS",0,Sheet8!D31),"")</f>
        <v/>
      </c>
      <c r="F154" s="101" t="str">
        <f>IF(C154&lt;&gt;"",Sheet8!F31,"")</f>
        <v/>
      </c>
      <c r="G154" s="101" t="str">
        <f>IF(C154&lt;&gt;"",Sheet8!H31,"")</f>
        <v/>
      </c>
      <c r="H154" s="101" t="str">
        <f>IF(C154&lt;&gt;"",IF(Sheet1!M17=200,4,IF(Sheet1!M17=250,5,IF(Sheet1!Q17=300,6,IF(Sheet1!M17=350,7,IF(Sheet1!M17=400,8,IF(Sheet1!M17=450,9,IF(Sheet1!M17=500,10))))))),"")</f>
        <v/>
      </c>
      <c r="I154" s="111" t="str">
        <f>IF(C154&lt;&gt;"",IF(Sheet1!M17=50,2,IF(Sheet1!M17=100,3)),"")</f>
        <v/>
      </c>
      <c r="J154" s="114" t="str">
        <f>IF(C154&lt;&gt;"",J2,"")</f>
        <v/>
      </c>
    </row>
    <row r="155" spans="1:10">
      <c r="A155" s="103" t="str">
        <f>IF(C155&lt;&gt;"",A2,"")</f>
        <v/>
      </c>
      <c r="B155" s="103" t="str">
        <f>IF(C155&lt;&gt;"",B2,"")</f>
        <v/>
      </c>
      <c r="C155" s="103" t="str">
        <f>IF(Sheet8!B32&lt;&gt;"",Sheet8!B32,"")</f>
        <v/>
      </c>
      <c r="D155" s="103" t="str">
        <f>IF(C155&lt;&gt;"",D2,"")</f>
        <v/>
      </c>
      <c r="E155" s="101" t="str">
        <f>IF(C155&lt;&gt;"",IF(Sheet8!D32="ABS",0,Sheet8!D32),"")</f>
        <v/>
      </c>
      <c r="F155" s="101" t="str">
        <f>IF(C155&lt;&gt;"",Sheet8!F32,"")</f>
        <v/>
      </c>
      <c r="G155" s="101" t="str">
        <f>IF(C155&lt;&gt;"",Sheet8!H32,"")</f>
        <v/>
      </c>
      <c r="H155" s="101" t="str">
        <f>IF(C155&lt;&gt;"",IF(Sheet1!M17=200,4,IF(Sheet1!M17=250,5,IF(Sheet1!Q17=300,6,IF(Sheet1!M17=350,7,IF(Sheet1!M17=400,8,IF(Sheet1!M17=450,9,IF(Sheet1!M17=500,10))))))),"")</f>
        <v/>
      </c>
      <c r="I155" s="111" t="str">
        <f>IF(C155&lt;&gt;"",IF(Sheet1!M17=50,2,IF(Sheet1!M17=100,3)),"")</f>
        <v/>
      </c>
      <c r="J155" s="114" t="str">
        <f>IF(C155&lt;&gt;"",J2,"")</f>
        <v/>
      </c>
    </row>
    <row r="156" spans="1:10">
      <c r="A156" s="103" t="str">
        <f>IF(C156&lt;&gt;"",A2,"")</f>
        <v/>
      </c>
      <c r="B156" s="103" t="str">
        <f>IF(C156&lt;&gt;"",B2,"")</f>
        <v/>
      </c>
      <c r="C156" s="103" t="str">
        <f>IF(Sheet8!B33&lt;&gt;"",Sheet8!B33,"")</f>
        <v/>
      </c>
      <c r="D156" s="103" t="str">
        <f>IF(C156&lt;&gt;"",D2,"")</f>
        <v/>
      </c>
      <c r="E156" s="101" t="str">
        <f>IF(C156&lt;&gt;"",IF(Sheet8!D33="ABS",0,Sheet8!D33),"")</f>
        <v/>
      </c>
      <c r="F156" s="101" t="str">
        <f>IF(C156&lt;&gt;"",Sheet8!F33,"")</f>
        <v/>
      </c>
      <c r="G156" s="101" t="str">
        <f>IF(C156&lt;&gt;"",Sheet8!H33,"")</f>
        <v/>
      </c>
      <c r="H156" s="101" t="str">
        <f>IF(C156&lt;&gt;"",IF(Sheet1!M17=200,4,IF(Sheet1!M17=250,5,IF(Sheet1!Q17=300,6,IF(Sheet1!M17=350,7,IF(Sheet1!M17=400,8,IF(Sheet1!M17=450,9,IF(Sheet1!M17=500,10))))))),"")</f>
        <v/>
      </c>
      <c r="I156" s="111" t="str">
        <f>IF(C156&lt;&gt;"",IF(Sheet1!M17=50,2,IF(Sheet1!M17=100,3)),"")</f>
        <v/>
      </c>
      <c r="J156" s="114" t="str">
        <f>IF(C156&lt;&gt;"",J2,"")</f>
        <v/>
      </c>
    </row>
    <row r="157" spans="1:10">
      <c r="A157" s="103" t="str">
        <f>IF(C157&lt;&gt;"",A2,"")</f>
        <v/>
      </c>
      <c r="B157" s="103" t="str">
        <f>IF(C157&lt;&gt;"",B2,"")</f>
        <v/>
      </c>
      <c r="C157" s="103" t="str">
        <f>IF(Sheet8!B34&lt;&gt;"",Sheet8!B34,"")</f>
        <v/>
      </c>
      <c r="D157" s="103" t="str">
        <f>IF(C157&lt;&gt;"",D2,"")</f>
        <v/>
      </c>
      <c r="E157" s="101" t="str">
        <f>IF(C157&lt;&gt;"",IF(Sheet8!D34="ABS",0,Sheet8!D34),"")</f>
        <v/>
      </c>
      <c r="F157" s="101" t="str">
        <f>IF(C157&lt;&gt;"",Sheet8!F34,"")</f>
        <v/>
      </c>
      <c r="G157" s="101" t="str">
        <f>IF(C157&lt;&gt;"",Sheet8!H34,"")</f>
        <v/>
      </c>
      <c r="H157" s="101" t="str">
        <f>IF(C157&lt;&gt;"",IF(Sheet1!M17=200,4,IF(Sheet1!M17=250,5,IF(Sheet1!Q17=300,6,IF(Sheet1!M17=350,7,IF(Sheet1!M17=400,8,IF(Sheet1!M17=450,9,IF(Sheet1!M17=500,10))))))),"")</f>
        <v/>
      </c>
      <c r="I157" s="111" t="str">
        <f>IF(C157&lt;&gt;"",IF(Sheet1!M17=50,2,IF(Sheet1!M17=100,3)),"")</f>
        <v/>
      </c>
      <c r="J157" s="114" t="str">
        <f>IF(C157&lt;&gt;"",J2,"")</f>
        <v/>
      </c>
    </row>
    <row r="158" spans="1:10">
      <c r="A158" s="103" t="str">
        <f>IF(C158&lt;&gt;"",A2,"")</f>
        <v/>
      </c>
      <c r="B158" s="103" t="str">
        <f>IF(C158&lt;&gt;"",B2,"")</f>
        <v/>
      </c>
      <c r="C158" s="103" t="str">
        <f>IF(Sheet8!B35&lt;&gt;"",Sheet8!B35,"")</f>
        <v/>
      </c>
      <c r="D158" s="103" t="str">
        <f>IF(C158&lt;&gt;"",D2,"")</f>
        <v/>
      </c>
      <c r="E158" s="101" t="str">
        <f>IF(C158&lt;&gt;"",IF(Sheet8!D35="ABS",0,Sheet8!D35),"")</f>
        <v/>
      </c>
      <c r="F158" s="101" t="str">
        <f>IF(C158&lt;&gt;"",Sheet8!F35,"")</f>
        <v/>
      </c>
      <c r="G158" s="101" t="str">
        <f>IF(C158&lt;&gt;"",Sheet8!H35,"")</f>
        <v/>
      </c>
      <c r="H158" s="101" t="str">
        <f>IF(C158&lt;&gt;"",IF(Sheet1!M17=200,4,IF(Sheet1!M17=250,5,IF(Sheet1!Q17=300,6,IF(Sheet1!M17=350,7,IF(Sheet1!M17=400,8,IF(Sheet1!M17=450,9,IF(Sheet1!M17=500,10))))))),"")</f>
        <v/>
      </c>
      <c r="I158" s="111" t="str">
        <f>IF(C158&lt;&gt;"",IF(Sheet1!M17=50,2,IF(Sheet1!M17=100,3)),"")</f>
        <v/>
      </c>
      <c r="J158" s="114" t="str">
        <f>IF(C158&lt;&gt;"",J2,"")</f>
        <v/>
      </c>
    </row>
    <row r="159" spans="1:10">
      <c r="A159" s="103" t="str">
        <f>IF(C159&lt;&gt;"",A2,"")</f>
        <v/>
      </c>
      <c r="B159" s="103" t="str">
        <f>IF(C159&lt;&gt;"",B2,"")</f>
        <v/>
      </c>
      <c r="C159" s="103" t="str">
        <f>IF(Sheet8!B36&lt;&gt;"",Sheet8!B36,"")</f>
        <v/>
      </c>
      <c r="D159" s="103" t="str">
        <f>IF(C159&lt;&gt;"",D2,"")</f>
        <v/>
      </c>
      <c r="E159" s="101" t="str">
        <f>IF(C159&lt;&gt;"",IF(Sheet8!D36="ABS",0,Sheet8!D36),"")</f>
        <v/>
      </c>
      <c r="F159" s="101" t="str">
        <f>IF(C159&lt;&gt;"",Sheet8!F36,"")</f>
        <v/>
      </c>
      <c r="G159" s="101" t="str">
        <f>IF(C159&lt;&gt;"",Sheet8!H36,"")</f>
        <v/>
      </c>
      <c r="H159" s="101" t="str">
        <f>IF(C159&lt;&gt;"",IF(Sheet1!M17=200,4,IF(Sheet1!M17=250,5,IF(Sheet1!Q17=300,6,IF(Sheet1!M17=350,7,IF(Sheet1!M17=400,8,IF(Sheet1!M17=450,9,IF(Sheet1!M17=500,10))))))),"")</f>
        <v/>
      </c>
      <c r="I159" s="111" t="str">
        <f>IF(C159&lt;&gt;"",IF(Sheet1!M17=50,2,IF(Sheet1!M17=100,3)),"")</f>
        <v/>
      </c>
      <c r="J159" s="114" t="str">
        <f>IF(C159&lt;&gt;"",J2,"")</f>
        <v/>
      </c>
    </row>
    <row r="160" spans="1:10">
      <c r="A160" s="103" t="str">
        <f>IF(C160&lt;&gt;"",A2,"")</f>
        <v/>
      </c>
      <c r="B160" s="103" t="str">
        <f>IF(C160&lt;&gt;"",B2,"")</f>
        <v/>
      </c>
      <c r="C160" s="103" t="str">
        <f>IF(Sheet8!B37&lt;&gt;"",Sheet8!B37,"")</f>
        <v/>
      </c>
      <c r="D160" s="103" t="str">
        <f>IF(C160&lt;&gt;"",D2,"")</f>
        <v/>
      </c>
      <c r="E160" s="101" t="str">
        <f>IF(C160&lt;&gt;"",IF(Sheet8!D37="ABS",0,Sheet8!D37),"")</f>
        <v/>
      </c>
      <c r="F160" s="101" t="str">
        <f>IF(C160&lt;&gt;"",Sheet8!F37,"")</f>
        <v/>
      </c>
      <c r="G160" s="101" t="str">
        <f>IF(C160&lt;&gt;"",Sheet8!H37,"")</f>
        <v/>
      </c>
      <c r="H160" s="101" t="str">
        <f>IF(C160&lt;&gt;"",IF(Sheet1!M17=200,4,IF(Sheet1!M17=250,5,IF(Sheet1!Q17=300,6,IF(Sheet1!M17=350,7,IF(Sheet1!M17=400,8,IF(Sheet1!M17=450,9,IF(Sheet1!M17=500,10))))))),"")</f>
        <v/>
      </c>
      <c r="I160" s="111" t="str">
        <f>IF(C160&lt;&gt;"",IF(Sheet1!M17=50,2,IF(Sheet1!M17=100,3)),"")</f>
        <v/>
      </c>
      <c r="J160" s="114" t="str">
        <f>IF(C160&lt;&gt;"",J2,"")</f>
        <v/>
      </c>
    </row>
    <row r="161" spans="1:10">
      <c r="A161" s="103" t="str">
        <f>IF(C161&lt;&gt;"",A2,"")</f>
        <v/>
      </c>
      <c r="B161" s="103" t="str">
        <f>IF(C161&lt;&gt;"",B2,"")</f>
        <v/>
      </c>
      <c r="C161" s="103" t="str">
        <f>IF(Sheet8!B38&lt;&gt;"",Sheet8!B38,"")</f>
        <v/>
      </c>
      <c r="D161" s="103" t="str">
        <f>IF(C161&lt;&gt;"",D2,"")</f>
        <v/>
      </c>
      <c r="E161" s="101" t="str">
        <f>IF(C161&lt;&gt;"",IF(Sheet8!D38="ABS",0,Sheet8!D38),"")</f>
        <v/>
      </c>
      <c r="F161" s="101" t="str">
        <f>IF(C161&lt;&gt;"",Sheet8!F38,"")</f>
        <v/>
      </c>
      <c r="G161" s="101" t="str">
        <f>IF(C161&lt;&gt;"",Sheet8!H38,"")</f>
        <v/>
      </c>
      <c r="H161" s="101" t="str">
        <f>IF(C161&lt;&gt;"",IF(Sheet1!M17=200,4,IF(Sheet1!M17=250,5,IF(Sheet1!Q17=300,6,IF(Sheet1!M17=350,7,IF(Sheet1!M17=400,8,IF(Sheet1!M17=450,9,IF(Sheet1!M17=500,10))))))),"")</f>
        <v/>
      </c>
      <c r="I161" s="111" t="str">
        <f>IF(C161&lt;&gt;"",IF(Sheet1!M17=50,2,IF(Sheet1!M17=100,3)),"")</f>
        <v/>
      </c>
      <c r="J161" s="114" t="str">
        <f>IF(C161&lt;&gt;"",J2,"")</f>
        <v/>
      </c>
    </row>
    <row r="162" spans="1:10">
      <c r="A162" s="100" t="str">
        <f>IF(C162&lt;&gt;"",A2,"")</f>
        <v/>
      </c>
      <c r="B162" s="100" t="str">
        <f>IF(C162&lt;&gt;"",B2,"")</f>
        <v/>
      </c>
      <c r="C162" s="100" t="str">
        <f>IF(Sheet9!B19&lt;&gt;"",Sheet9!B19,"")</f>
        <v/>
      </c>
      <c r="D162" s="100" t="str">
        <f>IF(C162&lt;&gt;"",D2,"")</f>
        <v/>
      </c>
      <c r="E162" s="102" t="str">
        <f>IF(C162&lt;&gt;"",IF(Sheet9!D19="ABS",0,Sheet9!D19),"")</f>
        <v/>
      </c>
      <c r="F162" s="102" t="str">
        <f>IF(C162&lt;&gt;"",Sheet9!F19,"")</f>
        <v/>
      </c>
      <c r="G162" s="102" t="str">
        <f>IF(C162&lt;&gt;"",Sheet9!H19,"")</f>
        <v/>
      </c>
      <c r="H162" s="102" t="str">
        <f>IF(C162&lt;&gt;"",IF(Sheet1!M17=200,4,IF(Sheet1!M17=250,5,IF(Sheet1!Q17=300,6,IF(Sheet1!M17=350,7,IF(Sheet1!M17=400,8,IF(Sheet1!M17=450,9,IF(Sheet1!M17=500,10))))))),"")</f>
        <v/>
      </c>
      <c r="I162" s="111" t="str">
        <f>IF(C162&lt;&gt;"",IF(Sheet1!M17=50,2,IF(Sheet1!M17=100,3)),"")</f>
        <v/>
      </c>
      <c r="J162" s="114" t="str">
        <f>IF(C162&lt;&gt;"",J2,"")</f>
        <v/>
      </c>
    </row>
    <row r="163" spans="1:10">
      <c r="A163" s="103" t="str">
        <f>IF(C163&lt;&gt;"",A2,"")</f>
        <v/>
      </c>
      <c r="B163" s="103" t="str">
        <f>IF(C163&lt;&gt;"",B2,"")</f>
        <v/>
      </c>
      <c r="C163" s="103" t="str">
        <f>IF(Sheet9!B20&lt;&gt;"",Sheet9!B20,"")</f>
        <v/>
      </c>
      <c r="D163" s="103" t="str">
        <f>IF(C163&lt;&gt;"",D2,"")</f>
        <v/>
      </c>
      <c r="E163" s="101" t="str">
        <f>IF(C163&lt;&gt;"",IF(Sheet9!D20="ABS",0,Sheet9!D20),"")</f>
        <v/>
      </c>
      <c r="F163" s="101" t="str">
        <f>IF(C163&lt;&gt;"",Sheet9!F20,"")</f>
        <v/>
      </c>
      <c r="G163" s="101" t="str">
        <f>IF(C163&lt;&gt;"",Sheet9!H20,"")</f>
        <v/>
      </c>
      <c r="H163" s="101" t="str">
        <f>IF(C163&lt;&gt;"",IF(Sheet1!M17=200,4,IF(Sheet1!M17=250,5,IF(Sheet1!Q17=300,6,IF(Sheet1!M17=350,7,IF(Sheet1!M17=400,8,IF(Sheet1!M17=450,9,IF(Sheet1!M17=500,10))))))),"")</f>
        <v/>
      </c>
      <c r="I163" s="111" t="str">
        <f>IF(C163&lt;&gt;"",IF(Sheet1!M17=50,2,IF(Sheet1!M17=100,3)),"")</f>
        <v/>
      </c>
      <c r="J163" s="114" t="str">
        <f>IF(C163&lt;&gt;"",J2,"")</f>
        <v/>
      </c>
    </row>
    <row r="164" spans="1:10">
      <c r="A164" s="103" t="str">
        <f>IF(C164&lt;&gt;"",A2,"")</f>
        <v/>
      </c>
      <c r="B164" s="103" t="str">
        <f>IF(C164&lt;&gt;"",B2,"")</f>
        <v/>
      </c>
      <c r="C164" s="103" t="str">
        <f>IF(Sheet9!B21&lt;&gt;"",Sheet9!B21,"")</f>
        <v/>
      </c>
      <c r="D164" s="103" t="str">
        <f>IF(C164&lt;&gt;"",D2,"")</f>
        <v/>
      </c>
      <c r="E164" s="101" t="str">
        <f>IF(C164&lt;&gt;"",IF(Sheet9!D21="ABS",0,Sheet9!D21),"")</f>
        <v/>
      </c>
      <c r="F164" s="101" t="str">
        <f>IF(C164&lt;&gt;"",Sheet9!F21,"")</f>
        <v/>
      </c>
      <c r="G164" s="101" t="str">
        <f>IF(C164&lt;&gt;"",Sheet9!H21,"")</f>
        <v/>
      </c>
      <c r="H164" s="101" t="str">
        <f>IF(C164&lt;&gt;"",IF(Sheet1!M17=200,4,IF(Sheet1!M17=250,5,IF(Sheet1!Q17=300,6,IF(Sheet1!M17=350,7,IF(Sheet1!M17=400,8,IF(Sheet1!M17=450,9,IF(Sheet1!M17=500,10))))))),"")</f>
        <v/>
      </c>
      <c r="I164" s="111" t="str">
        <f>IF(C164&lt;&gt;"",IF(Sheet1!M17=50,2,IF(Sheet1!M17=100,3)),"")</f>
        <v/>
      </c>
      <c r="J164" s="114" t="str">
        <f>IF(C164&lt;&gt;"",J2,"")</f>
        <v/>
      </c>
    </row>
    <row r="165" spans="1:10">
      <c r="A165" s="103" t="str">
        <f>IF(C165&lt;&gt;"",A2,"")</f>
        <v/>
      </c>
      <c r="B165" s="103" t="str">
        <f>IF(C165&lt;&gt;"",B2,"")</f>
        <v/>
      </c>
      <c r="C165" s="103" t="str">
        <f>IF(Sheet9!B22&lt;&gt;"",Sheet9!B22,"")</f>
        <v/>
      </c>
      <c r="D165" s="103" t="str">
        <f>IF(C165&lt;&gt;"",D2,"")</f>
        <v/>
      </c>
      <c r="E165" s="101" t="str">
        <f>IF(C165&lt;&gt;"",IF(Sheet9!D22="ABS",0,Sheet9!D22),"")</f>
        <v/>
      </c>
      <c r="F165" s="101" t="str">
        <f>IF(C165&lt;&gt;"",Sheet9!F22,"")</f>
        <v/>
      </c>
      <c r="G165" s="101" t="str">
        <f>IF(C165&lt;&gt;"",Sheet9!H22,"")</f>
        <v/>
      </c>
      <c r="H165" s="101" t="str">
        <f>IF(C165&lt;&gt;"",IF(Sheet1!M17=200,4,IF(Sheet1!M17=250,5,IF(Sheet1!Q17=300,6,IF(Sheet1!M17=350,7,IF(Sheet1!M17=400,8,IF(Sheet1!M17=450,9,IF(Sheet1!M17=500,10))))))),"")</f>
        <v/>
      </c>
      <c r="I165" s="111" t="str">
        <f>IF(C165&lt;&gt;"",IF(Sheet1!M17=50,2,IF(Sheet1!M17=100,3)),"")</f>
        <v/>
      </c>
      <c r="J165" s="114" t="str">
        <f>IF(C165&lt;&gt;"",J2,"")</f>
        <v/>
      </c>
    </row>
    <row r="166" spans="1:10">
      <c r="A166" s="103" t="str">
        <f>IF(C166&lt;&gt;"",A2,"")</f>
        <v/>
      </c>
      <c r="B166" s="103" t="str">
        <f>IF(C166&lt;&gt;"",B2,"")</f>
        <v/>
      </c>
      <c r="C166" s="103" t="str">
        <f>IF(Sheet9!B23&lt;&gt;"",Sheet9!B23,"")</f>
        <v/>
      </c>
      <c r="D166" s="103" t="str">
        <f>IF(C166&lt;&gt;"",D2,"")</f>
        <v/>
      </c>
      <c r="E166" s="101" t="str">
        <f>IF(C166&lt;&gt;"",IF(Sheet9!D23="ABS",0,Sheet9!D23),"")</f>
        <v/>
      </c>
      <c r="F166" s="101" t="str">
        <f>IF(C166&lt;&gt;"",Sheet9!F23,"")</f>
        <v/>
      </c>
      <c r="G166" s="101" t="str">
        <f>IF(C166&lt;&gt;"",Sheet9!H23,"")</f>
        <v/>
      </c>
      <c r="H166" s="101" t="str">
        <f>IF(C166&lt;&gt;"",IF(Sheet1!M17=200,4,IF(Sheet1!M17=250,5,IF(Sheet1!Q17=300,6,IF(Sheet1!M17=350,7,IF(Sheet1!M17=400,8,IF(Sheet1!M17=450,9,IF(Sheet1!M17=500,10))))))),"")</f>
        <v/>
      </c>
      <c r="I166" s="111" t="str">
        <f>IF(C166&lt;&gt;"",IF(Sheet1!M17=50,2,IF(Sheet1!M17=100,3)),"")</f>
        <v/>
      </c>
      <c r="J166" s="114" t="str">
        <f>IF(C166&lt;&gt;"",J2,"")</f>
        <v/>
      </c>
    </row>
    <row r="167" spans="1:10">
      <c r="A167" s="103" t="str">
        <f>IF(C167&lt;&gt;"",A2,"")</f>
        <v/>
      </c>
      <c r="B167" s="103" t="str">
        <f>IF(C167&lt;&gt;"",B2,"")</f>
        <v/>
      </c>
      <c r="C167" s="103" t="str">
        <f>IF(Sheet9!B24&lt;&gt;"",Sheet9!B24,"")</f>
        <v/>
      </c>
      <c r="D167" s="103" t="str">
        <f>IF(C167&lt;&gt;"",D2,"")</f>
        <v/>
      </c>
      <c r="E167" s="101" t="str">
        <f>IF(C167&lt;&gt;"",IF(Sheet9!D24="ABS",0,Sheet9!D24),"")</f>
        <v/>
      </c>
      <c r="F167" s="101" t="str">
        <f>IF(C167&lt;&gt;"",Sheet9!F24,"")</f>
        <v/>
      </c>
      <c r="G167" s="101" t="str">
        <f>IF(C167&lt;&gt;"",Sheet9!H24,"")</f>
        <v/>
      </c>
      <c r="H167" s="101" t="str">
        <f>IF(C167&lt;&gt;"",IF(Sheet1!M17=200,4,IF(Sheet1!M17=250,5,IF(Sheet1!Q17=300,6,IF(Sheet1!M17=350,7,IF(Sheet1!M17=400,8,IF(Sheet1!M17=450,9,IF(Sheet1!M17=500,10))))))),"")</f>
        <v/>
      </c>
      <c r="I167" s="111" t="str">
        <f>IF(C167&lt;&gt;"",IF(Sheet1!M17=50,2,IF(Sheet1!M17=100,3)),"")</f>
        <v/>
      </c>
      <c r="J167" s="114" t="str">
        <f>IF(C167&lt;&gt;"",J2,"")</f>
        <v/>
      </c>
    </row>
    <row r="168" spans="1:10">
      <c r="A168" s="103" t="str">
        <f>IF(C168&lt;&gt;"",A2,"")</f>
        <v/>
      </c>
      <c r="B168" s="103" t="str">
        <f>IF(C168&lt;&gt;"",B2,"")</f>
        <v/>
      </c>
      <c r="C168" s="103" t="str">
        <f>IF(Sheet9!B25&lt;&gt;"",Sheet9!B25,"")</f>
        <v/>
      </c>
      <c r="D168" s="103" t="str">
        <f>IF(C168&lt;&gt;"",D2,"")</f>
        <v/>
      </c>
      <c r="E168" s="101" t="str">
        <f>IF(C168&lt;&gt;"",IF(Sheet9!D25="ABS",0,Sheet9!D25),"")</f>
        <v/>
      </c>
      <c r="F168" s="101" t="str">
        <f>IF(C168&lt;&gt;"",Sheet9!F25,"")</f>
        <v/>
      </c>
      <c r="G168" s="101" t="str">
        <f>IF(C168&lt;&gt;"",Sheet9!H25,"")</f>
        <v/>
      </c>
      <c r="H168" s="101" t="str">
        <f>IF(C168&lt;&gt;"",IF(Sheet1!M17=200,4,IF(Sheet1!M17=250,5,IF(Sheet1!Q17=300,6,IF(Sheet1!M17=350,7,IF(Sheet1!M17=400,8,IF(Sheet1!M17=450,9,IF(Sheet1!M17=500,10))))))),"")</f>
        <v/>
      </c>
      <c r="I168" s="111" t="str">
        <f>IF(C168&lt;&gt;"",IF(Sheet1!M17=50,2,IF(Sheet1!M17=100,3)),"")</f>
        <v/>
      </c>
      <c r="J168" s="114" t="str">
        <f>IF(C168&lt;&gt;"",J2,"")</f>
        <v/>
      </c>
    </row>
    <row r="169" spans="1:10">
      <c r="A169" s="103" t="str">
        <f>IF(C169&lt;&gt;"",A2,"")</f>
        <v/>
      </c>
      <c r="B169" s="103" t="str">
        <f>IF(C169&lt;&gt;"",B2,"")</f>
        <v/>
      </c>
      <c r="C169" s="103" t="str">
        <f>IF(Sheet9!B26&lt;&gt;"",Sheet9!B26,"")</f>
        <v/>
      </c>
      <c r="D169" s="103" t="str">
        <f>IF(C169&lt;&gt;"",D2,"")</f>
        <v/>
      </c>
      <c r="E169" s="101" t="str">
        <f>IF(C169&lt;&gt;"",IF(Sheet9!D26="ABS",0,Sheet9!D26),"")</f>
        <v/>
      </c>
      <c r="F169" s="101" t="str">
        <f>IF(C169&lt;&gt;"",Sheet9!F26,"")</f>
        <v/>
      </c>
      <c r="G169" s="101" t="str">
        <f>IF(C169&lt;&gt;"",Sheet9!H26,"")</f>
        <v/>
      </c>
      <c r="H169" s="101" t="str">
        <f>IF(C169&lt;&gt;"",IF(Sheet1!M17=200,4,IF(Sheet1!M17=250,5,IF(Sheet1!Q17=300,6,IF(Sheet1!M17=350,7,IF(Sheet1!M17=400,8,IF(Sheet1!M17=450,9,IF(Sheet1!M17=500,10))))))),"")</f>
        <v/>
      </c>
      <c r="I169" s="111" t="str">
        <f>IF(C169&lt;&gt;"",IF(Sheet1!M17=50,2,IF(Sheet1!M17=100,3)),"")</f>
        <v/>
      </c>
      <c r="J169" s="114" t="str">
        <f>IF(C169&lt;&gt;"",J2,"")</f>
        <v/>
      </c>
    </row>
    <row r="170" spans="1:10">
      <c r="A170" s="103" t="str">
        <f>IF(C170&lt;&gt;"",A2,"")</f>
        <v/>
      </c>
      <c r="B170" s="103" t="str">
        <f>IF(C170&lt;&gt;"",B2,"")</f>
        <v/>
      </c>
      <c r="C170" s="103" t="str">
        <f>IF(Sheet9!B27&lt;&gt;"",Sheet9!B27,"")</f>
        <v/>
      </c>
      <c r="D170" s="103" t="str">
        <f>IF(C170&lt;&gt;"",D2,"")</f>
        <v/>
      </c>
      <c r="E170" s="101" t="str">
        <f>IF(C170&lt;&gt;"",IF(Sheet9!D27="ABS",0,Sheet9!D27),"")</f>
        <v/>
      </c>
      <c r="F170" s="101" t="str">
        <f>IF(C170&lt;&gt;"",Sheet9!F27,"")</f>
        <v/>
      </c>
      <c r="G170" s="101" t="str">
        <f>IF(C170&lt;&gt;"",Sheet9!H27,"")</f>
        <v/>
      </c>
      <c r="H170" s="101" t="str">
        <f>IF(C170&lt;&gt;"",IF(Sheet1!M17=200,4,IF(Sheet1!M17=250,5,IF(Sheet1!Q17=300,6,IF(Sheet1!M17=350,7,IF(Sheet1!M17=400,8,IF(Sheet1!M17=450,9,IF(Sheet1!M17=500,10))))))),"")</f>
        <v/>
      </c>
      <c r="I170" s="111" t="str">
        <f>IF(C170&lt;&gt;"",IF(Sheet1!M17=50,2,IF(Sheet1!M17=100,3)),"")</f>
        <v/>
      </c>
      <c r="J170" s="114" t="str">
        <f>IF(C170&lt;&gt;"",J2,"")</f>
        <v/>
      </c>
    </row>
    <row r="171" spans="1:10">
      <c r="A171" s="103" t="str">
        <f>IF(C171&lt;&gt;"",A2,"")</f>
        <v/>
      </c>
      <c r="B171" s="103" t="str">
        <f>IF(C171&lt;&gt;"",B2,"")</f>
        <v/>
      </c>
      <c r="C171" s="103" t="str">
        <f>IF(Sheet9!B28&lt;&gt;"",Sheet9!B28,"")</f>
        <v/>
      </c>
      <c r="D171" s="103" t="str">
        <f>IF(C171&lt;&gt;"",D2,"")</f>
        <v/>
      </c>
      <c r="E171" s="101" t="str">
        <f>IF(C171&lt;&gt;"",IF(Sheet9!D28="ABS",0,Sheet9!D28),"")</f>
        <v/>
      </c>
      <c r="F171" s="101" t="str">
        <f>IF(C171&lt;&gt;"",Sheet9!F28,"")</f>
        <v/>
      </c>
      <c r="G171" s="101" t="str">
        <f>IF(C171&lt;&gt;"",Sheet9!H28,"")</f>
        <v/>
      </c>
      <c r="H171" s="101" t="str">
        <f>IF(C171&lt;&gt;"",IF(Sheet1!M17=200,4,IF(Sheet1!M17=250,5,IF(Sheet1!Q17=300,6,IF(Sheet1!M17=350,7,IF(Sheet1!M17=400,8,IF(Sheet1!M17=450,9,IF(Sheet1!M17=500,10))))))),"")</f>
        <v/>
      </c>
      <c r="I171" s="111" t="str">
        <f>IF(C171&lt;&gt;"",IF(Sheet1!M17=50,2,IF(Sheet1!M17=100,3)),"")</f>
        <v/>
      </c>
      <c r="J171" s="114" t="str">
        <f>IF(C171&lt;&gt;"",J2,"")</f>
        <v/>
      </c>
    </row>
    <row r="172" spans="1:10">
      <c r="A172" s="103" t="str">
        <f>IF(C172&lt;&gt;"",A2,"")</f>
        <v/>
      </c>
      <c r="B172" s="103" t="str">
        <f>IF(C172&lt;&gt;"",B2,"")</f>
        <v/>
      </c>
      <c r="C172" s="103" t="str">
        <f>IF(Sheet9!B29&lt;&gt;"",Sheet9!B29,"")</f>
        <v/>
      </c>
      <c r="D172" s="103" t="str">
        <f>IF(C172&lt;&gt;"",D2,"")</f>
        <v/>
      </c>
      <c r="E172" s="101" t="str">
        <f>IF(C172&lt;&gt;"",IF(Sheet9!D29="ABS",0,Sheet9!D29),"")</f>
        <v/>
      </c>
      <c r="F172" s="101" t="str">
        <f>IF(C172&lt;&gt;"",Sheet9!F29,"")</f>
        <v/>
      </c>
      <c r="G172" s="101" t="str">
        <f>IF(C172&lt;&gt;"",Sheet9!H29,"")</f>
        <v/>
      </c>
      <c r="H172" s="101" t="str">
        <f>IF(C172&lt;&gt;"",IF(Sheet1!M17=200,4,IF(Sheet1!M17=250,5,IF(Sheet1!Q17=300,6,IF(Sheet1!M17=350,7,IF(Sheet1!M17=400,8,IF(Sheet1!M17=450,9,IF(Sheet1!M17=500,10))))))),"")</f>
        <v/>
      </c>
      <c r="I172" s="111" t="str">
        <f>IF(C172&lt;&gt;"",IF(Sheet1!M17=50,2,IF(Sheet1!M17=100,3)),"")</f>
        <v/>
      </c>
      <c r="J172" s="114" t="str">
        <f>IF(C172&lt;&gt;"",J2,"")</f>
        <v/>
      </c>
    </row>
    <row r="173" spans="1:10">
      <c r="A173" s="103" t="str">
        <f>IF(C173&lt;&gt;"",A2,"")</f>
        <v/>
      </c>
      <c r="B173" s="103" t="str">
        <f>IF(C173&lt;&gt;"",B2,"")</f>
        <v/>
      </c>
      <c r="C173" s="103" t="str">
        <f>IF(Sheet9!B30&lt;&gt;"",Sheet9!B30,"")</f>
        <v/>
      </c>
      <c r="D173" s="103" t="str">
        <f>IF(C173&lt;&gt;"",D2,"")</f>
        <v/>
      </c>
      <c r="E173" s="101" t="str">
        <f>IF(C173&lt;&gt;"",IF(Sheet9!D30="ABS",0,Sheet9!D30),"")</f>
        <v/>
      </c>
      <c r="F173" s="101" t="str">
        <f>IF(C173&lt;&gt;"",Sheet9!F30,"")</f>
        <v/>
      </c>
      <c r="G173" s="101" t="str">
        <f>IF(C173&lt;&gt;"",Sheet9!H30,"")</f>
        <v/>
      </c>
      <c r="H173" s="101" t="str">
        <f>IF(C173&lt;&gt;"",IF(Sheet1!M17=200,4,IF(Sheet1!M17=250,5,IF(Sheet1!Q17=300,6,IF(Sheet1!M17=350,7,IF(Sheet1!M17=400,8,IF(Sheet1!M17=450,9,IF(Sheet1!M17=500,10))))))),"")</f>
        <v/>
      </c>
      <c r="I173" s="111" t="str">
        <f>IF(C173&lt;&gt;"",IF(Sheet1!M17=50,2,IF(Sheet1!M17=100,3)),"")</f>
        <v/>
      </c>
      <c r="J173" s="114" t="str">
        <f>IF(C173&lt;&gt;"",J2,"")</f>
        <v/>
      </c>
    </row>
    <row r="174" spans="1:10">
      <c r="A174" s="103" t="str">
        <f>IF(C174&lt;&gt;"",A2,"")</f>
        <v/>
      </c>
      <c r="B174" s="103" t="str">
        <f>IF(C174&lt;&gt;"",B2,"")</f>
        <v/>
      </c>
      <c r="C174" s="103" t="str">
        <f>IF(Sheet9!B31&lt;&gt;"",Sheet9!B31,"")</f>
        <v/>
      </c>
      <c r="D174" s="103" t="str">
        <f>IF(C174&lt;&gt;"",D2,"")</f>
        <v/>
      </c>
      <c r="E174" s="101" t="str">
        <f>IF(C174&lt;&gt;"",IF(Sheet9!D31="ABS",0,Sheet9!D31),"")</f>
        <v/>
      </c>
      <c r="F174" s="101" t="str">
        <f>IF(C174&lt;&gt;"",Sheet9!F31,"")</f>
        <v/>
      </c>
      <c r="G174" s="101" t="str">
        <f>IF(C174&lt;&gt;"",Sheet9!H31,"")</f>
        <v/>
      </c>
      <c r="H174" s="101" t="str">
        <f>IF(C174&lt;&gt;"",IF(Sheet1!M17=200,4,IF(Sheet1!M17=250,5,IF(Sheet1!Q17=300,6,IF(Sheet1!M17=350,7,IF(Sheet1!M17=400,8,IF(Sheet1!M17=450,9,IF(Sheet1!M17=500,10))))))),"")</f>
        <v/>
      </c>
      <c r="I174" s="111" t="str">
        <f>IF(C174&lt;&gt;"",IF(Sheet1!M17=50,2,IF(Sheet1!M17=100,3)),"")</f>
        <v/>
      </c>
      <c r="J174" s="114" t="str">
        <f>IF(C174&lt;&gt;"",J2,"")</f>
        <v/>
      </c>
    </row>
    <row r="175" spans="1:10">
      <c r="A175" s="103" t="str">
        <f>IF(C175&lt;&gt;"",A2,"")</f>
        <v/>
      </c>
      <c r="B175" s="103" t="str">
        <f>IF(C175&lt;&gt;"",B2,"")</f>
        <v/>
      </c>
      <c r="C175" s="103" t="str">
        <f>IF(Sheet9!B32&lt;&gt;"",Sheet9!B32,"")</f>
        <v/>
      </c>
      <c r="D175" s="103" t="str">
        <f>IF(C175&lt;&gt;"",D2,"")</f>
        <v/>
      </c>
      <c r="E175" s="101" t="str">
        <f>IF(C175&lt;&gt;"",IF(Sheet9!D32="ABS",0,Sheet9!D32),"")</f>
        <v/>
      </c>
      <c r="F175" s="101" t="str">
        <f>IF(C175&lt;&gt;"",Sheet9!F32,"")</f>
        <v/>
      </c>
      <c r="G175" s="101" t="str">
        <f>IF(C175&lt;&gt;"",Sheet9!H32,"")</f>
        <v/>
      </c>
      <c r="H175" s="101" t="str">
        <f>IF(C175&lt;&gt;"",IF(Sheet1!M17=200,4,IF(Sheet1!M17=250,5,IF(Sheet1!Q17=300,6,IF(Sheet1!M17=350,7,IF(Sheet1!M17=400,8,IF(Sheet1!M17=450,9,IF(Sheet1!M17=500,10))))))),"")</f>
        <v/>
      </c>
      <c r="I175" s="111" t="str">
        <f>IF(C175&lt;&gt;"",IF(Sheet1!M17=50,2,IF(Sheet1!M17=100,3)),"")</f>
        <v/>
      </c>
      <c r="J175" s="114" t="str">
        <f>IF(C175&lt;&gt;"",J2,"")</f>
        <v/>
      </c>
    </row>
    <row r="176" spans="1:10">
      <c r="A176" s="103" t="str">
        <f>IF(C176&lt;&gt;"",A2,"")</f>
        <v/>
      </c>
      <c r="B176" s="103" t="str">
        <f>IF(C176&lt;&gt;"",B2,"")</f>
        <v/>
      </c>
      <c r="C176" s="103" t="str">
        <f>IF(Sheet9!B33&lt;&gt;"",Sheet9!B33,"")</f>
        <v/>
      </c>
      <c r="D176" s="103" t="str">
        <f>IF(C176&lt;&gt;"",D2,"")</f>
        <v/>
      </c>
      <c r="E176" s="101" t="str">
        <f>IF(C176&lt;&gt;"",IF(Sheet9!D33="ABS",0,Sheet9!D33),"")</f>
        <v/>
      </c>
      <c r="F176" s="101" t="str">
        <f>IF(C176&lt;&gt;"",Sheet9!F33,"")</f>
        <v/>
      </c>
      <c r="G176" s="101" t="str">
        <f>IF(C176&lt;&gt;"",Sheet9!H33,"")</f>
        <v/>
      </c>
      <c r="H176" s="101" t="str">
        <f>IF(C176&lt;&gt;"",IF(Sheet1!M17=200,4,IF(Sheet1!M17=250,5,IF(Sheet1!Q17=300,6,IF(Sheet1!M17=350,7,IF(Sheet1!M17=400,8,IF(Sheet1!M17=450,9,IF(Sheet1!M17=500,10))))))),"")</f>
        <v/>
      </c>
      <c r="I176" s="111" t="str">
        <f>IF(C176&lt;&gt;"",IF(Sheet1!M17=50,2,IF(Sheet1!M17=100,3)),"")</f>
        <v/>
      </c>
      <c r="J176" s="114" t="str">
        <f>IF(C176&lt;&gt;"",J2,"")</f>
        <v/>
      </c>
    </row>
    <row r="177" spans="1:10">
      <c r="A177" s="103" t="str">
        <f>IF(C177&lt;&gt;"",A2,"")</f>
        <v/>
      </c>
      <c r="B177" s="103" t="str">
        <f>IF(C177&lt;&gt;"",B2,"")</f>
        <v/>
      </c>
      <c r="C177" s="103" t="str">
        <f>IF(Sheet9!B34&lt;&gt;"",Sheet9!B34,"")</f>
        <v/>
      </c>
      <c r="D177" s="103" t="str">
        <f>IF(C177&lt;&gt;"",D2,"")</f>
        <v/>
      </c>
      <c r="E177" s="101" t="str">
        <f>IF(C177&lt;&gt;"",IF(Sheet9!D34="ABS",0,Sheet9!D34),"")</f>
        <v/>
      </c>
      <c r="F177" s="101" t="str">
        <f>IF(C177&lt;&gt;"",Sheet9!F34,"")</f>
        <v/>
      </c>
      <c r="G177" s="101" t="str">
        <f>IF(C177&lt;&gt;"",Sheet9!H34,"")</f>
        <v/>
      </c>
      <c r="H177" s="101" t="str">
        <f>IF(C177&lt;&gt;"",IF(Sheet1!M17=200,4,IF(Sheet1!M17=250,5,IF(Sheet1!Q17=300,6,IF(Sheet1!M17=350,7,IF(Sheet1!M17=400,8,IF(Sheet1!M17=450,9,IF(Sheet1!M17=500,10))))))),"")</f>
        <v/>
      </c>
      <c r="I177" s="111" t="str">
        <f>IF(C177&lt;&gt;"",IF(Sheet1!M17=50,2,IF(Sheet1!M17=100,3)),"")</f>
        <v/>
      </c>
      <c r="J177" s="114" t="str">
        <f>IF(C177&lt;&gt;"",J2,"")</f>
        <v/>
      </c>
    </row>
    <row r="178" spans="1:10">
      <c r="A178" s="103" t="str">
        <f>IF(C178&lt;&gt;"",A2,"")</f>
        <v/>
      </c>
      <c r="B178" s="103" t="str">
        <f>IF(C178&lt;&gt;"",B2,"")</f>
        <v/>
      </c>
      <c r="C178" s="103" t="str">
        <f>IF(Sheet9!B35&lt;&gt;"",Sheet9!B35,"")</f>
        <v/>
      </c>
      <c r="D178" s="103" t="str">
        <f>IF(C178&lt;&gt;"",D2,"")</f>
        <v/>
      </c>
      <c r="E178" s="101" t="str">
        <f>IF(C178&lt;&gt;"",IF(Sheet9!D35="ABS",0,Sheet9!D35),"")</f>
        <v/>
      </c>
      <c r="F178" s="101" t="str">
        <f>IF(C178&lt;&gt;"",Sheet9!F35,"")</f>
        <v/>
      </c>
      <c r="G178" s="101" t="str">
        <f>IF(C178&lt;&gt;"",Sheet9!H35,"")</f>
        <v/>
      </c>
      <c r="H178" s="101" t="str">
        <f>IF(C178&lt;&gt;"",IF(Sheet1!M17=200,4,IF(Sheet1!M17=250,5,IF(Sheet1!Q17=300,6,IF(Sheet1!M17=350,7,IF(Sheet1!M17=400,8,IF(Sheet1!M17=450,9,IF(Sheet1!M17=500,10))))))),"")</f>
        <v/>
      </c>
      <c r="I178" s="111" t="str">
        <f>IF(C178&lt;&gt;"",IF(Sheet1!M17=50,2,IF(Sheet1!M17=100,3)),"")</f>
        <v/>
      </c>
      <c r="J178" s="114" t="str">
        <f>IF(C178&lt;&gt;"",J2,"")</f>
        <v/>
      </c>
    </row>
    <row r="179" spans="1:10">
      <c r="A179" s="103" t="str">
        <f>IF(C179&lt;&gt;"",A2,"")</f>
        <v/>
      </c>
      <c r="B179" s="103" t="str">
        <f>IF(C179&lt;&gt;"",B2,"")</f>
        <v/>
      </c>
      <c r="C179" s="103" t="str">
        <f>IF(Sheet9!B36&lt;&gt;"",Sheet9!B36,"")</f>
        <v/>
      </c>
      <c r="D179" s="103" t="str">
        <f>IF(C179&lt;&gt;"",D2,"")</f>
        <v/>
      </c>
      <c r="E179" s="101" t="str">
        <f>IF(C179&lt;&gt;"",IF(Sheet9!D36="ABS",0,Sheet9!D36),"")</f>
        <v/>
      </c>
      <c r="F179" s="101" t="str">
        <f>IF(C179&lt;&gt;"",Sheet9!F36,"")</f>
        <v/>
      </c>
      <c r="G179" s="101" t="str">
        <f>IF(C179&lt;&gt;"",Sheet9!H36,"")</f>
        <v/>
      </c>
      <c r="H179" s="101" t="str">
        <f>IF(C179&lt;&gt;"",IF(Sheet1!M17=200,4,IF(Sheet1!M17=250,5,IF(Sheet1!Q17=300,6,IF(Sheet1!M17=350,7,IF(Sheet1!M17=400,8,IF(Sheet1!M17=450,9,IF(Sheet1!M17=500,10))))))),"")</f>
        <v/>
      </c>
      <c r="I179" s="111" t="str">
        <f>IF(C179&lt;&gt;"",IF(Sheet1!M17=50,2,IF(Sheet1!M17=100,3)),"")</f>
        <v/>
      </c>
      <c r="J179" s="114" t="str">
        <f>IF(C179&lt;&gt;"",J2,"")</f>
        <v/>
      </c>
    </row>
    <row r="180" spans="1:10">
      <c r="A180" s="103" t="str">
        <f>IF(C180&lt;&gt;"",A2,"")</f>
        <v/>
      </c>
      <c r="B180" s="103" t="str">
        <f>IF(C180&lt;&gt;"",B2,"")</f>
        <v/>
      </c>
      <c r="C180" s="103" t="str">
        <f>IF(Sheet9!B37&lt;&gt;"",Sheet9!B37,"")</f>
        <v/>
      </c>
      <c r="D180" s="103" t="str">
        <f>IF(C180&lt;&gt;"",D2,"")</f>
        <v/>
      </c>
      <c r="E180" s="101" t="str">
        <f>IF(C180&lt;&gt;"",IF(Sheet9!D37="ABS",0,Sheet9!D37),"")</f>
        <v/>
      </c>
      <c r="F180" s="101" t="str">
        <f>IF(C180&lt;&gt;"",Sheet9!F37,"")</f>
        <v/>
      </c>
      <c r="G180" s="101" t="str">
        <f>IF(C180&lt;&gt;"",Sheet9!H37,"")</f>
        <v/>
      </c>
      <c r="H180" s="101" t="str">
        <f>IF(C180&lt;&gt;"",IF(Sheet1!M17=200,4,IF(Sheet1!M17=250,5,IF(Sheet1!Q17=300,6,IF(Sheet1!M17=350,7,IF(Sheet1!M17=400,8,IF(Sheet1!M17=450,9,IF(Sheet1!M17=500,10))))))),"")</f>
        <v/>
      </c>
      <c r="I180" s="111" t="str">
        <f>IF(C180&lt;&gt;"",IF(Sheet1!M17=50,2,IF(Sheet1!M17=100,3)),"")</f>
        <v/>
      </c>
      <c r="J180" s="114" t="str">
        <f>IF(C180&lt;&gt;"",J2,"")</f>
        <v/>
      </c>
    </row>
    <row r="181" spans="1:10">
      <c r="A181" s="103" t="str">
        <f>IF(C181&lt;&gt;"",A2,"")</f>
        <v/>
      </c>
      <c r="B181" s="103" t="str">
        <f>IF(C181&lt;&gt;"",B2,"")</f>
        <v/>
      </c>
      <c r="C181" s="103" t="str">
        <f>IF(Sheet9!B38&lt;&gt;"",Sheet9!B38,"")</f>
        <v/>
      </c>
      <c r="D181" s="103" t="str">
        <f>IF(C181&lt;&gt;"",D2,"")</f>
        <v/>
      </c>
      <c r="E181" s="101" t="str">
        <f>IF(C181&lt;&gt;"",IF(Sheet9!D38="ABS",0,Sheet9!D38),"")</f>
        <v/>
      </c>
      <c r="F181" s="101" t="str">
        <f>IF(C181&lt;&gt;"",Sheet9!F38,"")</f>
        <v/>
      </c>
      <c r="G181" s="101" t="str">
        <f>IF(C181&lt;&gt;"",Sheet9!H38,"")</f>
        <v/>
      </c>
      <c r="H181" s="101" t="str">
        <f>IF(C181&lt;&gt;"",IF(Sheet1!M17=200,4,IF(Sheet1!M17=250,5,IF(Sheet1!Q17=300,6,IF(Sheet1!M17=350,7,IF(Sheet1!M17=400,8,IF(Sheet1!M17=450,9,IF(Sheet1!M17=500,10))))))),"")</f>
        <v/>
      </c>
      <c r="I181" s="111" t="str">
        <f>IF(C181&lt;&gt;"",IF(Sheet1!M17=50,2,IF(Sheet1!M17=100,3)),"")</f>
        <v/>
      </c>
      <c r="J181" s="114" t="str">
        <f>IF(C181&lt;&gt;"",J2,"")</f>
        <v/>
      </c>
    </row>
    <row r="182" spans="1:10">
      <c r="A182" s="100" t="str">
        <f>IF(C182&lt;&gt;"",A2,"")</f>
        <v/>
      </c>
      <c r="B182" s="100" t="str">
        <f>IF(C182&lt;&gt;"",B2,"")</f>
        <v/>
      </c>
      <c r="C182" s="100" t="str">
        <f>IF(Sheet10!B19&lt;&gt;"",Sheet10!B19,"")</f>
        <v/>
      </c>
      <c r="D182" s="100" t="str">
        <f>IF(C182&lt;&gt;"",D2,"")</f>
        <v/>
      </c>
      <c r="E182" s="102" t="str">
        <f>IF(C182&lt;&gt;"",IF(Sheet10!D19="ABS",0,Sheet10!D19),"")</f>
        <v/>
      </c>
      <c r="F182" s="102" t="str">
        <f>IF(C182&lt;&gt;"",Sheet10!F19,"")</f>
        <v/>
      </c>
      <c r="G182" s="102" t="str">
        <f>IF(C182&lt;&gt;"",Sheet10!H19,"")</f>
        <v/>
      </c>
      <c r="H182" s="102" t="str">
        <f>IF(C182&lt;&gt;"",IF(Sheet1!M17=200,4,IF(Sheet1!M17=250,5,IF(Sheet1!Q17=300,6,IF(Sheet1!M17=350,7,IF(Sheet1!M17=400,8,IF(Sheet1!M17=450,9,IF(Sheet1!M17=500,10))))))),"")</f>
        <v/>
      </c>
      <c r="I182" s="111" t="str">
        <f>IF(C182&lt;&gt;"",IF(Sheet1!M17=50,2,IF(Sheet1!M17=100,3)),"")</f>
        <v/>
      </c>
      <c r="J182" s="114" t="str">
        <f>IF(C182&lt;&gt;"",J2,"")</f>
        <v/>
      </c>
    </row>
    <row r="183" spans="1:10">
      <c r="A183" s="103" t="str">
        <f>IF(C183&lt;&gt;"",A2,"")</f>
        <v/>
      </c>
      <c r="B183" s="103" t="str">
        <f>IF(C183&lt;&gt;"",B2,"")</f>
        <v/>
      </c>
      <c r="C183" s="103" t="str">
        <f>IF(Sheet10!B20&lt;&gt;"",Sheet10!B20,"")</f>
        <v/>
      </c>
      <c r="D183" s="103" t="str">
        <f>IF(C183&lt;&gt;"",D2,"")</f>
        <v/>
      </c>
      <c r="E183" s="101" t="str">
        <f>IF(C183&lt;&gt;"",IF(Sheet10!D20="ABS",0,Sheet10!D20),"")</f>
        <v/>
      </c>
      <c r="F183" s="101" t="str">
        <f>IF(C183&lt;&gt;"",Sheet10!F20,"")</f>
        <v/>
      </c>
      <c r="G183" s="101" t="str">
        <f>IF(C183&lt;&gt;"",Sheet10!H20,"")</f>
        <v/>
      </c>
      <c r="H183" s="101" t="str">
        <f>IF(C183&lt;&gt;"",IF(Sheet1!M17=200,4,IF(Sheet1!M17=250,5,IF(Sheet1!Q17=300,6,IF(Sheet1!M17=350,7,IF(Sheet1!M17=400,8,IF(Sheet1!M17=450,9,IF(Sheet1!M17=500,10))))))),"")</f>
        <v/>
      </c>
      <c r="I183" s="111" t="str">
        <f>IF(C183&lt;&gt;"",IF(Sheet1!M17=50,2,IF(Sheet1!M17=100,3)),"")</f>
        <v/>
      </c>
      <c r="J183" s="114" t="str">
        <f>IF(C183&lt;&gt;"",J2,"")</f>
        <v/>
      </c>
    </row>
    <row r="184" spans="1:10">
      <c r="A184" s="103" t="str">
        <f>IF(C184&lt;&gt;"",A2,"")</f>
        <v/>
      </c>
      <c r="B184" s="103" t="str">
        <f>IF(C184&lt;&gt;"",B2,"")</f>
        <v/>
      </c>
      <c r="C184" s="103" t="str">
        <f>IF(Sheet10!B21&lt;&gt;"",Sheet10!B21,"")</f>
        <v/>
      </c>
      <c r="D184" s="103" t="str">
        <f>IF(C184&lt;&gt;"",D2,"")</f>
        <v/>
      </c>
      <c r="E184" s="101" t="str">
        <f>IF(C184&lt;&gt;"",IF(Sheet10!D21="ABS",0,Sheet10!D21),"")</f>
        <v/>
      </c>
      <c r="F184" s="101" t="str">
        <f>IF(C184&lt;&gt;"",Sheet10!F21,"")</f>
        <v/>
      </c>
      <c r="G184" s="101" t="str">
        <f>IF(C184&lt;&gt;"",Sheet10!H21,"")</f>
        <v/>
      </c>
      <c r="H184" s="101" t="str">
        <f>IF(C184&lt;&gt;"",IF(Sheet1!M17=200,4,IF(Sheet1!M17=250,5,IF(Sheet1!Q17=300,6,IF(Sheet1!M17=350,7,IF(Sheet1!M17=400,8,IF(Sheet1!M17=450,9,IF(Sheet1!M17=500,10))))))),"")</f>
        <v/>
      </c>
      <c r="I184" s="111" t="str">
        <f>IF(C184&lt;&gt;"",IF(Sheet1!M17=50,2,IF(Sheet1!M17=100,3)),"")</f>
        <v/>
      </c>
      <c r="J184" s="114" t="str">
        <f>IF(C184&lt;&gt;"",J2,"")</f>
        <v/>
      </c>
    </row>
    <row r="185" spans="1:10">
      <c r="A185" s="103" t="str">
        <f>IF(C185&lt;&gt;"",A2,"")</f>
        <v/>
      </c>
      <c r="B185" s="103" t="str">
        <f>IF(C185&lt;&gt;"",B2,"")</f>
        <v/>
      </c>
      <c r="C185" s="103" t="str">
        <f>IF(Sheet10!B22&lt;&gt;"",Sheet10!B22,"")</f>
        <v/>
      </c>
      <c r="D185" s="103" t="str">
        <f>IF(C185&lt;&gt;"",D2,"")</f>
        <v/>
      </c>
      <c r="E185" s="101" t="str">
        <f>IF(C185&lt;&gt;"",IF(Sheet10!D22="ABS",0,Sheet10!D22),"")</f>
        <v/>
      </c>
      <c r="F185" s="101" t="str">
        <f>IF(C185&lt;&gt;"",Sheet10!F22,"")</f>
        <v/>
      </c>
      <c r="G185" s="101" t="str">
        <f>IF(C185&lt;&gt;"",Sheet10!H22,"")</f>
        <v/>
      </c>
      <c r="H185" s="101" t="str">
        <f>IF(C185&lt;&gt;"",IF(Sheet1!M17=200,4,IF(Sheet1!M17=250,5,IF(Sheet1!Q17=300,6,IF(Sheet1!M17=350,7,IF(Sheet1!M17=400,8,IF(Sheet1!M17=450,9,IF(Sheet1!M17=500,10))))))),"")</f>
        <v/>
      </c>
      <c r="I185" s="111" t="str">
        <f>IF(C185&lt;&gt;"",IF(Sheet1!M17=50,2,IF(Sheet1!M17=100,3)),"")</f>
        <v/>
      </c>
      <c r="J185" s="114" t="str">
        <f>IF(C185&lt;&gt;"",J2,"")</f>
        <v/>
      </c>
    </row>
    <row r="186" spans="1:10">
      <c r="A186" s="103" t="str">
        <f>IF(C186&lt;&gt;"",A2,"")</f>
        <v/>
      </c>
      <c r="B186" s="103" t="str">
        <f>IF(C186&lt;&gt;"",B2,"")</f>
        <v/>
      </c>
      <c r="C186" s="103" t="str">
        <f>IF(Sheet10!B23&lt;&gt;"",Sheet10!B23,"")</f>
        <v/>
      </c>
      <c r="D186" s="103" t="str">
        <f>IF(C186&lt;&gt;"",D2,"")</f>
        <v/>
      </c>
      <c r="E186" s="101" t="str">
        <f>IF(C186&lt;&gt;"",IF(Sheet10!D23="ABS",0,Sheet10!D23),"")</f>
        <v/>
      </c>
      <c r="F186" s="101" t="str">
        <f>IF(C186&lt;&gt;"",Sheet10!F23,"")</f>
        <v/>
      </c>
      <c r="G186" s="101" t="str">
        <f>IF(C186&lt;&gt;"",Sheet10!H23,"")</f>
        <v/>
      </c>
      <c r="H186" s="101" t="str">
        <f>IF(C186&lt;&gt;"",IF(Sheet1!M17=200,4,IF(Sheet1!M17=250,5,IF(Sheet1!Q17=300,6,IF(Sheet1!M17=350,7,IF(Sheet1!M17=400,8,IF(Sheet1!M17=450,9,IF(Sheet1!M17=500,10))))))),"")</f>
        <v/>
      </c>
      <c r="I186" s="111" t="str">
        <f>IF(C186&lt;&gt;"",IF(Sheet1!M17=50,2,IF(Sheet1!M17=100,3)),"")</f>
        <v/>
      </c>
      <c r="J186" s="114" t="str">
        <f>IF(C186&lt;&gt;"",J2,"")</f>
        <v/>
      </c>
    </row>
    <row r="187" spans="1:10">
      <c r="A187" s="103" t="str">
        <f>IF(C187&lt;&gt;"",A2,"")</f>
        <v/>
      </c>
      <c r="B187" s="103" t="str">
        <f>IF(C187&lt;&gt;"",B2,"")</f>
        <v/>
      </c>
      <c r="C187" s="103" t="str">
        <f>IF(Sheet10!B24&lt;&gt;"",Sheet10!B24,"")</f>
        <v/>
      </c>
      <c r="D187" s="103" t="str">
        <f>IF(C187&lt;&gt;"",D2,"")</f>
        <v/>
      </c>
      <c r="E187" s="101" t="str">
        <f>IF(C187&lt;&gt;"",IF(Sheet10!D24="ABS",0,Sheet10!D24),"")</f>
        <v/>
      </c>
      <c r="F187" s="101" t="str">
        <f>IF(C187&lt;&gt;"",Sheet10!F24,"")</f>
        <v/>
      </c>
      <c r="G187" s="101" t="str">
        <f>IF(C187&lt;&gt;"",Sheet10!H24,"")</f>
        <v/>
      </c>
      <c r="H187" s="101" t="str">
        <f>IF(C187&lt;&gt;"",IF(Sheet1!M17=200,4,IF(Sheet1!M17=250,5,IF(Sheet1!Q17=300,6,IF(Sheet1!M17=350,7,IF(Sheet1!M17=400,8,IF(Sheet1!M17=450,9,IF(Sheet1!M17=500,10))))))),"")</f>
        <v/>
      </c>
      <c r="I187" s="111" t="str">
        <f>IF(C187&lt;&gt;"",IF(Sheet1!M17=50,2,IF(Sheet1!M17=100,3)),"")</f>
        <v/>
      </c>
      <c r="J187" s="114" t="str">
        <f>IF(C187&lt;&gt;"",J2,"")</f>
        <v/>
      </c>
    </row>
    <row r="188" spans="1:10">
      <c r="A188" s="103" t="str">
        <f>IF(C188&lt;&gt;"",A2,"")</f>
        <v/>
      </c>
      <c r="B188" s="103" t="str">
        <f>IF(C188&lt;&gt;"",B2,"")</f>
        <v/>
      </c>
      <c r="C188" s="103" t="str">
        <f>IF(Sheet10!B25&lt;&gt;"",Sheet10!B25,"")</f>
        <v/>
      </c>
      <c r="D188" s="103" t="str">
        <f>IF(C188&lt;&gt;"",D2,"")</f>
        <v/>
      </c>
      <c r="E188" s="101" t="str">
        <f>IF(C188&lt;&gt;"",IF(Sheet10!D25="ABS",0,Sheet10!D25),"")</f>
        <v/>
      </c>
      <c r="F188" s="101" t="str">
        <f>IF(C188&lt;&gt;"",Sheet10!F25,"")</f>
        <v/>
      </c>
      <c r="G188" s="101" t="str">
        <f>IF(C188&lt;&gt;"",Sheet10!H25,"")</f>
        <v/>
      </c>
      <c r="H188" s="101" t="str">
        <f>IF(C188&lt;&gt;"",IF(Sheet1!M17=200,4,IF(Sheet1!M17=250,5,IF(Sheet1!Q17=300,6,IF(Sheet1!M17=350,7,IF(Sheet1!M17=400,8,IF(Sheet1!M17=450,9,IF(Sheet1!M17=500,10))))))),"")</f>
        <v/>
      </c>
      <c r="I188" s="111" t="str">
        <f>IF(C188&lt;&gt;"",IF(Sheet1!M17=50,2,IF(Sheet1!M17=100,3)),"")</f>
        <v/>
      </c>
      <c r="J188" s="114" t="str">
        <f>IF(C188&lt;&gt;"",J2,"")</f>
        <v/>
      </c>
    </row>
    <row r="189" spans="1:10">
      <c r="A189" s="103" t="str">
        <f>IF(C189&lt;&gt;"",A2,"")</f>
        <v/>
      </c>
      <c r="B189" s="103" t="str">
        <f>IF(C189&lt;&gt;"",B2,"")</f>
        <v/>
      </c>
      <c r="C189" s="103" t="str">
        <f>IF(Sheet10!B26&lt;&gt;"",Sheet10!B26,"")</f>
        <v/>
      </c>
      <c r="D189" s="103" t="str">
        <f>IF(C189&lt;&gt;"",D2,"")</f>
        <v/>
      </c>
      <c r="E189" s="101" t="str">
        <f>IF(C189&lt;&gt;"",IF(Sheet10!D26="ABS",0,Sheet10!D26),"")</f>
        <v/>
      </c>
      <c r="F189" s="101" t="str">
        <f>IF(C189&lt;&gt;"",Sheet10!F26,"")</f>
        <v/>
      </c>
      <c r="G189" s="101" t="str">
        <f>IF(C189&lt;&gt;"",Sheet10!H26,"")</f>
        <v/>
      </c>
      <c r="H189" s="101" t="str">
        <f>IF(C189&lt;&gt;"",IF(Sheet1!M17=200,4,IF(Sheet1!M17=250,5,IF(Sheet1!Q17=300,6,IF(Sheet1!M17=350,7,IF(Sheet1!M17=400,8,IF(Sheet1!M17=450,9,IF(Sheet1!M17=500,10))))))),"")</f>
        <v/>
      </c>
      <c r="I189" s="111" t="str">
        <f>IF(C189&lt;&gt;"",IF(Sheet1!M17=50,2,IF(Sheet1!M17=100,3)),"")</f>
        <v/>
      </c>
      <c r="J189" s="114" t="str">
        <f>IF(C189&lt;&gt;"",J2,"")</f>
        <v/>
      </c>
    </row>
    <row r="190" spans="1:10">
      <c r="A190" s="103" t="str">
        <f>IF(C190&lt;&gt;"",A2,"")</f>
        <v/>
      </c>
      <c r="B190" s="103" t="str">
        <f>IF(C190&lt;&gt;"",B2,"")</f>
        <v/>
      </c>
      <c r="C190" s="103" t="str">
        <f>IF(Sheet10!B27&lt;&gt;"",Sheet10!B27,"")</f>
        <v/>
      </c>
      <c r="D190" s="103" t="str">
        <f>IF(C190&lt;&gt;"",D2,"")</f>
        <v/>
      </c>
      <c r="E190" s="101" t="str">
        <f>IF(C190&lt;&gt;"",IF(Sheet10!D27="ABS",0,Sheet10!D27),"")</f>
        <v/>
      </c>
      <c r="F190" s="101" t="str">
        <f>IF(C190&lt;&gt;"",Sheet10!F27,"")</f>
        <v/>
      </c>
      <c r="G190" s="101" t="str">
        <f>IF(C190&lt;&gt;"",Sheet10!H27,"")</f>
        <v/>
      </c>
      <c r="H190" s="101" t="str">
        <f>IF(C190&lt;&gt;"",IF(Sheet1!M17=200,4,IF(Sheet1!M17=250,5,IF(Sheet1!Q17=300,6,IF(Sheet1!M17=350,7,IF(Sheet1!M17=400,8,IF(Sheet1!M17=450,9,IF(Sheet1!M17=500,10))))))),"")</f>
        <v/>
      </c>
      <c r="I190" s="111" t="str">
        <f>IF(C190&lt;&gt;"",IF(Sheet1!M17=50,2,IF(Sheet1!M17=100,3)),"")</f>
        <v/>
      </c>
      <c r="J190" s="114" t="str">
        <f>IF(C190&lt;&gt;"",J2,"")</f>
        <v/>
      </c>
    </row>
    <row r="191" spans="1:10">
      <c r="A191" s="103" t="str">
        <f>IF(C191&lt;&gt;"",A2,"")</f>
        <v/>
      </c>
      <c r="B191" s="103" t="str">
        <f>IF(C191&lt;&gt;"",B2,"")</f>
        <v/>
      </c>
      <c r="C191" s="103" t="str">
        <f>IF(Sheet10!B28&lt;&gt;"",Sheet10!B28,"")</f>
        <v/>
      </c>
      <c r="D191" s="103" t="str">
        <f>IF(C191&lt;&gt;"",D2,"")</f>
        <v/>
      </c>
      <c r="E191" s="101" t="str">
        <f>IF(C191&lt;&gt;"",IF(Sheet10!D28="ABS",0,Sheet10!D28),"")</f>
        <v/>
      </c>
      <c r="F191" s="101" t="str">
        <f>IF(C191&lt;&gt;"",Sheet10!F28,"")</f>
        <v/>
      </c>
      <c r="G191" s="101" t="str">
        <f>IF(C191&lt;&gt;"",Sheet10!H28,"")</f>
        <v/>
      </c>
      <c r="H191" s="101" t="str">
        <f>IF(C191&lt;&gt;"",IF(Sheet1!M17=200,4,IF(Sheet1!M17=250,5,IF(Sheet1!Q17=300,6,IF(Sheet1!M17=350,7,IF(Sheet1!M17=400,8,IF(Sheet1!M17=450,9,IF(Sheet1!M17=500,10))))))),"")</f>
        <v/>
      </c>
      <c r="I191" s="111" t="str">
        <f>IF(C191&lt;&gt;"",IF(Sheet1!M17=50,2,IF(Sheet1!M17=100,3)),"")</f>
        <v/>
      </c>
      <c r="J191" s="114" t="str">
        <f>IF(C191&lt;&gt;"",J2,"")</f>
        <v/>
      </c>
    </row>
    <row r="192" spans="1:10">
      <c r="A192" s="103" t="str">
        <f>IF(C192&lt;&gt;"",A2,"")</f>
        <v/>
      </c>
      <c r="B192" s="103" t="str">
        <f>IF(C192&lt;&gt;"",B2,"")</f>
        <v/>
      </c>
      <c r="C192" s="103" t="str">
        <f>IF(Sheet10!B29&lt;&gt;"",Sheet10!B29,"")</f>
        <v/>
      </c>
      <c r="D192" s="103" t="str">
        <f>IF(C192&lt;&gt;"",D2,"")</f>
        <v/>
      </c>
      <c r="E192" s="101" t="str">
        <f>IF(C192&lt;&gt;"",IF(Sheet10!D29="ABS",0,Sheet10!D29),"")</f>
        <v/>
      </c>
      <c r="F192" s="101" t="str">
        <f>IF(C192&lt;&gt;"",Sheet10!F29,"")</f>
        <v/>
      </c>
      <c r="G192" s="101" t="str">
        <f>IF(C192&lt;&gt;"",Sheet10!H29,"")</f>
        <v/>
      </c>
      <c r="H192" s="101" t="str">
        <f>IF(C192&lt;&gt;"",IF(Sheet1!M17=200,4,IF(Sheet1!M17=250,5,IF(Sheet1!Q17=300,6,IF(Sheet1!M17=350,7,IF(Sheet1!M17=400,8,IF(Sheet1!M17=450,9,IF(Sheet1!M17=500,10))))))),"")</f>
        <v/>
      </c>
      <c r="I192" s="111" t="str">
        <f>IF(C192&lt;&gt;"",IF(Sheet1!M17=50,2,IF(Sheet1!M17=100,3)),"")</f>
        <v/>
      </c>
      <c r="J192" s="114" t="str">
        <f>IF(C192&lt;&gt;"",J2,"")</f>
        <v/>
      </c>
    </row>
    <row r="193" spans="1:10">
      <c r="A193" s="103" t="str">
        <f>IF(C193&lt;&gt;"",A2,"")</f>
        <v/>
      </c>
      <c r="B193" s="103" t="str">
        <f>IF(C193&lt;&gt;"",B2,"")</f>
        <v/>
      </c>
      <c r="C193" s="103" t="str">
        <f>IF(Sheet10!B30&lt;&gt;"",Sheet10!B30,"")</f>
        <v/>
      </c>
      <c r="D193" s="103" t="str">
        <f>IF(C193&lt;&gt;"",D2,"")</f>
        <v/>
      </c>
      <c r="E193" s="101" t="str">
        <f>IF(C193&lt;&gt;"",IF(Sheet10!D30="ABS",0,Sheet10!D30),"")</f>
        <v/>
      </c>
      <c r="F193" s="101" t="str">
        <f>IF(C193&lt;&gt;"",Sheet10!F30,"")</f>
        <v/>
      </c>
      <c r="G193" s="101" t="str">
        <f>IF(C193&lt;&gt;"",Sheet10!H30,"")</f>
        <v/>
      </c>
      <c r="H193" s="101" t="str">
        <f>IF(C193&lt;&gt;"",IF(Sheet1!M17=200,4,IF(Sheet1!M17=250,5,IF(Sheet1!Q17=300,6,IF(Sheet1!M17=350,7,IF(Sheet1!M17=400,8,IF(Sheet1!M17=450,9,IF(Sheet1!M17=500,10))))))),"")</f>
        <v/>
      </c>
      <c r="I193" s="111" t="str">
        <f>IF(C193&lt;&gt;"",IF(Sheet1!M17=50,2,IF(Sheet1!M17=100,3)),"")</f>
        <v/>
      </c>
      <c r="J193" s="114" t="str">
        <f>IF(C193&lt;&gt;"",J2,"")</f>
        <v/>
      </c>
    </row>
    <row r="194" spans="1:10">
      <c r="A194" s="103" t="str">
        <f>IF(C194&lt;&gt;"",A2,"")</f>
        <v/>
      </c>
      <c r="B194" s="103" t="str">
        <f>IF(C194&lt;&gt;"",B2,"")</f>
        <v/>
      </c>
      <c r="C194" s="103" t="str">
        <f>IF(Sheet10!B31&lt;&gt;"",Sheet10!B31,"")</f>
        <v/>
      </c>
      <c r="D194" s="103" t="str">
        <f>IF(C194&lt;&gt;"",D2,"")</f>
        <v/>
      </c>
      <c r="E194" s="101" t="str">
        <f>IF(C194&lt;&gt;"",IF(Sheet10!D31="ABS",0,Sheet10!D31),"")</f>
        <v/>
      </c>
      <c r="F194" s="101" t="str">
        <f>IF(C194&lt;&gt;"",Sheet10!F31,"")</f>
        <v/>
      </c>
      <c r="G194" s="101" t="str">
        <f>IF(C194&lt;&gt;"",Sheet10!H31,"")</f>
        <v/>
      </c>
      <c r="H194" s="101" t="str">
        <f>IF(C194&lt;&gt;"",IF(Sheet1!M17=200,4,IF(Sheet1!M17=250,5,IF(Sheet1!Q17=300,6,IF(Sheet1!M17=350,7,IF(Sheet1!M17=400,8,IF(Sheet1!M17=450,9,IF(Sheet1!M17=500,10))))))),"")</f>
        <v/>
      </c>
      <c r="I194" s="111" t="str">
        <f>IF(C194&lt;&gt;"",IF(Sheet1!M17=50,2,IF(Sheet1!M17=100,3)),"")</f>
        <v/>
      </c>
      <c r="J194" s="114" t="str">
        <f>IF(C194&lt;&gt;"",J2,"")</f>
        <v/>
      </c>
    </row>
    <row r="195" spans="1:10">
      <c r="A195" s="103" t="str">
        <f>IF(C195&lt;&gt;"",A2,"")</f>
        <v/>
      </c>
      <c r="B195" s="103" t="str">
        <f>IF(C195&lt;&gt;"",B2,"")</f>
        <v/>
      </c>
      <c r="C195" s="103" t="str">
        <f>IF(Sheet10!B32&lt;&gt;"",Sheet10!B32,"")</f>
        <v/>
      </c>
      <c r="D195" s="103" t="str">
        <f>IF(C195&lt;&gt;"",D2,"")</f>
        <v/>
      </c>
      <c r="E195" s="101" t="str">
        <f>IF(C195&lt;&gt;"",IF(Sheet10!D32="ABS",0,Sheet10!D32),"")</f>
        <v/>
      </c>
      <c r="F195" s="101" t="str">
        <f>IF(C195&lt;&gt;"",Sheet10!F32,"")</f>
        <v/>
      </c>
      <c r="G195" s="101" t="str">
        <f>IF(C195&lt;&gt;"",Sheet10!H32,"")</f>
        <v/>
      </c>
      <c r="H195" s="101" t="str">
        <f>IF(C195&lt;&gt;"",IF(Sheet1!M17=200,4,IF(Sheet1!M17=250,5,IF(Sheet1!Q17=300,6,IF(Sheet1!M17=350,7,IF(Sheet1!M17=400,8,IF(Sheet1!M17=450,9,IF(Sheet1!M17=500,10))))))),"")</f>
        <v/>
      </c>
      <c r="I195" s="111" t="str">
        <f>IF(C195&lt;&gt;"",IF(Sheet1!M17=50,2,IF(Sheet1!M17=100,3)),"")</f>
        <v/>
      </c>
      <c r="J195" s="114" t="str">
        <f>IF(C195&lt;&gt;"",J2,"")</f>
        <v/>
      </c>
    </row>
    <row r="196" spans="1:10">
      <c r="A196" s="103" t="str">
        <f>IF(C196&lt;&gt;"",A2,"")</f>
        <v/>
      </c>
      <c r="B196" s="103" t="str">
        <f>IF(C196&lt;&gt;"",B2,"")</f>
        <v/>
      </c>
      <c r="C196" s="103" t="str">
        <f>IF(Sheet10!B33&lt;&gt;"",Sheet10!B33,"")</f>
        <v/>
      </c>
      <c r="D196" s="103" t="str">
        <f>IF(C196&lt;&gt;"",D2,"")</f>
        <v/>
      </c>
      <c r="E196" s="101" t="str">
        <f>IF(C196&lt;&gt;"",IF(Sheet10!D33="ABS",0,Sheet10!D33),"")</f>
        <v/>
      </c>
      <c r="F196" s="101" t="str">
        <f>IF(C196&lt;&gt;"",Sheet10!F33,"")</f>
        <v/>
      </c>
      <c r="G196" s="101" t="str">
        <f>IF(C196&lt;&gt;"",Sheet10!H33,"")</f>
        <v/>
      </c>
      <c r="H196" s="101" t="str">
        <f>IF(C196&lt;&gt;"",IF(Sheet1!M17=200,4,IF(Sheet1!M17=250,5,IF(Sheet1!Q17=300,6,IF(Sheet1!M17=350,7,IF(Sheet1!M17=400,8,IF(Sheet1!M17=450,9,IF(Sheet1!M17=500,10))))))),"")</f>
        <v/>
      </c>
      <c r="I196" s="111" t="str">
        <f>IF(C196&lt;&gt;"",IF(Sheet1!M17=50,2,IF(Sheet1!M17=100,3)),"")</f>
        <v/>
      </c>
      <c r="J196" s="114" t="str">
        <f>IF(C196&lt;&gt;"",J2,"")</f>
        <v/>
      </c>
    </row>
    <row r="197" spans="1:10">
      <c r="A197" s="103" t="str">
        <f>IF(C197&lt;&gt;"",A2,"")</f>
        <v/>
      </c>
      <c r="B197" s="103" t="str">
        <f>IF(C197&lt;&gt;"",B2,"")</f>
        <v/>
      </c>
      <c r="C197" s="103" t="str">
        <f>IF(Sheet10!B34&lt;&gt;"",Sheet10!B34,"")</f>
        <v/>
      </c>
      <c r="D197" s="103" t="str">
        <f>IF(C197&lt;&gt;"",D2,"")</f>
        <v/>
      </c>
      <c r="E197" s="101" t="str">
        <f>IF(C197&lt;&gt;"",IF(Sheet10!D34="ABS",0,Sheet10!D34),"")</f>
        <v/>
      </c>
      <c r="F197" s="101" t="str">
        <f>IF(C197&lt;&gt;"",Sheet10!F34,"")</f>
        <v/>
      </c>
      <c r="G197" s="101" t="str">
        <f>IF(C197&lt;&gt;"",Sheet10!H34,"")</f>
        <v/>
      </c>
      <c r="H197" s="101" t="str">
        <f>IF(C197&lt;&gt;"",IF(Sheet1!M17=200,4,IF(Sheet1!M17=250,5,IF(Sheet1!Q17=300,6,IF(Sheet1!M17=350,7,IF(Sheet1!M17=400,8,IF(Sheet1!M17=450,9,IF(Sheet1!M17=500,10))))))),"")</f>
        <v/>
      </c>
      <c r="I197" s="111" t="str">
        <f>IF(C197&lt;&gt;"",IF(Sheet1!M17=50,2,IF(Sheet1!M17=100,3)),"")</f>
        <v/>
      </c>
      <c r="J197" s="114" t="str">
        <f>IF(C197&lt;&gt;"",J2,"")</f>
        <v/>
      </c>
    </row>
    <row r="198" spans="1:10">
      <c r="A198" s="103" t="str">
        <f>IF(C198&lt;&gt;"",A2,"")</f>
        <v/>
      </c>
      <c r="B198" s="103" t="str">
        <f>IF(C198&lt;&gt;"",B2,"")</f>
        <v/>
      </c>
      <c r="C198" s="103" t="str">
        <f>IF(Sheet10!B35&lt;&gt;"",Sheet10!B35,"")</f>
        <v/>
      </c>
      <c r="D198" s="103" t="str">
        <f>IF(C198&lt;&gt;"",D2,"")</f>
        <v/>
      </c>
      <c r="E198" s="101" t="str">
        <f>IF(C198&lt;&gt;"",IF(Sheet10!D35="ABS",0,Sheet10!D35),"")</f>
        <v/>
      </c>
      <c r="F198" s="101" t="str">
        <f>IF(C198&lt;&gt;"",Sheet10!F35,"")</f>
        <v/>
      </c>
      <c r="G198" s="101" t="str">
        <f>IF(C198&lt;&gt;"",Sheet10!H35,"")</f>
        <v/>
      </c>
      <c r="H198" s="101" t="str">
        <f>IF(C198&lt;&gt;"",IF(Sheet1!M17=200,4,IF(Sheet1!M17=250,5,IF(Sheet1!Q17=300,6,IF(Sheet1!M17=350,7,IF(Sheet1!M17=400,8,IF(Sheet1!M17=450,9,IF(Sheet1!M17=500,10))))))),"")</f>
        <v/>
      </c>
      <c r="I198" s="111" t="str">
        <f>IF(C198&lt;&gt;"",IF(Sheet1!M17=50,2,IF(Sheet1!M17=100,3)),"")</f>
        <v/>
      </c>
      <c r="J198" s="114" t="str">
        <f>IF(C198&lt;&gt;"",J2,"")</f>
        <v/>
      </c>
    </row>
    <row r="199" spans="1:10">
      <c r="A199" s="103" t="str">
        <f>IF(C199&lt;&gt;"",A2,"")</f>
        <v/>
      </c>
      <c r="B199" s="103" t="str">
        <f>IF(C199&lt;&gt;"",B2,"")</f>
        <v/>
      </c>
      <c r="C199" s="103" t="str">
        <f>IF(Sheet10!B36&lt;&gt;"",Sheet10!B36,"")</f>
        <v/>
      </c>
      <c r="D199" s="103" t="str">
        <f>IF(C199&lt;&gt;"",D2,"")</f>
        <v/>
      </c>
      <c r="E199" s="101" t="str">
        <f>IF(C199&lt;&gt;"",IF(Sheet10!D36="ABS",0,Sheet10!D36),"")</f>
        <v/>
      </c>
      <c r="F199" s="101" t="str">
        <f>IF(C199&lt;&gt;"",Sheet10!F36,"")</f>
        <v/>
      </c>
      <c r="G199" s="101" t="str">
        <f>IF(C199&lt;&gt;"",Sheet10!H36,"")</f>
        <v/>
      </c>
      <c r="H199" s="101" t="str">
        <f>IF(C199&lt;&gt;"",IF(Sheet1!M17=200,4,IF(Sheet1!M17=250,5,IF(Sheet1!Q17=300,6,IF(Sheet1!M17=350,7,IF(Sheet1!M17=400,8,IF(Sheet1!M17=450,9,IF(Sheet1!M17=500,10))))))),"")</f>
        <v/>
      </c>
      <c r="I199" s="111" t="str">
        <f>IF(C199&lt;&gt;"",IF(Sheet1!M17=50,2,IF(Sheet1!M17=100,3)),"")</f>
        <v/>
      </c>
      <c r="J199" s="114" t="str">
        <f>IF(C199&lt;&gt;"",J2,"")</f>
        <v/>
      </c>
    </row>
    <row r="200" spans="1:10">
      <c r="A200" s="103" t="str">
        <f>IF(C200&lt;&gt;"",A2,"")</f>
        <v/>
      </c>
      <c r="B200" s="103" t="str">
        <f>IF(C200&lt;&gt;"",B2,"")</f>
        <v/>
      </c>
      <c r="C200" s="103" t="str">
        <f>IF(Sheet10!B37&lt;&gt;"",Sheet10!B37,"")</f>
        <v/>
      </c>
      <c r="D200" s="103" t="str">
        <f>IF(C200&lt;&gt;"",D2,"")</f>
        <v/>
      </c>
      <c r="E200" s="101" t="str">
        <f>IF(C200&lt;&gt;"",IF(Sheet10!D37="ABS",0,Sheet10!D37),"")</f>
        <v/>
      </c>
      <c r="F200" s="101" t="str">
        <f>IF(C200&lt;&gt;"",Sheet10!F37,"")</f>
        <v/>
      </c>
      <c r="G200" s="101" t="str">
        <f>IF(C200&lt;&gt;"",Sheet10!H37,"")</f>
        <v/>
      </c>
      <c r="H200" s="101" t="str">
        <f>IF(C200&lt;&gt;"",IF(Sheet1!M17=200,4,IF(Sheet1!M17=250,5,IF(Sheet1!Q17=300,6,IF(Sheet1!M17=350,7,IF(Sheet1!M17=400,8,IF(Sheet1!M17=450,9,IF(Sheet1!M17=500,10))))))),"")</f>
        <v/>
      </c>
      <c r="I200" s="111" t="str">
        <f>IF(C200&lt;&gt;"",IF(Sheet1!M17=50,2,IF(Sheet1!M17=100,3)),"")</f>
        <v/>
      </c>
      <c r="J200" s="114" t="str">
        <f>IF(C200&lt;&gt;"",J2,"")</f>
        <v/>
      </c>
    </row>
    <row r="201" spans="1:10">
      <c r="A201" s="103" t="str">
        <f>IF(C201&lt;&gt;"",A2,"")</f>
        <v/>
      </c>
      <c r="B201" s="103" t="str">
        <f>IF(C201&lt;&gt;"",B2,"")</f>
        <v/>
      </c>
      <c r="C201" s="103" t="str">
        <f>IF(Sheet10!B38&lt;&gt;"",Sheet10!B38,"")</f>
        <v/>
      </c>
      <c r="D201" s="103" t="str">
        <f>IF(C201&lt;&gt;"",D2,"")</f>
        <v/>
      </c>
      <c r="E201" s="101" t="str">
        <f>IF(C201&lt;&gt;"",IF(Sheet10!D38="ABS",0,Sheet10!D38),"")</f>
        <v/>
      </c>
      <c r="F201" s="101" t="str">
        <f>IF(C201&lt;&gt;"",Sheet10!F38,"")</f>
        <v/>
      </c>
      <c r="G201" s="101" t="str">
        <f>IF(C201&lt;&gt;"",Sheet10!H38,"")</f>
        <v/>
      </c>
      <c r="H201" s="101" t="str">
        <f>IF(C201&lt;&gt;"",IF(Sheet1!M17=200,4,IF(Sheet1!M17=250,5,IF(Sheet1!Q17=300,6,IF(Sheet1!M17=350,7,IF(Sheet1!M17=400,8,IF(Sheet1!M17=450,9,IF(Sheet1!M17=500,10))))))),"")</f>
        <v/>
      </c>
      <c r="I201" s="111" t="str">
        <f>IF(C201&lt;&gt;"",IF(Sheet1!M17=50,2,IF(Sheet1!M17=100,3)),"")</f>
        <v/>
      </c>
      <c r="J201" s="114" t="str">
        <f>IF(C201&lt;&gt;"",J2,"")</f>
        <v/>
      </c>
    </row>
  </sheetData>
  <sheetProtection password="9604"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4"/>
  <dimension ref="A1:G1"/>
  <sheetViews>
    <sheetView topLeftCell="A154" workbookViewId="0">
      <selection activeCell="A2" sqref="A2"/>
    </sheetView>
  </sheetViews>
  <sheetFormatPr defaultRowHeight="15"/>
  <cols>
    <col min="1" max="1" width="11.7109375" bestFit="1" customWidth="1"/>
    <col min="3" max="3" width="10.85546875" bestFit="1" customWidth="1"/>
    <col min="4" max="4" width="12" bestFit="1" customWidth="1"/>
    <col min="5" max="5" width="17.28515625" bestFit="1" customWidth="1"/>
    <col min="6" max="6" width="9.7109375" bestFit="1" customWidth="1"/>
    <col min="7" max="7" width="16.28515625" bestFit="1" customWidth="1"/>
  </cols>
  <sheetData>
    <row r="1" spans="1:7" s="99" customFormat="1">
      <c r="A1" s="99" t="s">
        <v>170</v>
      </c>
      <c r="B1" s="99" t="s">
        <v>2</v>
      </c>
      <c r="C1" s="99" t="s">
        <v>171</v>
      </c>
      <c r="D1" s="99" t="s">
        <v>172</v>
      </c>
      <c r="E1" s="99" t="s">
        <v>10</v>
      </c>
      <c r="F1" s="99" t="s">
        <v>176</v>
      </c>
      <c r="G1" s="99" t="s">
        <v>175</v>
      </c>
    </row>
  </sheetData>
  <sheetProtection password="9604"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CY62"/>
  <sheetViews>
    <sheetView zoomScaleNormal="100" workbookViewId="0">
      <selection activeCell="A22" sqref="A22"/>
    </sheetView>
  </sheetViews>
  <sheetFormatPr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4" customFormat="1" ht="12" customHeight="1">
      <c r="A1" s="228"/>
      <c r="B1" s="181" t="s">
        <v>178</v>
      </c>
      <c r="C1" s="180"/>
      <c r="D1" s="180"/>
      <c r="E1" s="180"/>
      <c r="F1" s="180"/>
      <c r="G1" s="180"/>
      <c r="H1" s="180"/>
      <c r="I1" s="180"/>
      <c r="J1" s="180"/>
      <c r="K1" s="180"/>
      <c r="L1" s="180"/>
      <c r="M1" s="180"/>
      <c r="N1" s="241"/>
      <c r="O1" s="241"/>
      <c r="P1" s="318" t="s">
        <v>122</v>
      </c>
      <c r="Q1" s="319"/>
      <c r="R1" s="319"/>
      <c r="S1" s="319"/>
      <c r="T1" s="319"/>
      <c r="U1" s="319"/>
      <c r="V1" s="319"/>
      <c r="W1" s="319"/>
      <c r="X1" s="320"/>
      <c r="Y1" s="159"/>
      <c r="Z1" s="146"/>
      <c r="AA1" s="146"/>
    </row>
    <row r="2" spans="1:27" s="4" customFormat="1" ht="12.95" customHeight="1">
      <c r="A2" s="228"/>
      <c r="B2" s="180" t="s">
        <v>0</v>
      </c>
      <c r="C2" s="180"/>
      <c r="D2" s="180"/>
      <c r="E2" s="180"/>
      <c r="F2" s="180"/>
      <c r="G2" s="180"/>
      <c r="H2" s="180"/>
      <c r="I2" s="180"/>
      <c r="J2" s="180"/>
      <c r="K2" s="180"/>
      <c r="L2" s="180"/>
      <c r="M2" s="180"/>
      <c r="N2" s="241"/>
      <c r="O2" s="241"/>
      <c r="P2" s="321"/>
      <c r="Q2" s="322"/>
      <c r="R2" s="322"/>
      <c r="S2" s="322"/>
      <c r="T2" s="322"/>
      <c r="U2" s="323"/>
      <c r="V2" s="323"/>
      <c r="W2" s="323"/>
      <c r="X2" s="324"/>
      <c r="Y2" s="160"/>
      <c r="Z2" s="147"/>
      <c r="AA2" s="147"/>
    </row>
    <row r="3" spans="1:27" s="4" customFormat="1" ht="12.95" customHeight="1">
      <c r="A3" s="228"/>
      <c r="B3" s="180"/>
      <c r="C3" s="180"/>
      <c r="D3" s="180"/>
      <c r="E3" s="180"/>
      <c r="F3" s="180"/>
      <c r="G3" s="180"/>
      <c r="H3" s="180"/>
      <c r="I3" s="180"/>
      <c r="J3" s="180"/>
      <c r="K3" s="180"/>
      <c r="L3" s="180"/>
      <c r="M3" s="180"/>
      <c r="N3" s="241"/>
      <c r="O3" s="241"/>
      <c r="P3" s="321"/>
      <c r="Q3" s="322"/>
      <c r="R3" s="322"/>
      <c r="S3" s="322"/>
      <c r="T3" s="322"/>
      <c r="U3" s="323"/>
      <c r="V3" s="323"/>
      <c r="W3" s="323"/>
      <c r="X3" s="324"/>
      <c r="Y3" s="160"/>
      <c r="Z3" s="147"/>
      <c r="AA3" s="147"/>
    </row>
    <row r="4" spans="1:27" s="4" customFormat="1" ht="15" customHeight="1">
      <c r="A4" s="228"/>
      <c r="B4" s="228"/>
      <c r="C4" s="228"/>
      <c r="D4" s="264" t="s">
        <v>1</v>
      </c>
      <c r="E4" s="264"/>
      <c r="F4" s="264"/>
      <c r="G4" s="264"/>
      <c r="H4" s="264"/>
      <c r="I4" s="264"/>
      <c r="J4" s="264"/>
      <c r="K4" s="264"/>
      <c r="L4" s="228"/>
      <c r="M4" s="228"/>
      <c r="N4" s="228"/>
      <c r="O4" s="241"/>
      <c r="P4" s="321"/>
      <c r="Q4" s="322"/>
      <c r="R4" s="322"/>
      <c r="S4" s="322"/>
      <c r="T4" s="322"/>
      <c r="U4" s="323"/>
      <c r="V4" s="323"/>
      <c r="W4" s="323"/>
      <c r="X4" s="324"/>
      <c r="Y4" s="160"/>
      <c r="Z4" s="147"/>
      <c r="AA4" s="147"/>
    </row>
    <row r="5" spans="1:27" s="4" customFormat="1" ht="8.25" customHeight="1">
      <c r="A5" s="228"/>
      <c r="B5" s="228"/>
      <c r="C5" s="228"/>
      <c r="D5" s="228"/>
      <c r="E5" s="228"/>
      <c r="F5" s="228"/>
      <c r="G5" s="228"/>
      <c r="H5" s="228"/>
      <c r="I5" s="228"/>
      <c r="J5" s="228"/>
      <c r="K5" s="228"/>
      <c r="L5" s="228"/>
      <c r="M5" s="228"/>
      <c r="N5" s="228"/>
      <c r="O5" s="241"/>
      <c r="P5" s="321"/>
      <c r="Q5" s="322"/>
      <c r="R5" s="322"/>
      <c r="S5" s="322"/>
      <c r="T5" s="322"/>
      <c r="U5" s="323"/>
      <c r="V5" s="323"/>
      <c r="W5" s="323"/>
      <c r="X5" s="324"/>
      <c r="Y5" s="160"/>
      <c r="Z5" s="147"/>
      <c r="AA5" s="147"/>
    </row>
    <row r="6" spans="1:27" s="4" customFormat="1" ht="20.100000000000001" customHeight="1">
      <c r="A6" s="244" t="s">
        <v>148</v>
      </c>
      <c r="B6" s="244"/>
      <c r="C6" s="244"/>
      <c r="D6" s="244"/>
      <c r="E6" s="313" t="str">
        <f>Sheet1!$E$6</f>
        <v>Communication Design</v>
      </c>
      <c r="F6" s="313"/>
      <c r="G6" s="313"/>
      <c r="H6" s="313"/>
      <c r="I6" s="313"/>
      <c r="J6" s="313"/>
      <c r="K6" s="313"/>
      <c r="L6" s="313"/>
      <c r="M6" s="313"/>
      <c r="N6" s="313"/>
      <c r="O6" s="241"/>
      <c r="P6" s="321"/>
      <c r="Q6" s="322"/>
      <c r="R6" s="322"/>
      <c r="S6" s="322"/>
      <c r="T6" s="322"/>
      <c r="U6" s="323"/>
      <c r="V6" s="323"/>
      <c r="W6" s="323"/>
      <c r="X6" s="324"/>
      <c r="Y6" s="160"/>
      <c r="Z6" s="147"/>
      <c r="AA6" s="147"/>
    </row>
    <row r="7" spans="1:27" s="4" customFormat="1" ht="20.100000000000001" customHeight="1">
      <c r="A7" s="244" t="s">
        <v>149</v>
      </c>
      <c r="B7" s="244"/>
      <c r="C7" s="313" t="str">
        <f>Sheet1!$C$7</f>
        <v>Bachelor of Communication Design</v>
      </c>
      <c r="D7" s="313"/>
      <c r="E7" s="313"/>
      <c r="F7" s="313"/>
      <c r="G7" s="313"/>
      <c r="H7" s="313"/>
      <c r="I7" s="313"/>
      <c r="J7" s="313"/>
      <c r="K7" s="313"/>
      <c r="L7" s="313"/>
      <c r="M7" s="313"/>
      <c r="N7" s="313"/>
      <c r="O7" s="241"/>
      <c r="P7" s="321"/>
      <c r="Q7" s="322"/>
      <c r="R7" s="322"/>
      <c r="S7" s="322"/>
      <c r="T7" s="322"/>
      <c r="U7" s="323"/>
      <c r="V7" s="323"/>
      <c r="W7" s="323"/>
      <c r="X7" s="324"/>
      <c r="Y7" s="160"/>
      <c r="Z7" s="147"/>
      <c r="AA7" s="147"/>
    </row>
    <row r="8" spans="1:27" s="4" customFormat="1" ht="20.100000000000001" customHeight="1">
      <c r="A8" s="36" t="s">
        <v>2</v>
      </c>
      <c r="B8" s="38" t="str">
        <f>Sheet1!$B$8</f>
        <v>First</v>
      </c>
      <c r="C8" s="35" t="s">
        <v>3</v>
      </c>
      <c r="D8" s="39" t="str">
        <f>Sheet1!$D$8</f>
        <v>First</v>
      </c>
      <c r="E8" s="242" t="s">
        <v>4</v>
      </c>
      <c r="F8" s="242"/>
      <c r="G8" s="310" t="str">
        <f>Sheet1!$G$8</f>
        <v>CE17CD</v>
      </c>
      <c r="H8" s="310"/>
      <c r="I8" s="311" t="str">
        <f>Sheet1!$I$8</f>
        <v>Regular Exam</v>
      </c>
      <c r="J8" s="311"/>
      <c r="K8" s="311"/>
      <c r="L8" s="311"/>
      <c r="M8" s="312" t="str">
        <f>Sheet1!$M$8</f>
        <v>March/April, 2019</v>
      </c>
      <c r="N8" s="312"/>
      <c r="O8" s="241"/>
      <c r="P8" s="321"/>
      <c r="Q8" s="322"/>
      <c r="R8" s="322"/>
      <c r="S8" s="322"/>
      <c r="T8" s="322"/>
      <c r="U8" s="323"/>
      <c r="V8" s="323"/>
      <c r="W8" s="323"/>
      <c r="X8" s="324"/>
      <c r="Y8" s="160"/>
      <c r="Z8" s="147"/>
      <c r="AA8" s="147"/>
    </row>
    <row r="9" spans="1:27" s="4" customFormat="1" ht="20.100000000000001" customHeight="1">
      <c r="A9" s="37" t="s">
        <v>5</v>
      </c>
      <c r="B9" s="274" t="str">
        <f>Sheet1!$B$9</f>
        <v>Sculpture-I</v>
      </c>
      <c r="C9" s="274"/>
      <c r="D9" s="274"/>
      <c r="E9" s="274"/>
      <c r="F9" s="274"/>
      <c r="G9" s="274"/>
      <c r="H9" s="274"/>
      <c r="I9" s="274"/>
      <c r="J9" s="274"/>
      <c r="K9" s="242" t="s">
        <v>6</v>
      </c>
      <c r="L9" s="242"/>
      <c r="M9" s="242"/>
      <c r="N9" s="40" t="str">
        <f>Sheet1!$N$9</f>
        <v>02/04/2019</v>
      </c>
      <c r="O9" s="241"/>
      <c r="P9" s="321"/>
      <c r="Q9" s="322"/>
      <c r="R9" s="322"/>
      <c r="S9" s="322"/>
      <c r="T9" s="322"/>
      <c r="U9" s="323"/>
      <c r="V9" s="323"/>
      <c r="W9" s="323"/>
      <c r="X9" s="324"/>
      <c r="Y9" s="160"/>
      <c r="Z9" s="147"/>
      <c r="AA9" s="147"/>
    </row>
    <row r="10" spans="1:27" s="4" customFormat="1" ht="20.100000000000001" customHeight="1">
      <c r="A10" s="244" t="s">
        <v>20</v>
      </c>
      <c r="B10" s="244"/>
      <c r="C10" s="244"/>
      <c r="D10" s="244"/>
      <c r="E10" s="274" t="str">
        <f>Sheet1!$E$10</f>
        <v>Dr. Aijaz Ali Brohi</v>
      </c>
      <c r="F10" s="274"/>
      <c r="G10" s="274"/>
      <c r="H10" s="274"/>
      <c r="I10" s="274"/>
      <c r="J10" s="274"/>
      <c r="K10" s="274"/>
      <c r="L10" s="274"/>
      <c r="M10" s="274"/>
      <c r="N10" s="274"/>
      <c r="O10" s="241"/>
      <c r="P10" s="321"/>
      <c r="Q10" s="322"/>
      <c r="R10" s="322"/>
      <c r="S10" s="322"/>
      <c r="T10" s="322"/>
      <c r="U10" s="323"/>
      <c r="V10" s="323"/>
      <c r="W10" s="323"/>
      <c r="X10" s="324"/>
      <c r="Y10" s="160"/>
      <c r="Z10" s="147"/>
      <c r="AA10" s="147"/>
    </row>
    <row r="11" spans="1:27" s="4" customFormat="1" ht="9.9499999999999993" customHeight="1">
      <c r="A11" s="250"/>
      <c r="B11" s="250"/>
      <c r="C11" s="250"/>
      <c r="D11" s="240" t="s">
        <v>157</v>
      </c>
      <c r="E11" s="240"/>
      <c r="F11" s="314" t="s">
        <v>157</v>
      </c>
      <c r="G11" s="314"/>
      <c r="H11" s="314" t="s">
        <v>157</v>
      </c>
      <c r="I11" s="314"/>
      <c r="J11" s="314" t="s">
        <v>157</v>
      </c>
      <c r="K11" s="314"/>
      <c r="L11" s="315"/>
      <c r="M11" s="315"/>
      <c r="N11" s="315"/>
      <c r="O11" s="241"/>
      <c r="P11" s="321"/>
      <c r="Q11" s="322"/>
      <c r="R11" s="322"/>
      <c r="S11" s="322"/>
      <c r="T11" s="322"/>
      <c r="U11" s="323"/>
      <c r="V11" s="323"/>
      <c r="W11" s="323"/>
      <c r="X11" s="324"/>
      <c r="Y11" s="160"/>
      <c r="Z11" s="147"/>
      <c r="AA11" s="147"/>
    </row>
    <row r="12" spans="1:27" s="4" customFormat="1" ht="18" customHeight="1">
      <c r="A12" s="239" t="s">
        <v>7</v>
      </c>
      <c r="B12" s="239" t="s">
        <v>8</v>
      </c>
      <c r="C12" s="239"/>
      <c r="D12" s="243" t="s">
        <v>9</v>
      </c>
      <c r="E12" s="243"/>
      <c r="F12" s="243"/>
      <c r="G12" s="243"/>
      <c r="H12" s="243"/>
      <c r="I12" s="243"/>
      <c r="J12" s="243"/>
      <c r="K12" s="243"/>
      <c r="L12" s="243"/>
      <c r="M12" s="243"/>
      <c r="N12" s="243"/>
      <c r="O12" s="241"/>
      <c r="P12" s="321"/>
      <c r="Q12" s="322"/>
      <c r="R12" s="322"/>
      <c r="S12" s="322"/>
      <c r="T12" s="322"/>
      <c r="U12" s="323"/>
      <c r="V12" s="323"/>
      <c r="W12" s="323"/>
      <c r="X12" s="324"/>
      <c r="Y12" s="160"/>
      <c r="Z12" s="147"/>
      <c r="AA12" s="147"/>
    </row>
    <row r="13" spans="1:27" s="4" customFormat="1" ht="18" customHeight="1">
      <c r="A13" s="239"/>
      <c r="B13" s="239"/>
      <c r="C13" s="239"/>
      <c r="D13" s="243"/>
      <c r="E13" s="243"/>
      <c r="F13" s="243"/>
      <c r="G13" s="243"/>
      <c r="H13" s="243"/>
      <c r="I13" s="243"/>
      <c r="J13" s="243"/>
      <c r="K13" s="243"/>
      <c r="L13" s="243"/>
      <c r="M13" s="243"/>
      <c r="N13" s="243"/>
      <c r="O13" s="241"/>
      <c r="P13" s="321"/>
      <c r="Q13" s="322"/>
      <c r="R13" s="322"/>
      <c r="S13" s="322"/>
      <c r="T13" s="322"/>
      <c r="U13" s="325"/>
      <c r="V13" s="326"/>
      <c r="W13" s="326"/>
      <c r="X13" s="327"/>
      <c r="Y13" s="160"/>
      <c r="Z13" s="147"/>
      <c r="AA13" s="147"/>
    </row>
    <row r="14" spans="1:27" s="4" customFormat="1" ht="18" customHeight="1">
      <c r="A14" s="239"/>
      <c r="B14" s="239"/>
      <c r="C14" s="239"/>
      <c r="D14" s="243" t="s">
        <v>10</v>
      </c>
      <c r="E14" s="243"/>
      <c r="F14" s="243" t="s">
        <v>11</v>
      </c>
      <c r="G14" s="243"/>
      <c r="H14" s="243" t="s">
        <v>12</v>
      </c>
      <c r="I14" s="243"/>
      <c r="J14" s="243" t="s">
        <v>13</v>
      </c>
      <c r="K14" s="243"/>
      <c r="L14" s="243" t="s">
        <v>15</v>
      </c>
      <c r="M14" s="243"/>
      <c r="N14" s="239" t="s">
        <v>16</v>
      </c>
      <c r="O14" s="241"/>
      <c r="P14" s="321"/>
      <c r="Q14" s="322"/>
      <c r="R14" s="322"/>
      <c r="S14" s="322"/>
      <c r="T14" s="322"/>
      <c r="U14" s="326"/>
      <c r="V14" s="326"/>
      <c r="W14" s="326"/>
      <c r="X14" s="327"/>
      <c r="Y14" s="160"/>
      <c r="Z14" s="147"/>
      <c r="AA14" s="147"/>
    </row>
    <row r="15" spans="1:27" s="4" customFormat="1" ht="18" customHeight="1">
      <c r="A15" s="239"/>
      <c r="B15" s="239"/>
      <c r="C15" s="239"/>
      <c r="D15" s="243"/>
      <c r="E15" s="243"/>
      <c r="F15" s="243"/>
      <c r="G15" s="243"/>
      <c r="H15" s="243"/>
      <c r="I15" s="243"/>
      <c r="J15" s="243"/>
      <c r="K15" s="243"/>
      <c r="L15" s="243"/>
      <c r="M15" s="243"/>
      <c r="N15" s="239"/>
      <c r="O15" s="241"/>
      <c r="P15" s="321"/>
      <c r="Q15" s="322"/>
      <c r="R15" s="322"/>
      <c r="S15" s="322"/>
      <c r="T15" s="322"/>
      <c r="U15" s="326"/>
      <c r="V15" s="326"/>
      <c r="W15" s="326"/>
      <c r="X15" s="327"/>
      <c r="Y15" s="160"/>
      <c r="Z15" s="147"/>
      <c r="AA15" s="147"/>
    </row>
    <row r="16" spans="1:27" s="4" customFormat="1" ht="18" customHeight="1" thickBot="1">
      <c r="A16" s="239"/>
      <c r="B16" s="239"/>
      <c r="C16" s="239"/>
      <c r="D16" s="248"/>
      <c r="E16" s="248"/>
      <c r="F16" s="248"/>
      <c r="G16" s="248"/>
      <c r="H16" s="248"/>
      <c r="I16" s="248"/>
      <c r="J16" s="248"/>
      <c r="K16" s="248"/>
      <c r="L16" s="248"/>
      <c r="M16" s="248"/>
      <c r="N16" s="239"/>
      <c r="O16" s="241"/>
      <c r="P16" s="328"/>
      <c r="Q16" s="260"/>
      <c r="R16" s="260"/>
      <c r="S16" s="260"/>
      <c r="T16" s="260"/>
      <c r="U16" s="329"/>
      <c r="V16" s="329"/>
      <c r="W16" s="329"/>
      <c r="X16" s="330"/>
      <c r="Y16" s="160"/>
      <c r="Z16" s="147"/>
      <c r="AA16" s="147"/>
    </row>
    <row r="17" spans="1:103" s="4" customFormat="1" ht="18" customHeight="1">
      <c r="A17" s="239"/>
      <c r="B17" s="239"/>
      <c r="C17" s="239"/>
      <c r="D17" s="7" t="s">
        <v>14</v>
      </c>
      <c r="E17" s="8">
        <f>(10*M17)/100</f>
        <v>10</v>
      </c>
      <c r="F17" s="7" t="s">
        <v>14</v>
      </c>
      <c r="G17" s="8">
        <f>(10*M17)/100</f>
        <v>10</v>
      </c>
      <c r="H17" s="7" t="s">
        <v>14</v>
      </c>
      <c r="I17" s="8">
        <f>(20*M17)/100</f>
        <v>20</v>
      </c>
      <c r="J17" s="7" t="s">
        <v>14</v>
      </c>
      <c r="K17" s="8">
        <f>(60*M17)/100</f>
        <v>60</v>
      </c>
      <c r="L17" s="7" t="s">
        <v>14</v>
      </c>
      <c r="M17" s="11">
        <f>Sheet1!$M$17</f>
        <v>100</v>
      </c>
      <c r="N17" s="239"/>
      <c r="O17" s="241"/>
      <c r="P17" s="28" t="s">
        <v>150</v>
      </c>
      <c r="Q17" s="250" t="s">
        <v>146</v>
      </c>
      <c r="R17" s="250"/>
      <c r="S17" s="275"/>
      <c r="T17" s="331" t="s">
        <v>147</v>
      </c>
      <c r="U17" s="250"/>
      <c r="V17" s="250"/>
      <c r="W17" s="250"/>
      <c r="X17" s="275"/>
      <c r="Y17" s="155"/>
      <c r="Z17" s="142"/>
      <c r="AA17" s="142"/>
    </row>
    <row r="18" spans="1:103" s="65" customFormat="1" ht="5.0999999999999996" customHeight="1">
      <c r="A18" s="67"/>
      <c r="B18" s="280"/>
      <c r="C18" s="281"/>
      <c r="D18" s="316" t="s">
        <v>157</v>
      </c>
      <c r="E18" s="317"/>
      <c r="F18" s="316" t="s">
        <v>157</v>
      </c>
      <c r="G18" s="317"/>
      <c r="H18" s="316" t="s">
        <v>157</v>
      </c>
      <c r="I18" s="317"/>
      <c r="J18" s="316" t="s">
        <v>157</v>
      </c>
      <c r="K18" s="317"/>
      <c r="L18" s="280"/>
      <c r="M18" s="281"/>
      <c r="N18" s="67"/>
      <c r="O18" s="241"/>
      <c r="P18" s="68"/>
      <c r="Q18" s="332"/>
      <c r="R18" s="333"/>
      <c r="S18" s="281"/>
      <c r="T18" s="280"/>
      <c r="U18" s="333"/>
      <c r="V18" s="333"/>
      <c r="W18" s="333"/>
      <c r="X18" s="281"/>
      <c r="Y18" s="155"/>
      <c r="Z18" s="142"/>
      <c r="AA18" s="142"/>
      <c r="AF18" s="65" t="b">
        <f>Sheet1!$AF$38</f>
        <v>0</v>
      </c>
      <c r="AG18" s="85" t="str">
        <f>IF(AND(AF19=TRUE, AF18=TRUE),IF(A19-Sheet1!A38=1,"OK","INCORRECT"),"")</f>
        <v/>
      </c>
      <c r="BO18" s="65" t="str">
        <f>Sheet1!BO38</f>
        <v/>
      </c>
      <c r="BP18" s="65" t="b">
        <f>Sheet1!BP38</f>
        <v>0</v>
      </c>
      <c r="BQ18" s="65" t="b">
        <f>Sheet1!BQ38</f>
        <v>0</v>
      </c>
      <c r="BR18" s="65" t="b">
        <f>Sheet1!BR38</f>
        <v>0</v>
      </c>
      <c r="BS18" s="65" t="str">
        <f>Sheet1!BS38</f>
        <v/>
      </c>
      <c r="BT18" s="65" t="str">
        <f>Sheet1!BT38</f>
        <v/>
      </c>
      <c r="BU18" s="65" t="str">
        <f>Sheet1!BU38</f>
        <v/>
      </c>
      <c r="BV18" s="65" t="str">
        <f>Sheet1!BV38</f>
        <v/>
      </c>
      <c r="BW18" s="65" t="str">
        <f>Sheet1!BW38</f>
        <v/>
      </c>
      <c r="BX18" s="65" t="str">
        <f>Sheet1!BX38</f>
        <v>INCORRECT</v>
      </c>
      <c r="BY18" s="65" t="b">
        <f>Sheet1!BY38</f>
        <v>0</v>
      </c>
      <c r="BZ18" s="65" t="str">
        <f>Sheet1!BZ38</f>
        <v/>
      </c>
      <c r="CA18" s="65" t="b">
        <f>Sheet1!CA38</f>
        <v>0</v>
      </c>
      <c r="CB18" s="65" t="b">
        <f>Sheet1!CB38</f>
        <v>0</v>
      </c>
      <c r="CC18" s="65" t="b">
        <f>Sheet1!CC38</f>
        <v>0</v>
      </c>
      <c r="CD18" s="65" t="b">
        <f>Sheet1!CD38</f>
        <v>0</v>
      </c>
      <c r="CE18" s="65" t="b">
        <f>Sheet1!CE38</f>
        <v>0</v>
      </c>
      <c r="CF18" s="65" t="b">
        <f>Sheet1!CF38</f>
        <v>0</v>
      </c>
      <c r="CG18" s="65" t="str">
        <f>Sheet1!CG38</f>
        <v/>
      </c>
      <c r="CH18" s="65" t="str">
        <f>Sheet1!CH38</f>
        <v/>
      </c>
      <c r="CI18" s="65" t="str">
        <f>Sheet1!CI38</f>
        <v/>
      </c>
      <c r="CJ18" s="65" t="str">
        <f>Sheet1!CJ38</f>
        <v/>
      </c>
      <c r="CK18" s="65" t="str">
        <f>Sheet1!CK38</f>
        <v/>
      </c>
      <c r="CL18" s="65" t="str">
        <f>Sheet1!CL38</f>
        <v/>
      </c>
      <c r="CM18" s="65" t="str">
        <f>Sheet1!CM38</f>
        <v/>
      </c>
      <c r="CN18" s="65" t="str">
        <f>Sheet1!CN38</f>
        <v/>
      </c>
      <c r="CO18" s="65" t="str">
        <f>Sheet1!CO38</f>
        <v>NO</v>
      </c>
      <c r="CP18" s="65" t="str">
        <f>Sheet1!CP38</f>
        <v>NO</v>
      </c>
      <c r="CQ18" s="65" t="str">
        <f>Sheet1!CQ38</f>
        <v>NO</v>
      </c>
      <c r="CR18" s="65" t="str">
        <f>Sheet1!CR38</f>
        <v>NO</v>
      </c>
      <c r="CS18" s="65" t="str">
        <f>Sheet1!CS38</f>
        <v>OK</v>
      </c>
      <c r="CT18" s="65" t="b">
        <f>Sheet1!CT38</f>
        <v>0</v>
      </c>
      <c r="CU18" s="65" t="b">
        <f>Sheet1!CU38</f>
        <v>0</v>
      </c>
      <c r="CV18" s="65" t="b">
        <f>Sheet1!CV38</f>
        <v>0</v>
      </c>
      <c r="CW18" s="65" t="b">
        <f>Sheet1!CW38</f>
        <v>0</v>
      </c>
      <c r="CX18" s="65" t="str">
        <f>Sheet1!CX38</f>
        <v>SEQUENCE INCORRECT</v>
      </c>
      <c r="CY18" s="65">
        <f>Sheet1!CY38</f>
        <v>19</v>
      </c>
    </row>
    <row r="19" spans="1:103" s="4" customFormat="1" ht="18.95" customHeight="1" thickBot="1">
      <c r="A19" s="63"/>
      <c r="B19" s="268"/>
      <c r="C19" s="269"/>
      <c r="D19" s="268"/>
      <c r="E19" s="269"/>
      <c r="F19" s="268"/>
      <c r="G19" s="269"/>
      <c r="H19" s="268"/>
      <c r="I19" s="269"/>
      <c r="J19" s="268"/>
      <c r="K19" s="269"/>
      <c r="L19" s="250" t="str">
        <f>IF(AND(A19&lt;&gt;"",B19&lt;&gt;"",D19&lt;&gt;"",F19&lt;&gt;"",H19&lt;&gt;"",J19&lt;&gt;"",Q19="",P19="OK",T19="",OR(D19&lt;=E17,D19="ABS"),OR(F19&lt;=G17,F19="ABS"),OR(H19&lt;=I17,H19="ABS"),OR(J19&lt;=K17,J19="ABS")),IF(AND(D19="ABS",F19="ABS",H19="ABS",J19="ABS"),"ABS",IF(SUM(D19,F19,H19,J19)=0,"ZERO",SUM(D19,F19,H19,J19))),"")</f>
        <v/>
      </c>
      <c r="M19" s="275"/>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41"/>
      <c r="P19" s="84" t="str">
        <f>IF(A19&lt;&gt;"",IF(CX19="SEQUENCE CORRECT",IF(OR(T(AB19)="OK",T(Z19)="oKK",T(Y19)="oKK",T(AA19)="oKK",T(AC19)="oOk",T(AD19)="Okk", AE19="ok"),"OK","FORMAT INCORRECT"),"SEQUENCE INCORRECT"),"")</f>
        <v/>
      </c>
      <c r="Q19" s="229" t="str">
        <f>IF(AND(A19&lt;&gt;"",B19&lt;&gt;""),IF(OR(D19&lt;&gt;"ABS"),IF(OR(AND(D19&lt;ROUNDDOWN((0.7*E17),0),D19&lt;&gt;0),D19&gt;E17,D19=""),"Attendance Marks incorrect",""),""),"")</f>
        <v/>
      </c>
      <c r="R19" s="230"/>
      <c r="S19" s="230"/>
      <c r="T19" s="230" t="str">
        <f>IF(OR(AND(OR(F19&lt;=G17, F19=0, F19="ABS"),OR(H19&lt;=I17, H19=0, H19="ABS"),OR(J19&lt;=K17, J19="ABS"))),IF(OR(AND(A19="",B19="",D19="",F19="",H19="",J19=""),AND(A19&lt;&gt;"",B19&lt;&gt;"",D19&lt;&gt;"",F19&lt;&gt;"",H19&lt;&gt;"",J19&lt;&gt;"", AG19="OK")),"","Given Marks or Format is incorrect"),"Given Marks or Format is incorrect")</f>
        <v/>
      </c>
      <c r="U19" s="230"/>
      <c r="V19" s="230"/>
      <c r="W19" s="230"/>
      <c r="X19" s="230"/>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6"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4" customFormat="1" ht="18.95" customHeight="1" thickBot="1">
      <c r="A20" s="81"/>
      <c r="B20" s="268"/>
      <c r="C20" s="269"/>
      <c r="D20" s="268"/>
      <c r="E20" s="269"/>
      <c r="F20" s="268"/>
      <c r="G20" s="269"/>
      <c r="H20" s="268"/>
      <c r="I20" s="269"/>
      <c r="J20" s="268"/>
      <c r="K20" s="269"/>
      <c r="L20" s="250" t="str">
        <f>IF(AND(A20&lt;&gt;"",B20&lt;&gt;"",D20&lt;&gt;"", F20&lt;&gt;"", H20&lt;&gt;"", J20&lt;&gt;"",Q20="",P20="OK",T20="",OR(D20&lt;=E17,D20="ABS"),OR(F20&lt;=G17,F20="ABS"),OR(H20&lt;=I17,H20="ABS"),OR(J20&lt;=K17,J20="ABS")),IF(AND(D20="ABS",F20="ABS",H20="ABS",J20="ABS"),"ABS",IF(SUM(D20,F20,H20,J20)=0,"ZERO",SUM(D20,F20,H20,J20))),"")</f>
        <v/>
      </c>
      <c r="M20" s="275"/>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41"/>
      <c r="P20" s="84" t="str">
        <f t="shared" ref="P20:P38" si="0">IF(A20&lt;&gt;"",IF(CX20="SEQUENCE CORRECT",IF(OR(T(AB20)="OK",T(Z20)="oKK",T(Y20)="oKK",T(AA20)="oKK",T(AC20)="oOk",T(AD20)="Okk", AE20="ok"),"OK","FORMAT INCORRECT"),"SEQUENCE INCORRECT"),"")</f>
        <v/>
      </c>
      <c r="Q20" s="231" t="str">
        <f>IF(AND(A20&lt;&gt;"",B20&lt;&gt;""),IF(OR(D20&lt;&gt;"ABS"),IF(OR(AND(D20&lt;ROUNDDOWN((0.7*E17),0),D20&lt;&gt;0),D20&gt;E17,D20=""),"Attendance Marks incorrect",""),""),"")</f>
        <v/>
      </c>
      <c r="R20" s="232"/>
      <c r="S20" s="232"/>
      <c r="T20" s="232" t="str">
        <f>IF(OR(AND(OR(F20&lt;=G17, F20=0, F20="ABS"),OR(H20&lt;=I17, H20=0, H20="ABS"),OR(J20&lt;=K17, J20="ABS"))),IF(OR(AND(A20="",B20="",D20="",F20="",H20="",J20=""),AND(A20&lt;&gt;"",B20&lt;&gt;"",D20&lt;&gt;"",F20&lt;&gt;"",H20&lt;&gt;"",J20&lt;&gt;"", AG20="OK")),"","Given Marks or Format is incorrect"),"Given Marks or Format is incorrect")</f>
        <v/>
      </c>
      <c r="U20" s="232"/>
      <c r="V20" s="232"/>
      <c r="W20" s="232"/>
      <c r="X20" s="23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6" t="b">
        <f>IF(AND(ISNUMBER(A19)&lt;&gt;"",ISNUMBER(A20)&lt;&gt;""),IF(AND(ISNUMBER(A20),ISNUMBER(A19)),IF(A20-A19=1,AND(ISNUMBER(INT(MID(A20,1,3))),MID(A20,4,1)="",MID(A20,1,1)&lt;&gt;"0"))))</f>
        <v>0</v>
      </c>
      <c r="AG20" s="26"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4" customFormat="1" ht="18.95" customHeight="1" thickBot="1">
      <c r="A21" s="63"/>
      <c r="B21" s="268"/>
      <c r="C21" s="269"/>
      <c r="D21" s="268"/>
      <c r="E21" s="269"/>
      <c r="F21" s="268"/>
      <c r="G21" s="269"/>
      <c r="H21" s="268"/>
      <c r="I21" s="269"/>
      <c r="J21" s="268"/>
      <c r="K21" s="269"/>
      <c r="L21" s="250" t="str">
        <f>IF(AND(A21&lt;&gt;"",B21&lt;&gt;"",D21&lt;&gt;"", F21&lt;&gt;"", H21&lt;&gt;"", J21&lt;&gt;"",Q21="",P21="OK",T21="",OR(D21&lt;=E17,D21="ABS"),OR(F21&lt;=G17,F21="ABS"),OR(H21&lt;=I17,H21="ABS"),OR(J21&lt;=K17,J21="ABS")),IF(AND(D21="ABS",F21="ABS",H21="ABS",J21="ABS"),"ABS",IF(SUM(D21,F21,H21,J21)=0,"ZERO",SUM(D21,F21,H21,J21))),"")</f>
        <v/>
      </c>
      <c r="M21" s="275"/>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41"/>
      <c r="P21" s="84" t="str">
        <f t="shared" si="0"/>
        <v/>
      </c>
      <c r="Q21" s="231" t="str">
        <f>IF(AND(A21&lt;&gt;"",B21&lt;&gt;""),IF(OR(D21&lt;&gt;"ABS"),IF(OR(AND(D21&lt;ROUNDDOWN((0.7*E17),0),D21&lt;&gt;0),D21&gt;E17,D21=""),"Attendance Marks incorrect",""),""),"")</f>
        <v/>
      </c>
      <c r="R21" s="232"/>
      <c r="S21" s="232"/>
      <c r="T21" s="232" t="str">
        <f>IF(OR(AND(OR(F21&lt;=G17, F21=0, F21="ABS"),OR(H21&lt;=I17, H21=0, H21="ABS"),OR(J21&lt;=K17, J21="ABS"))),IF(OR(AND(A21="",B21="",D21="",F21="",H21="",J21=""),AND(A21&lt;&gt;"",B21&lt;&gt;"",D21&lt;&gt;"",F21&lt;&gt;"",H21&lt;&gt;"",J21&lt;&gt;"", AG21="OK")),"","Given Marks or Format is incorrect"),"Given Marks or Format is incorrect")</f>
        <v/>
      </c>
      <c r="U21" s="232"/>
      <c r="V21" s="232"/>
      <c r="W21" s="232"/>
      <c r="X21" s="23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6" t="b">
        <f t="shared" ref="AF21:AF38" si="28">IF(AND(ISNUMBER(A20)&lt;&gt;"",ISNUMBER(A21)&lt;&gt;""),IF(AND(ISNUMBER(A21),ISNUMBER(A20)),IF(A21-A20=1,AND(ISNUMBER(INT(MID(A21,1,3))),MID(A21,4,1)="",MID(A21,1,1)&lt;&gt;"0"))))</f>
        <v>0</v>
      </c>
      <c r="AG21" s="26"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4" customFormat="1" ht="18.95" customHeight="1" thickBot="1">
      <c r="A22" s="81"/>
      <c r="B22" s="268"/>
      <c r="C22" s="269"/>
      <c r="D22" s="268"/>
      <c r="E22" s="269"/>
      <c r="F22" s="268"/>
      <c r="G22" s="269"/>
      <c r="H22" s="268"/>
      <c r="I22" s="269"/>
      <c r="J22" s="268"/>
      <c r="K22" s="269"/>
      <c r="L22" s="250" t="str">
        <f>IF(AND(A22&lt;&gt;"",B22&lt;&gt;"",D22&lt;&gt;"", F22&lt;&gt;"", H22&lt;&gt;"", J22&lt;&gt;"",Q22="",P22="OK",T22="",OR(D22&lt;=E17,D22="ABS"),OR(F22&lt;=G17,F22="ABS"),OR(H22&lt;=I17,H22="ABS"),OR(J22&lt;=K17,J22="ABS")),IF(AND(D22="ABS",F22="ABS",H22="ABS",J22="ABS"),"ABS",IF(SUM(D22,F22,H22,J22)=0,"ZERO",SUM(D22,F22,H22,J22))),"")</f>
        <v/>
      </c>
      <c r="M22" s="275"/>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41"/>
      <c r="P22" s="84" t="str">
        <f t="shared" si="0"/>
        <v/>
      </c>
      <c r="Q22" s="231" t="str">
        <f>IF(AND(A22&lt;&gt;"",B22&lt;&gt;""),IF(OR(D22&lt;&gt;"ABS"),IF(OR(AND(D22&lt;ROUNDDOWN((0.7*E17),0),D22&lt;&gt;0),D22&gt;E17,D22=""),"Attendance Marks incorrect",""),""),"")</f>
        <v/>
      </c>
      <c r="R22" s="232"/>
      <c r="S22" s="232"/>
      <c r="T22" s="232" t="str">
        <f>IF(OR(AND(OR(F22&lt;=G17, F22=0, F22="ABS"),OR(H22&lt;=I17, H22=0, H22="ABS"),OR(J22&lt;=K17, J22="ABS"))),IF(OR(AND(A22="",B22="",D22="",F22="",H22="",J22=""),AND(A22&lt;&gt;"",B22&lt;&gt;"",D22&lt;&gt;"",F22&lt;&gt;"",H22&lt;&gt;"",J22&lt;&gt;"", AG22="OK")),"","Given Marks or Format is incorrect"),"Given Marks or Format is incorrect")</f>
        <v/>
      </c>
      <c r="U22" s="232"/>
      <c r="V22" s="232"/>
      <c r="W22" s="232"/>
      <c r="X22" s="23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6" t="b">
        <f t="shared" si="28"/>
        <v>0</v>
      </c>
      <c r="AG22" s="26"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4" customFormat="1" ht="18.95" customHeight="1" thickBot="1">
      <c r="A23" s="63"/>
      <c r="B23" s="268"/>
      <c r="C23" s="269"/>
      <c r="D23" s="268"/>
      <c r="E23" s="269"/>
      <c r="F23" s="268"/>
      <c r="G23" s="269"/>
      <c r="H23" s="268"/>
      <c r="I23" s="269"/>
      <c r="J23" s="268"/>
      <c r="K23" s="269"/>
      <c r="L23" s="250" t="str">
        <f>IF(AND(A23&lt;&gt;"",B23&lt;&gt;"",D23&lt;&gt;"", F23&lt;&gt;"", H23&lt;&gt;"", J23&lt;&gt;"",Q23="",P23="OK",T23="",OR(D23&lt;=E17,D23="ABS"),OR(F23&lt;=G17,F23="ABS"),OR(H23&lt;=I17,H23="ABS"),OR(J23&lt;=K17,J23="ABS")),IF(AND(D23="ABS",F23="ABS",H23="ABS",J23="ABS"),"ABS",IF(SUM(D23,F23,H23,J23)=0,"ZERO",SUM(D23,F23,H23,J23))),"")</f>
        <v/>
      </c>
      <c r="M23" s="275"/>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41"/>
      <c r="P23" s="84" t="str">
        <f t="shared" si="0"/>
        <v/>
      </c>
      <c r="Q23" s="231" t="str">
        <f>IF(AND(A23&lt;&gt;"",B23&lt;&gt;""),IF(OR(D23&lt;&gt;"ABS"),IF(OR(AND(D23&lt;ROUNDDOWN((0.7*E17),0),D23&lt;&gt;0),D23&gt;E17,D23=""),"Attendance Marks incorrect",""),""),"")</f>
        <v/>
      </c>
      <c r="R23" s="232"/>
      <c r="S23" s="232"/>
      <c r="T23" s="232" t="str">
        <f>IF(OR(AND(OR(F23&lt;=G17, F23=0, F23="ABS"),OR(H23&lt;=I17, H23=0, H23="ABS"),OR(J23&lt;=K17, J23="ABS"))),IF(OR(AND(A23="",B23="",D23="",F23="",H23="",J23=""),AND(A23&lt;&gt;"",B23&lt;&gt;"",D23&lt;&gt;"",F23&lt;&gt;"",H23&lt;&gt;"",J23&lt;&gt;"", AG23="OK")),"","Given Marks or Format is incorrect"),"Given Marks or Format is incorrect")</f>
        <v/>
      </c>
      <c r="U23" s="232"/>
      <c r="V23" s="232"/>
      <c r="W23" s="232"/>
      <c r="X23" s="23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6" t="b">
        <f t="shared" si="28"/>
        <v>0</v>
      </c>
      <c r="AG23" s="26"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4" customFormat="1" ht="18.95" customHeight="1" thickBot="1">
      <c r="A24" s="81"/>
      <c r="B24" s="268"/>
      <c r="C24" s="269"/>
      <c r="D24" s="268"/>
      <c r="E24" s="269"/>
      <c r="F24" s="268"/>
      <c r="G24" s="269"/>
      <c r="H24" s="268"/>
      <c r="I24" s="269"/>
      <c r="J24" s="268"/>
      <c r="K24" s="269"/>
      <c r="L24" s="250" t="str">
        <f>IF(AND(A24&lt;&gt;"",B24&lt;&gt;"",D24&lt;&gt;"", F24&lt;&gt;"", H24&lt;&gt;"", J24&lt;&gt;"",Q24="",P24="OK",T24="",OR(D24&lt;=E17,D24="ABS"),OR(F24&lt;=G17,F24="ABS"),OR(H24&lt;=I17,H24="ABS"),OR(J24&lt;=K17,J24="ABS")),IF(AND(D24="ABS",F24="ABS",H24="ABS",J24="ABS"),"ABS",IF(SUM(D24,F24,H24,J24)=0,"ZERO",SUM(D24,F24,H24,J24))),"")</f>
        <v/>
      </c>
      <c r="M24" s="275"/>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41"/>
      <c r="P24" s="84" t="str">
        <f t="shared" si="0"/>
        <v/>
      </c>
      <c r="Q24" s="231" t="str">
        <f>IF(AND(A24&lt;&gt;"",B24&lt;&gt;""),IF(OR(D24&lt;&gt;"ABS"),IF(OR(AND(D24&lt;ROUNDDOWN((0.7*E17),0),D24&lt;&gt;0),D24&gt;E17,D24=""),"Attendance Marks incorrect",""),""),"")</f>
        <v/>
      </c>
      <c r="R24" s="232"/>
      <c r="S24" s="232"/>
      <c r="T24" s="232" t="str">
        <f>IF(OR(AND(OR(F24&lt;=G17, F24=0, F24="ABS"),OR(H24&lt;=I17, H24=0, H24="ABS"),OR(J24&lt;=K17, J24="ABS"))),IF(OR(AND(A24="",B24="",D24="",F24="",H24="",J24=""),AND(A24&lt;&gt;"",B24&lt;&gt;"",D24&lt;&gt;"",F24&lt;&gt;"",H24&lt;&gt;"",J24&lt;&gt;"", AG24="OK")),"","Given Marks or Format is incorrect"),"Given Marks or Format is incorrect")</f>
        <v/>
      </c>
      <c r="U24" s="232"/>
      <c r="V24" s="232"/>
      <c r="W24" s="232"/>
      <c r="X24" s="23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6" t="b">
        <f t="shared" si="28"/>
        <v>0</v>
      </c>
      <c r="AG24" s="26"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4" customFormat="1" ht="18.95" customHeight="1" thickBot="1">
      <c r="A25" s="63"/>
      <c r="B25" s="268"/>
      <c r="C25" s="269"/>
      <c r="D25" s="268"/>
      <c r="E25" s="269"/>
      <c r="F25" s="268"/>
      <c r="G25" s="269"/>
      <c r="H25" s="268"/>
      <c r="I25" s="269"/>
      <c r="J25" s="268"/>
      <c r="K25" s="269"/>
      <c r="L25" s="250" t="str">
        <f>IF(AND(A25&lt;&gt;"",B25&lt;&gt;"",D25&lt;&gt;"", F25&lt;&gt;"", H25&lt;&gt;"", J25&lt;&gt;"",Q25="",P25="OK",T25="",OR(D25&lt;=E17,D25="ABS"),OR(F25&lt;=G17,F25="ABS"),OR(H25&lt;=I17,H25="ABS"),OR(J25&lt;=K17,J25="ABS")),IF(AND(D25="ABS",F25="ABS",H25="ABS",J25="ABS"),"ABS",IF(SUM(D25,F25,H25,J25)=0,"ZERO",SUM(D25,F25,H25,J25))),"")</f>
        <v/>
      </c>
      <c r="M25" s="275"/>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41"/>
      <c r="P25" s="84" t="str">
        <f t="shared" si="0"/>
        <v/>
      </c>
      <c r="Q25" s="231" t="str">
        <f>IF(AND(A25&lt;&gt;"",B25&lt;&gt;""),IF(OR(D25&lt;&gt;"ABS"),IF(OR(AND(D25&lt;ROUNDDOWN((0.7*E17),0),D25&lt;&gt;0),D25&gt;E17,D25=""),"Attendance Marks incorrect",""),""),"")</f>
        <v/>
      </c>
      <c r="R25" s="232"/>
      <c r="S25" s="232"/>
      <c r="T25" s="232" t="str">
        <f>IF(OR(AND(OR(F25&lt;=G17, F25=0, F25="ABS"),OR(H25&lt;=I17, H25=0, H25="ABS"),OR(J25&lt;=K17, J25="ABS"))),IF(OR(AND(A25="",B25="",D25="",F25="",H25="",J25=""),AND(A25&lt;&gt;"",B25&lt;&gt;"",D25&lt;&gt;"",F25&lt;&gt;"",H25&lt;&gt;"",J25&lt;&gt;"", AG25="OK")),"","Given Marks or Format is incorrect"),"Given Marks or Format is incorrect")</f>
        <v/>
      </c>
      <c r="U25" s="232"/>
      <c r="V25" s="232"/>
      <c r="W25" s="232"/>
      <c r="X25" s="23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6" t="b">
        <f t="shared" si="28"/>
        <v>0</v>
      </c>
      <c r="AG25" s="26"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4" customFormat="1" ht="18.95" customHeight="1" thickBot="1">
      <c r="A26" s="81"/>
      <c r="B26" s="268"/>
      <c r="C26" s="269"/>
      <c r="D26" s="268"/>
      <c r="E26" s="269"/>
      <c r="F26" s="268"/>
      <c r="G26" s="269"/>
      <c r="H26" s="268"/>
      <c r="I26" s="269"/>
      <c r="J26" s="268"/>
      <c r="K26" s="269"/>
      <c r="L26" s="250" t="str">
        <f>IF(AND(A26&lt;&gt;"",B26&lt;&gt;"",D26&lt;&gt;"", F26&lt;&gt;"", H26&lt;&gt;"", J26&lt;&gt;"",Q26="",P26="OK",T26="",OR(D26&lt;=E17,D26="ABS"),OR(F26&lt;=G17,F26="ABS"),OR(H26&lt;=I17,H26="ABS"),OR(J26&lt;=K17,J26="ABS")),IF(AND(D26="ABS",F26="ABS",H26="ABS",J26="ABS"),"ABS",IF(SUM(D26,F26,H26,J26)=0,"ZERO",SUM(D26,F26,H26,J26))),"")</f>
        <v/>
      </c>
      <c r="M26" s="275"/>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41"/>
      <c r="P26" s="84" t="str">
        <f t="shared" si="0"/>
        <v/>
      </c>
      <c r="Q26" s="231" t="str">
        <f>IF(AND(A26&lt;&gt;"",B26&lt;&gt;""),IF(OR(D26&lt;&gt;"ABS"),IF(OR(AND(D26&lt;ROUNDDOWN((0.7*E17),0),D26&lt;&gt;0),D26&gt;E17,D26=""),"Attendance Marks incorrect",""),""),"")</f>
        <v/>
      </c>
      <c r="R26" s="232"/>
      <c r="S26" s="232"/>
      <c r="T26" s="232" t="str">
        <f>IF(OR(AND(OR(F26&lt;=G17, F26=0, F26="ABS"),OR(H26&lt;=I17, H26=0, H26="ABS"),OR(J26&lt;=K17, J26="ABS"))),IF(OR(AND(A26="",B26="",D26="",F26="",H26="",J26=""),AND(A26&lt;&gt;"",B26&lt;&gt;"",D26&lt;&gt;"",F26&lt;&gt;"",H26&lt;&gt;"",J26&lt;&gt;"", AG26="OK")),"","Given Marks or Format is incorrect"),"Given Marks or Format is incorrect")</f>
        <v/>
      </c>
      <c r="U26" s="232"/>
      <c r="V26" s="232"/>
      <c r="W26" s="232"/>
      <c r="X26" s="23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6" t="b">
        <f t="shared" si="28"/>
        <v>0</v>
      </c>
      <c r="AG26" s="26"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4" customFormat="1" ht="18.95" customHeight="1" thickBot="1">
      <c r="A27" s="63"/>
      <c r="B27" s="268"/>
      <c r="C27" s="269"/>
      <c r="D27" s="268"/>
      <c r="E27" s="269"/>
      <c r="F27" s="268"/>
      <c r="G27" s="269"/>
      <c r="H27" s="268"/>
      <c r="I27" s="269"/>
      <c r="J27" s="268"/>
      <c r="K27" s="269"/>
      <c r="L27" s="250" t="str">
        <f>IF(AND(A27&lt;&gt;"",B27&lt;&gt;"",D27&lt;&gt;"", F27&lt;&gt;"", H27&lt;&gt;"", J27&lt;&gt;"",Q27="",P27="OK",T27="",OR(D27&lt;=E17,D27="ABS"),OR(F27&lt;=G17,F27="ABS"),OR(H27&lt;=I17,H27="ABS"),OR(J27&lt;=K17,J27="ABS")),IF(AND(D27="ABS",F27="ABS",H27="ABS",J27="ABS"),"ABS",IF(SUM(D27,F27,H27,J27)=0,"ZERO",SUM(D27,F27,H27,J27))),"")</f>
        <v/>
      </c>
      <c r="M27" s="275"/>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41"/>
      <c r="P27" s="84" t="str">
        <f t="shared" si="0"/>
        <v/>
      </c>
      <c r="Q27" s="231" t="str">
        <f>IF(AND(A27&lt;&gt;"",B27&lt;&gt;""),IF(OR(D27&lt;&gt;"ABS"),IF(OR(AND(D27&lt;ROUNDDOWN((0.7*E17),0),D27&lt;&gt;0),D27&gt;E17,D27=""),"Attendance Marks incorrect",""),""),"")</f>
        <v/>
      </c>
      <c r="R27" s="232"/>
      <c r="S27" s="232"/>
      <c r="T27" s="232" t="str">
        <f>IF(OR(AND(OR(F27&lt;=G17, F27=0, F27="ABS"),OR(H27&lt;=I17, H27=0, H27="ABS"),OR(J27&lt;=K17, J27="ABS"))),IF(OR(AND(A27="",B27="",D27="",F27="",H27="",J27=""),AND(A27&lt;&gt;"",B27&lt;&gt;"",D27&lt;&gt;"",F27&lt;&gt;"",H27&lt;&gt;"",J27&lt;&gt;"", AG27="OK")),"","Given Marks or Format is incorrect"),"Given Marks or Format is incorrect")</f>
        <v/>
      </c>
      <c r="U27" s="232"/>
      <c r="V27" s="232"/>
      <c r="W27" s="232"/>
      <c r="X27" s="23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6" t="b">
        <f t="shared" si="28"/>
        <v>0</v>
      </c>
      <c r="AG27" s="26"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4" customFormat="1" ht="18.95" customHeight="1" thickBot="1">
      <c r="A28" s="81"/>
      <c r="B28" s="268"/>
      <c r="C28" s="269"/>
      <c r="D28" s="268"/>
      <c r="E28" s="269"/>
      <c r="F28" s="268"/>
      <c r="G28" s="269"/>
      <c r="H28" s="268"/>
      <c r="I28" s="269"/>
      <c r="J28" s="268"/>
      <c r="K28" s="269"/>
      <c r="L28" s="250" t="str">
        <f>IF(AND(A28&lt;&gt;"",B28&lt;&gt;"",D28&lt;&gt;"", F28&lt;&gt;"", H28&lt;&gt;"", J28&lt;&gt;"",Q28="",P28="OK",T28="",OR(D28&lt;=E17,D28="ABS"),OR(F28&lt;=G17,F28="ABS"),OR(H28&lt;=I17,H28="ABS"),OR(J28&lt;=K17,J28="ABS")),IF(AND(D28="ABS",F28="ABS",H28="ABS",J28="ABS"),"ABS",IF(SUM(D28,F28,H28,J28)=0,"ZERO",SUM(D28,F28,H28,J28))),"")</f>
        <v/>
      </c>
      <c r="M28" s="275"/>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41"/>
      <c r="P28" s="84" t="str">
        <f t="shared" si="0"/>
        <v/>
      </c>
      <c r="Q28" s="231" t="str">
        <f>IF(AND(A28&lt;&gt;"",B28&lt;&gt;""),IF(OR(D28&lt;&gt;"ABS"),IF(OR(AND(D28&lt;ROUNDDOWN((0.7*E17),0),D28&lt;&gt;0),D28&gt;E17,D28=""),"Attendance Marks incorrect",""),""),"")</f>
        <v/>
      </c>
      <c r="R28" s="232"/>
      <c r="S28" s="232"/>
      <c r="T28" s="232" t="str">
        <f>IF(OR(AND(OR(F28&lt;=G17, F28=0, F28="ABS"),OR(H28&lt;=I17, H28=0, H28="ABS"),OR(J28&lt;=K17, J28="ABS"))),IF(OR(AND(A28="",B28="",D28="",F28="",H28="",J28=""),AND(A28&lt;&gt;"",B28&lt;&gt;"",D28&lt;&gt;"",F28&lt;&gt;"",H28&lt;&gt;"",J28&lt;&gt;"", AG28="OK")),"","Given Marks or Format is incorrect"),"Given Marks or Format is incorrect")</f>
        <v/>
      </c>
      <c r="U28" s="232"/>
      <c r="V28" s="232"/>
      <c r="W28" s="232"/>
      <c r="X28" s="23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6" t="b">
        <f t="shared" si="28"/>
        <v>0</v>
      </c>
      <c r="AG28" s="26"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4" customFormat="1" ht="18.95" customHeight="1" thickBot="1">
      <c r="A29" s="63"/>
      <c r="B29" s="268"/>
      <c r="C29" s="269"/>
      <c r="D29" s="268"/>
      <c r="E29" s="269"/>
      <c r="F29" s="268"/>
      <c r="G29" s="269"/>
      <c r="H29" s="268"/>
      <c r="I29" s="269"/>
      <c r="J29" s="268"/>
      <c r="K29" s="269"/>
      <c r="L29" s="250" t="str">
        <f>IF(AND(A29&lt;&gt;"",B29&lt;&gt;"",D29&lt;&gt;"", F29&lt;&gt;"", H29&lt;&gt;"", J29&lt;&gt;"",Q29="",P29="OK",T29="",OR(D29&lt;=E17,D29="ABS"),OR(F29&lt;=G17,F29="ABS"),OR(H29&lt;=I17,H29="ABS"),OR(J29&lt;=K17,J29="ABS")),IF(AND(D29="ABS",F29="ABS",H29="ABS",J29="ABS"),"ABS",IF(SUM(D29,F29,H29,J29)=0,"ZERO",SUM(D29,F29,H29,J29))),"")</f>
        <v/>
      </c>
      <c r="M29" s="275"/>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41"/>
      <c r="P29" s="84" t="str">
        <f t="shared" si="0"/>
        <v/>
      </c>
      <c r="Q29" s="231" t="str">
        <f>IF(AND(A29&lt;&gt;"",B29&lt;&gt;""),IF(OR(D29&lt;&gt;"ABS"),IF(OR(AND(D29&lt;ROUNDDOWN((0.7*E17),0),D29&lt;&gt;0),D29&gt;E17,D29=""),"Attendance Marks incorrect",""),""),"")</f>
        <v/>
      </c>
      <c r="R29" s="232"/>
      <c r="S29" s="232"/>
      <c r="T29" s="232" t="str">
        <f>IF(OR(AND(OR(F29&lt;=G17, F29=0, F29="ABS"),OR(H29&lt;=I17, H29=0, H29="ABS"),OR(J29&lt;=K17, J29="ABS"))),IF(OR(AND(A29="",B29="",D29="",F29="",H29="",J29=""),AND(A29&lt;&gt;"",B29&lt;&gt;"",D29&lt;&gt;"",F29&lt;&gt;"",H29&lt;&gt;"",J29&lt;&gt;"", AG29="OK")),"","Given Marks or Format is incorrect"),"Given Marks or Format is incorrect")</f>
        <v/>
      </c>
      <c r="U29" s="232"/>
      <c r="V29" s="232"/>
      <c r="W29" s="232"/>
      <c r="X29" s="23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6" t="b">
        <f t="shared" si="28"/>
        <v>0</v>
      </c>
      <c r="AG29" s="26"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4" customFormat="1" ht="18.95" customHeight="1" thickBot="1">
      <c r="A30" s="81"/>
      <c r="B30" s="268"/>
      <c r="C30" s="269"/>
      <c r="D30" s="268"/>
      <c r="E30" s="269"/>
      <c r="F30" s="268"/>
      <c r="G30" s="269"/>
      <c r="H30" s="268"/>
      <c r="I30" s="269"/>
      <c r="J30" s="268"/>
      <c r="K30" s="269"/>
      <c r="L30" s="250" t="str">
        <f>IF(AND(A30&lt;&gt;"",B30&lt;&gt;"",D30&lt;&gt;"", F30&lt;&gt;"", H30&lt;&gt;"", J30&lt;&gt;"",Q30="",P30="OK",T30="",OR(D30&lt;=E17,D30="ABS"),OR(F30&lt;=G17,F30="ABS"),OR(H30&lt;=I17,H30="ABS"),OR(J30&lt;=K17,J30="ABS")),IF(AND(D30="ABS",F30="ABS",H30="ABS",J30="ABS"),"ABS",IF(SUM(D30,F30,H30,J30)=0,"ZERO",SUM(D30,F30,H30,J30))),"")</f>
        <v/>
      </c>
      <c r="M30" s="275"/>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41"/>
      <c r="P30" s="84" t="str">
        <f t="shared" si="0"/>
        <v/>
      </c>
      <c r="Q30" s="231" t="str">
        <f>IF(AND(A30&lt;&gt;"",B30&lt;&gt;""),IF(OR(D30&lt;&gt;"ABS"),IF(OR(AND(D30&lt;ROUNDDOWN((0.7*E17),0),D30&lt;&gt;0),D30&gt;E17,D30=""),"Attendance Marks incorrect",""),""),"")</f>
        <v/>
      </c>
      <c r="R30" s="232"/>
      <c r="S30" s="232"/>
      <c r="T30" s="232" t="str">
        <f>IF(OR(AND(OR(F30&lt;=G17, F30=0, F30="ABS"),OR(H30&lt;=I17, H30=0, H30="ABS"),OR(J30&lt;=K17, J30="ABS"))),IF(OR(AND(A30="",B30="",D30="",F30="",H30="",J30=""),AND(A30&lt;&gt;"",B30&lt;&gt;"",D30&lt;&gt;"",F30&lt;&gt;"",H30&lt;&gt;"",J30&lt;&gt;"", AG30="OK")),"","Given Marks or Format is incorrect"),"Given Marks or Format is incorrect")</f>
        <v/>
      </c>
      <c r="U30" s="232"/>
      <c r="V30" s="232"/>
      <c r="W30" s="232"/>
      <c r="X30" s="23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6" t="b">
        <f t="shared" si="28"/>
        <v>0</v>
      </c>
      <c r="AG30" s="26"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4" customFormat="1" ht="18.95" customHeight="1" thickBot="1">
      <c r="A31" s="63"/>
      <c r="B31" s="268"/>
      <c r="C31" s="269"/>
      <c r="D31" s="268"/>
      <c r="E31" s="269"/>
      <c r="F31" s="268"/>
      <c r="G31" s="269"/>
      <c r="H31" s="268"/>
      <c r="I31" s="269"/>
      <c r="J31" s="268"/>
      <c r="K31" s="269"/>
      <c r="L31" s="250" t="str">
        <f>IF(AND(A31&lt;&gt;"",B31&lt;&gt;"",D31&lt;&gt;"", F31&lt;&gt;"", H31&lt;&gt;"", J31&lt;&gt;"",Q31="",P31="OK",T31="",OR(D31&lt;=E17,D31="ABS"),OR(F31&lt;=G17,F31="ABS"),OR(H31&lt;=I17,H31="ABS"),OR(J31&lt;=K17,J31="ABS")),IF(AND(D31="ABS",F31="ABS",H31="ABS",J31="ABS"),"ABS",IF(SUM(D31,F31,H31,J31)=0,"ZERO",SUM(D31,F31,H31,J31))),"")</f>
        <v/>
      </c>
      <c r="M31" s="275"/>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41"/>
      <c r="P31" s="84" t="str">
        <f t="shared" si="0"/>
        <v/>
      </c>
      <c r="Q31" s="231" t="str">
        <f>IF(AND(A31&lt;&gt;"",B31&lt;&gt;""),IF(OR(D31&lt;&gt;"ABS"),IF(OR(AND(D31&lt;ROUNDDOWN((0.7*E17),0),D31&lt;&gt;0),D31&gt;E17,D31=""),"Attendance Marks incorrect",""),""),"")</f>
        <v/>
      </c>
      <c r="R31" s="232"/>
      <c r="S31" s="232"/>
      <c r="T31" s="232" t="str">
        <f>IF(OR(AND(OR(F31&lt;=G17, F31=0, F31="ABS"),OR(H31&lt;=I17, H31=0, H31="ABS"),OR(J31&lt;=K17, J31="ABS"))),IF(OR(AND(A31="",B31="",D31="",F31="",H31="",J31=""),AND(A31&lt;&gt;"",B31&lt;&gt;"",D31&lt;&gt;"",F31&lt;&gt;"",H31&lt;&gt;"",J31&lt;&gt;"", AG31="OK")),"","Given Marks or Format is incorrect"),"Given Marks or Format is incorrect")</f>
        <v/>
      </c>
      <c r="U31" s="232"/>
      <c r="V31" s="232"/>
      <c r="W31" s="232"/>
      <c r="X31" s="23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6" t="b">
        <f t="shared" si="28"/>
        <v>0</v>
      </c>
      <c r="AG31" s="26"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4" customFormat="1" ht="18.95" customHeight="1" thickBot="1">
      <c r="A32" s="81"/>
      <c r="B32" s="268"/>
      <c r="C32" s="269"/>
      <c r="D32" s="268"/>
      <c r="E32" s="269"/>
      <c r="F32" s="268"/>
      <c r="G32" s="269"/>
      <c r="H32" s="268"/>
      <c r="I32" s="269"/>
      <c r="J32" s="268"/>
      <c r="K32" s="269"/>
      <c r="L32" s="250" t="str">
        <f>IF(AND(A32&lt;&gt;"",B32&lt;&gt;"",D32&lt;&gt;"", F32&lt;&gt;"", H32&lt;&gt;"", J32&lt;&gt;"",Q32="",P32="OK",T32="",OR(D32&lt;=E17,D32="ABS"),OR(F32&lt;=G17,F32="ABS"),OR(H32&lt;=I17,H32="ABS"),OR(J32&lt;=K17,J32="ABS")),IF(AND(D32="ABS",F32="ABS",H32="ABS",J32="ABS"),"ABS",IF(SUM(D32,F32,H32,J32)=0,"ZERO",SUM(D32,F32,H32,J32))),"")</f>
        <v/>
      </c>
      <c r="M32" s="275"/>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41"/>
      <c r="P32" s="84" t="str">
        <f t="shared" si="0"/>
        <v/>
      </c>
      <c r="Q32" s="231" t="str">
        <f>IF(AND(A32&lt;&gt;"",B32&lt;&gt;""),IF(OR(D32&lt;&gt;"ABS"),IF(OR(AND(D32&lt;ROUNDDOWN((0.7*E17),0),D32&lt;&gt;0),D32&gt;E17,D32=""),"Attendance Marks incorrect",""),""),"")</f>
        <v/>
      </c>
      <c r="R32" s="232"/>
      <c r="S32" s="232"/>
      <c r="T32" s="232" t="str">
        <f>IF(OR(AND(OR(F32&lt;=G17, F32=0, F32="ABS"),OR(H32&lt;=I17, H32=0, H32="ABS"),OR(J32&lt;=K17, J32="ABS"))),IF(OR(AND(A32="",B32="",D32="",F32="",H32="",J32=""),AND(A32&lt;&gt;"",B32&lt;&gt;"",D32&lt;&gt;"",F32&lt;&gt;"",H32&lt;&gt;"",J32&lt;&gt;"", AG32="OK")),"","Given Marks or Format is incorrect"),"Given Marks or Format is incorrect")</f>
        <v/>
      </c>
      <c r="U32" s="232"/>
      <c r="V32" s="232"/>
      <c r="W32" s="232"/>
      <c r="X32" s="23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6" t="b">
        <f t="shared" si="28"/>
        <v>0</v>
      </c>
      <c r="AG32" s="26"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4" customFormat="1" ht="18.95" customHeight="1" thickBot="1">
      <c r="A33" s="63"/>
      <c r="B33" s="268"/>
      <c r="C33" s="269"/>
      <c r="D33" s="268"/>
      <c r="E33" s="269"/>
      <c r="F33" s="268"/>
      <c r="G33" s="269"/>
      <c r="H33" s="268"/>
      <c r="I33" s="269"/>
      <c r="J33" s="268"/>
      <c r="K33" s="269"/>
      <c r="L33" s="250" t="str">
        <f>IF(AND(A33&lt;&gt;"",B33&lt;&gt;"",D33&lt;&gt;"", F33&lt;&gt;"", H33&lt;&gt;"", J33&lt;&gt;"",Q33="",P33="OK",T33="",OR(D33&lt;=E17,D33="ABS"),OR(F33&lt;=G17,F33="ABS"),OR(H33&lt;=I17,H33="ABS"),OR(J33&lt;=K17,J33="ABS")),IF(AND(D33="ABS",F33="ABS",H33="ABS",J33="ABS"),"ABS",IF(SUM(D33,F33,H33,J33)=0,"ZERO",SUM(D33,F33,H33,J33))),"")</f>
        <v/>
      </c>
      <c r="M33" s="275"/>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41"/>
      <c r="P33" s="84" t="str">
        <f t="shared" si="0"/>
        <v/>
      </c>
      <c r="Q33" s="231" t="str">
        <f>IF(AND(A33&lt;&gt;"",B33&lt;&gt;""),IF(OR(D33&lt;&gt;"ABS"),IF(OR(AND(D33&lt;ROUNDDOWN((0.7*E17),0),D33&lt;&gt;0),D33&gt;E17,D33=""),"Attendance Marks incorrect",""),""),"")</f>
        <v/>
      </c>
      <c r="R33" s="232"/>
      <c r="S33" s="232"/>
      <c r="T33" s="232" t="str">
        <f>IF(OR(AND(OR(F33&lt;=G17, F33=0, F33="ABS"),OR(H33&lt;=I17, H33=0, H33="ABS"),OR(J33&lt;=K17, J33="ABS"))),IF(OR(AND(A33="",B33="",D33="",F33="",H33="",J33=""),AND(A33&lt;&gt;"",B33&lt;&gt;"",D33&lt;&gt;"",F33&lt;&gt;"",H33&lt;&gt;"",J33&lt;&gt;"", AG33="OK")),"","Given Marks or Format is incorrect"),"Given Marks or Format is incorrect")</f>
        <v/>
      </c>
      <c r="U33" s="232"/>
      <c r="V33" s="232"/>
      <c r="W33" s="232"/>
      <c r="X33" s="23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6" t="b">
        <f t="shared" si="28"/>
        <v>0</v>
      </c>
      <c r="AG33" s="26"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4" customFormat="1" ht="18.95" customHeight="1" thickBot="1">
      <c r="A34" s="81"/>
      <c r="B34" s="268"/>
      <c r="C34" s="269"/>
      <c r="D34" s="268"/>
      <c r="E34" s="269"/>
      <c r="F34" s="268"/>
      <c r="G34" s="269"/>
      <c r="H34" s="268"/>
      <c r="I34" s="269"/>
      <c r="J34" s="268"/>
      <c r="K34" s="269"/>
      <c r="L34" s="250" t="str">
        <f>IF(AND(A34&lt;&gt;"",B34&lt;&gt;"",D34&lt;&gt;"", F34&lt;&gt;"", H34&lt;&gt;"", J34&lt;&gt;"",Q34="",P34="OK",T34="",OR(D34&lt;=E17,D34="ABS"),OR(F34&lt;=G17,F34="ABS"),OR(H34&lt;=I17,H34="ABS"),OR(J34&lt;=K17,J34="ABS")),IF(AND(D34="ABS",F34="ABS",H34="ABS",J34="ABS"),"ABS",IF(SUM(D34,F34,H34,J34)=0,"ZERO",SUM(D34,F34,H34,J34))),"")</f>
        <v/>
      </c>
      <c r="M34" s="275"/>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41"/>
      <c r="P34" s="84" t="str">
        <f t="shared" si="0"/>
        <v/>
      </c>
      <c r="Q34" s="231" t="str">
        <f>IF(AND(A34&lt;&gt;"",B34&lt;&gt;""),IF(OR(D34&lt;&gt;"ABS"),IF(OR(AND(D34&lt;ROUNDDOWN((0.7*E17),0),D34&lt;&gt;0),D34&gt;E17,D34=""),"Attendance Marks incorrect",""),""),"")</f>
        <v/>
      </c>
      <c r="R34" s="232"/>
      <c r="S34" s="232"/>
      <c r="T34" s="232" t="str">
        <f>IF(OR(AND(OR(F34&lt;=G17, F34=0, F34="ABS"),OR(H34&lt;=I17, H34=0, H34="ABS"),OR(J34&lt;=K17, J34="ABS"))),IF(OR(AND(A34="",B34="",D34="",F34="",H34="",J34=""),AND(A34&lt;&gt;"",B34&lt;&gt;"",D34&lt;&gt;"",F34&lt;&gt;"",H34&lt;&gt;"",J34&lt;&gt;"", AG34="OK")),"","Given Marks or Format is incorrect"),"Given Marks or Format is incorrect")</f>
        <v/>
      </c>
      <c r="U34" s="232"/>
      <c r="V34" s="232"/>
      <c r="W34" s="232"/>
      <c r="X34" s="23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6" t="b">
        <f t="shared" si="28"/>
        <v>0</v>
      </c>
      <c r="AG34" s="26"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4" customFormat="1" ht="18.95" customHeight="1" thickBot="1">
      <c r="A35" s="63"/>
      <c r="B35" s="268"/>
      <c r="C35" s="269"/>
      <c r="D35" s="268"/>
      <c r="E35" s="269"/>
      <c r="F35" s="268"/>
      <c r="G35" s="269"/>
      <c r="H35" s="268"/>
      <c r="I35" s="269"/>
      <c r="J35" s="268"/>
      <c r="K35" s="269"/>
      <c r="L35" s="250" t="str">
        <f>IF(AND(A35&lt;&gt;"",B35&lt;&gt;"",D35&lt;&gt;"", F35&lt;&gt;"", H35&lt;&gt;"", J35&lt;&gt;"",Q35="",P35="OK",T35="",OR(D35&lt;=E17,D35="ABS"),OR(F35&lt;=G17,F35="ABS"),OR(H35&lt;=I17,H35="ABS"),OR(J35&lt;=K17,J35="ABS")),IF(AND(D35="ABS",F35="ABS",H35="ABS",J35="ABS"),"ABS",IF(SUM(D35,F35,H35,J35)=0,"ZERO",SUM(D35,F35,H35,J35))),"")</f>
        <v/>
      </c>
      <c r="M35" s="275"/>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41"/>
      <c r="P35" s="84" t="str">
        <f t="shared" si="0"/>
        <v/>
      </c>
      <c r="Q35" s="231" t="str">
        <f>IF(AND(A35&lt;&gt;"",B35&lt;&gt;""),IF(OR(D35&lt;&gt;"ABS"),IF(OR(AND(D35&lt;ROUNDDOWN((0.7*E17),0),D35&lt;&gt;0),D35&gt;E17,D35=""),"Attendance Marks incorrect",""),""),"")</f>
        <v/>
      </c>
      <c r="R35" s="232"/>
      <c r="S35" s="232"/>
      <c r="T35" s="232" t="str">
        <f>IF(OR(AND(OR(F35&lt;=G17, F35=0, F35="ABS"),OR(H35&lt;=I17, H35=0, H35="ABS"),OR(J35&lt;=K17, J35="ABS"))),IF(OR(AND(A35="",B35="",D35="",F35="",H35="",J35=""),AND(A35&lt;&gt;"",B35&lt;&gt;"",D35&lt;&gt;"",F35&lt;&gt;"",H35&lt;&gt;"",J35&lt;&gt;"", AG35="OK")),"","Given Marks or Format is incorrect"),"Given Marks or Format is incorrect")</f>
        <v/>
      </c>
      <c r="U35" s="232"/>
      <c r="V35" s="232"/>
      <c r="W35" s="232"/>
      <c r="X35" s="23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6" t="b">
        <f t="shared" si="28"/>
        <v>0</v>
      </c>
      <c r="AG35" s="26"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4" customFormat="1" ht="18.95" customHeight="1" thickBot="1">
      <c r="A36" s="81"/>
      <c r="B36" s="268"/>
      <c r="C36" s="269"/>
      <c r="D36" s="268"/>
      <c r="E36" s="269"/>
      <c r="F36" s="268"/>
      <c r="G36" s="269"/>
      <c r="H36" s="268"/>
      <c r="I36" s="269"/>
      <c r="J36" s="268"/>
      <c r="K36" s="269"/>
      <c r="L36" s="250" t="str">
        <f>IF(AND(A36&lt;&gt;"",B36&lt;&gt;"",D36&lt;&gt;"", F36&lt;&gt;"", H36&lt;&gt;"", J36&lt;&gt;"",Q36="",P36="OK",T36="",OR(D36&lt;=E17,D36="ABS"),OR(F36&lt;=G17,F36="ABS"),OR(H36&lt;=I17,H36="ABS"),OR(J36&lt;=K17,J36="ABS")),IF(AND(D36="ABS",F36="ABS",H36="ABS",J36="ABS"),"ABS",IF(SUM(D36,F36,H36,J36)=0,"ZERO",SUM(D36,F36,H36,J36))),"")</f>
        <v/>
      </c>
      <c r="M36" s="275"/>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41"/>
      <c r="P36" s="84" t="str">
        <f t="shared" si="0"/>
        <v/>
      </c>
      <c r="Q36" s="231" t="str">
        <f>IF(AND(A36&lt;&gt;"",B36&lt;&gt;""),IF(OR(D36&lt;&gt;"ABS"),IF(OR(AND(D36&lt;ROUNDDOWN((0.7*E17),0),D36&lt;&gt;0),D36&gt;E17,D36=""),"Attendance Marks incorrect",""),""),"")</f>
        <v/>
      </c>
      <c r="R36" s="232"/>
      <c r="S36" s="232"/>
      <c r="T36" s="232" t="str">
        <f>IF(OR(AND(OR(F36&lt;=G17, F36=0, F36="ABS"),OR(H36&lt;=I17, H36=0, H36="ABS"),OR(J36&lt;=K17, J36="ABS"))),IF(OR(AND(A36="",B36="",D36="",F36="",H36="",J36=""),AND(A36&lt;&gt;"",B36&lt;&gt;"",D36&lt;&gt;"",F36&lt;&gt;"",H36&lt;&gt;"",J36&lt;&gt;"", AG36="OK")),"","Given Marks or Format is incorrect"),"Given Marks or Format is incorrect")</f>
        <v/>
      </c>
      <c r="U36" s="232"/>
      <c r="V36" s="232"/>
      <c r="W36" s="232"/>
      <c r="X36" s="23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6" t="b">
        <f t="shared" si="28"/>
        <v>0</v>
      </c>
      <c r="AG36" s="26"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4" customFormat="1" ht="18.95" customHeight="1" thickBot="1">
      <c r="A37" s="63"/>
      <c r="B37" s="268"/>
      <c r="C37" s="269"/>
      <c r="D37" s="268"/>
      <c r="E37" s="269"/>
      <c r="F37" s="268"/>
      <c r="G37" s="269"/>
      <c r="H37" s="268"/>
      <c r="I37" s="269"/>
      <c r="J37" s="268"/>
      <c r="K37" s="269"/>
      <c r="L37" s="250" t="str">
        <f>IF(AND(A37&lt;&gt;"",B37&lt;&gt;"",D37&lt;&gt;"", F37&lt;&gt;"", H37&lt;&gt;"", J37&lt;&gt;"",Q37="",P37="OK",T37="",OR(D37&lt;=E17,D37="ABS"),OR(F37&lt;=G17,F37="ABS"),OR(H37&lt;=I17,H37="ABS"),OR(J37&lt;=K17,J37="ABS")),IF(AND(D37="ABS",F37="ABS",H37="ABS",J37="ABS"),"ABS",IF(SUM(D37,F37,H37,J37)=0,"ZERO",SUM(D37,F37,H37,J37))),"")</f>
        <v/>
      </c>
      <c r="M37" s="275"/>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41"/>
      <c r="P37" s="84" t="str">
        <f t="shared" si="0"/>
        <v/>
      </c>
      <c r="Q37" s="231" t="str">
        <f>IF(AND(A37&lt;&gt;"",B37&lt;&gt;""),IF(OR(D37&lt;&gt;"ABS"),IF(OR(AND(D37&lt;ROUNDDOWN((0.7*E17),0),D37&lt;&gt;0),D37&gt;E17,D37=""),"Attendance Marks incorrect",""),""),"")</f>
        <v/>
      </c>
      <c r="R37" s="232"/>
      <c r="S37" s="232"/>
      <c r="T37" s="232" t="str">
        <f>IF(OR(AND(OR(F37&lt;=G17, F37=0, F37="ABS"),OR(H37&lt;=I17, H37=0, H37="ABS"),OR(J37&lt;=K17, J37="ABS"))),IF(OR(AND(A37="",B37="",D37="",F37="",H37="",J37=""),AND(A37&lt;&gt;"",B37&lt;&gt;"",D37&lt;&gt;"",F37&lt;&gt;"",H37&lt;&gt;"",J37&lt;&gt;"", AG37="OK")),"","Given Marks or Format is incorrect"),"Given Marks or Format is incorrect")</f>
        <v/>
      </c>
      <c r="U37" s="232"/>
      <c r="V37" s="232"/>
      <c r="W37" s="232"/>
      <c r="X37" s="23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6" t="b">
        <f t="shared" si="28"/>
        <v>0</v>
      </c>
      <c r="AG37" s="26"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4" customFormat="1" ht="18.95" customHeight="1">
      <c r="A38" s="81"/>
      <c r="B38" s="268"/>
      <c r="C38" s="269"/>
      <c r="D38" s="268"/>
      <c r="E38" s="269"/>
      <c r="F38" s="268"/>
      <c r="G38" s="269"/>
      <c r="H38" s="268"/>
      <c r="I38" s="269"/>
      <c r="J38" s="268"/>
      <c r="K38" s="269"/>
      <c r="L38" s="250" t="str">
        <f>IF(AND(A38&lt;&gt;"",B38&lt;&gt;"",D38&lt;&gt;"", F38&lt;&gt;"", H38&lt;&gt;"", J38&lt;&gt;"",Q38="",P38="OK",T38="",OR(D38&lt;=E17,D38="ABS"),OR(F38&lt;=G17,F38="ABS"),OR(H38&lt;=I17,H38="ABS"),OR(J38&lt;=K17,J38="ABS")),IF(AND(D38="ABS",F38="ABS",H38="ABS",J38="ABS"),"ABS",IF(SUM(D38,F38,H38,J38)=0,"ZERO",SUM(D38,F38,H38,J38))),"")</f>
        <v/>
      </c>
      <c r="M38" s="275"/>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41"/>
      <c r="P38" s="84" t="str">
        <f t="shared" si="0"/>
        <v/>
      </c>
      <c r="Q38" s="255" t="str">
        <f>IF(AND(A38&lt;&gt;"",B38&lt;&gt;""),IF(OR(D38&lt;&gt;"ABS"),IF(OR(AND(D38&lt;ROUNDDOWN((0.7*E17),0),D38&lt;&gt;0),D38&gt;E17,D38=""),"Attendance Marks incorrect",""),""),"")</f>
        <v/>
      </c>
      <c r="R38" s="256"/>
      <c r="S38" s="256"/>
      <c r="T38" s="256" t="str">
        <f>IF(OR(AND(OR(F38&lt;=G17, F38=0, F38="ABS"),OR(H38&lt;=I17, H38=0, H38="ABS"),OR(J38&lt;=K17, J38="ABS"))),IF(OR(AND(A38="",B38="",D38="",F38="",H38="",J38=""),AND(A38&lt;&gt;"",B38&lt;&gt;"",D38&lt;&gt;"",F38&lt;&gt;"",H38&lt;&gt;"",J38&lt;&gt;"", AG38="OK")),"","Given Marks or Format is incorrect"),"Given Marks or Format is incorrect")</f>
        <v/>
      </c>
      <c r="U38" s="256"/>
      <c r="V38" s="256"/>
      <c r="W38" s="256"/>
      <c r="X38" s="256"/>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6" t="b">
        <f t="shared" si="28"/>
        <v>0</v>
      </c>
      <c r="AG38" s="26"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186" t="s">
        <v>152</v>
      </c>
      <c r="D39" s="186"/>
      <c r="E39" s="186"/>
      <c r="F39" s="186"/>
      <c r="G39" s="186"/>
      <c r="H39" s="186"/>
      <c r="I39" s="186"/>
      <c r="J39" s="186"/>
      <c r="K39" s="186"/>
      <c r="L39" s="186"/>
      <c r="M39" s="186"/>
      <c r="N39" s="186"/>
      <c r="O39" s="241"/>
      <c r="P39" s="70"/>
      <c r="Q39" s="257"/>
      <c r="R39" s="258"/>
      <c r="S39" s="259"/>
      <c r="T39" s="260"/>
      <c r="U39" s="260"/>
      <c r="V39" s="260"/>
      <c r="W39" s="260"/>
      <c r="X39" s="260"/>
      <c r="Y39" s="159"/>
      <c r="Z39" s="146"/>
      <c r="AA39" s="146"/>
      <c r="AB39" s="71"/>
      <c r="AC39" s="72"/>
      <c r="AD39" s="73"/>
      <c r="AE39" s="21"/>
    </row>
    <row r="40" spans="1:103" ht="15.75" customHeight="1" thickBot="1">
      <c r="A40" s="276" t="s">
        <v>158</v>
      </c>
      <c r="B40" s="278" t="s">
        <v>158</v>
      </c>
      <c r="C40" s="187"/>
      <c r="D40" s="187"/>
      <c r="E40" s="187"/>
      <c r="F40" s="187"/>
      <c r="G40" s="187"/>
      <c r="H40" s="187"/>
      <c r="I40" s="187"/>
      <c r="J40" s="187"/>
      <c r="K40" s="187"/>
      <c r="L40" s="187"/>
      <c r="M40" s="187"/>
      <c r="N40" s="187"/>
      <c r="O40" s="241"/>
      <c r="P40" s="29">
        <f>COUNTIF(P19:P38,"FORMAT INCORRECT")+COUNTIF(P19:P38,"SEQUENCE INCORRECT")</f>
        <v>0</v>
      </c>
      <c r="Q40" s="251">
        <f>COUNTIF(Q19:Q38,"Attendance Marks incorrect")</f>
        <v>0</v>
      </c>
      <c r="R40" s="252"/>
      <c r="S40" s="252"/>
      <c r="T40" s="251">
        <f>COUNTIF(T19:X38,"Given Marks or Format is incorrect")</f>
        <v>0</v>
      </c>
      <c r="U40" s="252"/>
      <c r="V40" s="252"/>
      <c r="W40" s="252"/>
      <c r="X40" s="253"/>
      <c r="Y40" s="136"/>
      <c r="Z40" s="136"/>
      <c r="AA40" s="136"/>
    </row>
    <row r="41" spans="1:103" ht="3" customHeight="1">
      <c r="A41" s="277"/>
      <c r="B41" s="279"/>
      <c r="C41" s="188"/>
      <c r="D41" s="188"/>
      <c r="E41" s="188"/>
      <c r="F41" s="188"/>
      <c r="G41" s="188"/>
      <c r="H41" s="188"/>
      <c r="I41" s="188"/>
      <c r="J41" s="188"/>
      <c r="K41" s="188"/>
      <c r="L41" s="188"/>
      <c r="M41" s="188"/>
      <c r="N41" s="188"/>
      <c r="O41" s="241"/>
      <c r="P41" s="226"/>
      <c r="Q41" s="226"/>
      <c r="R41" s="226"/>
      <c r="S41" s="226"/>
      <c r="T41" s="226"/>
      <c r="U41" s="226"/>
      <c r="V41" s="226"/>
      <c r="W41" s="226"/>
      <c r="X41" s="226"/>
      <c r="Y41" s="154"/>
      <c r="Z41" s="144"/>
      <c r="AA41" s="144"/>
    </row>
    <row r="42" spans="1:103" ht="16.5" thickBot="1">
      <c r="A42" s="202"/>
      <c r="B42" s="202"/>
      <c r="C42" s="202"/>
      <c r="D42" s="202"/>
      <c r="E42" s="202"/>
      <c r="F42" s="202"/>
      <c r="G42" s="202"/>
      <c r="H42" s="202"/>
      <c r="I42" s="202"/>
      <c r="J42" s="202"/>
      <c r="K42" s="202"/>
      <c r="L42" s="202"/>
      <c r="M42" s="202"/>
      <c r="N42" s="202"/>
      <c r="O42" s="241"/>
      <c r="P42" s="203"/>
      <c r="Q42" s="203"/>
      <c r="R42" s="203"/>
      <c r="S42" s="203"/>
      <c r="T42" s="203"/>
      <c r="U42" s="203"/>
      <c r="V42" s="203"/>
      <c r="W42" s="203"/>
      <c r="X42" s="203"/>
      <c r="Y42" s="152"/>
      <c r="Z42" s="140"/>
      <c r="AA42" s="140"/>
    </row>
    <row r="43" spans="1:103" ht="21" customHeight="1" thickBot="1">
      <c r="A43" s="226"/>
      <c r="B43" s="226"/>
      <c r="C43" s="226"/>
      <c r="D43" s="226"/>
      <c r="E43" s="226"/>
      <c r="F43" s="226"/>
      <c r="G43" s="226"/>
      <c r="H43" s="226"/>
      <c r="I43" s="226"/>
      <c r="J43" s="226"/>
      <c r="K43" s="226"/>
      <c r="L43" s="226"/>
      <c r="M43" s="226"/>
      <c r="N43" s="226"/>
      <c r="O43" s="241"/>
      <c r="P43" s="197" t="s">
        <v>154</v>
      </c>
      <c r="Q43" s="198"/>
      <c r="R43" s="199"/>
      <c r="S43" s="34">
        <f>SUM(P40:X40)</f>
        <v>0</v>
      </c>
      <c r="T43" s="254"/>
      <c r="U43" s="203"/>
      <c r="V43" s="203"/>
      <c r="W43" s="203"/>
      <c r="X43" s="203"/>
      <c r="Y43" s="152"/>
      <c r="Z43" s="140"/>
      <c r="AA43" s="140"/>
    </row>
    <row r="44" spans="1:103" ht="12.95" customHeight="1">
      <c r="A44" s="219" t="s">
        <v>153</v>
      </c>
      <c r="B44" s="219"/>
      <c r="C44" s="219"/>
      <c r="D44" s="203"/>
      <c r="E44" s="222" t="s">
        <v>121</v>
      </c>
      <c r="F44" s="223"/>
      <c r="G44" s="223"/>
      <c r="H44" s="223"/>
      <c r="I44" s="223"/>
      <c r="J44" s="203"/>
      <c r="K44" s="219" t="s">
        <v>17</v>
      </c>
      <c r="L44" s="219"/>
      <c r="M44" s="219"/>
      <c r="N44" s="219"/>
      <c r="O44" s="241"/>
      <c r="P44" s="204" t="s">
        <v>162</v>
      </c>
      <c r="Q44" s="205"/>
      <c r="R44" s="205"/>
      <c r="S44" s="205"/>
      <c r="T44" s="205"/>
      <c r="U44" s="205"/>
      <c r="V44" s="205"/>
      <c r="W44" s="205"/>
      <c r="X44" s="206"/>
      <c r="Y44" s="153"/>
      <c r="Z44" s="143"/>
      <c r="AA44" s="143"/>
    </row>
    <row r="45" spans="1:103" ht="15.95" customHeight="1">
      <c r="A45" s="220"/>
      <c r="B45" s="220"/>
      <c r="C45" s="220"/>
      <c r="D45" s="203"/>
      <c r="E45" s="224"/>
      <c r="F45" s="224"/>
      <c r="G45" s="224"/>
      <c r="H45" s="224"/>
      <c r="I45" s="224"/>
      <c r="J45" s="203"/>
      <c r="K45" s="220"/>
      <c r="L45" s="220"/>
      <c r="M45" s="220"/>
      <c r="N45" s="220"/>
      <c r="O45" s="241"/>
      <c r="P45" s="207"/>
      <c r="Q45" s="208"/>
      <c r="R45" s="208"/>
      <c r="S45" s="208"/>
      <c r="T45" s="208"/>
      <c r="U45" s="208"/>
      <c r="V45" s="208"/>
      <c r="W45" s="208"/>
      <c r="X45" s="209"/>
      <c r="Y45" s="153"/>
      <c r="Z45" s="143"/>
      <c r="AA45" s="143"/>
    </row>
    <row r="46" spans="1:103" ht="15.95" customHeight="1">
      <c r="A46" s="220"/>
      <c r="B46" s="220"/>
      <c r="C46" s="220"/>
      <c r="D46" s="203"/>
      <c r="E46" s="224"/>
      <c r="F46" s="224"/>
      <c r="G46" s="224"/>
      <c r="H46" s="224"/>
      <c r="I46" s="224"/>
      <c r="J46" s="203"/>
      <c r="K46" s="220"/>
      <c r="L46" s="220"/>
      <c r="M46" s="220"/>
      <c r="N46" s="220"/>
      <c r="O46" s="241"/>
      <c r="P46" s="207"/>
      <c r="Q46" s="208"/>
      <c r="R46" s="208"/>
      <c r="S46" s="208"/>
      <c r="T46" s="208"/>
      <c r="U46" s="208"/>
      <c r="V46" s="208"/>
      <c r="W46" s="208"/>
      <c r="X46" s="209"/>
      <c r="Y46" s="153"/>
      <c r="Z46" s="143"/>
      <c r="AA46" s="143"/>
    </row>
    <row r="47" spans="1:103" ht="20.25" customHeight="1">
      <c r="A47" s="221"/>
      <c r="B47" s="221"/>
      <c r="C47" s="221"/>
      <c r="D47" s="227"/>
      <c r="E47" s="225"/>
      <c r="F47" s="225"/>
      <c r="G47" s="225"/>
      <c r="H47" s="225"/>
      <c r="I47" s="225"/>
      <c r="J47" s="227"/>
      <c r="K47" s="221"/>
      <c r="L47" s="221"/>
      <c r="M47" s="221"/>
      <c r="N47" s="221"/>
      <c r="O47" s="241"/>
      <c r="P47" s="207"/>
      <c r="Q47" s="208"/>
      <c r="R47" s="208"/>
      <c r="S47" s="208"/>
      <c r="T47" s="208"/>
      <c r="U47" s="208"/>
      <c r="V47" s="208"/>
      <c r="W47" s="208"/>
      <c r="X47" s="209"/>
      <c r="Y47" s="153"/>
      <c r="Z47" s="143"/>
      <c r="AA47" s="143"/>
    </row>
    <row r="48" spans="1:103" ht="15.95" customHeight="1">
      <c r="A48" s="53" t="s">
        <v>19</v>
      </c>
      <c r="B48" s="213" t="s">
        <v>18</v>
      </c>
      <c r="C48" s="214"/>
      <c r="D48" s="214"/>
      <c r="E48" s="214"/>
      <c r="F48" s="214"/>
      <c r="G48" s="214"/>
      <c r="H48" s="214"/>
      <c r="I48" s="214"/>
      <c r="J48" s="214"/>
      <c r="K48" s="214"/>
      <c r="L48" s="214"/>
      <c r="M48" s="214"/>
      <c r="N48" s="215"/>
      <c r="O48" s="241"/>
      <c r="P48" s="207"/>
      <c r="Q48" s="208"/>
      <c r="R48" s="208"/>
      <c r="S48" s="208"/>
      <c r="T48" s="208"/>
      <c r="U48" s="208"/>
      <c r="V48" s="208"/>
      <c r="W48" s="208"/>
      <c r="X48" s="209"/>
      <c r="Y48" s="153"/>
      <c r="Z48" s="143"/>
      <c r="AA48" s="143"/>
    </row>
    <row r="49" spans="1:27" ht="15.95" customHeight="1" thickBot="1">
      <c r="A49" s="55">
        <f>$S$43</f>
        <v>0</v>
      </c>
      <c r="B49" s="216"/>
      <c r="C49" s="217"/>
      <c r="D49" s="217"/>
      <c r="E49" s="217"/>
      <c r="F49" s="217"/>
      <c r="G49" s="217"/>
      <c r="H49" s="217"/>
      <c r="I49" s="217"/>
      <c r="J49" s="217"/>
      <c r="K49" s="217"/>
      <c r="L49" s="217"/>
      <c r="M49" s="217"/>
      <c r="N49" s="218"/>
      <c r="O49" s="241"/>
      <c r="P49" s="210"/>
      <c r="Q49" s="211"/>
      <c r="R49" s="211"/>
      <c r="S49" s="211"/>
      <c r="T49" s="211"/>
      <c r="U49" s="211"/>
      <c r="V49" s="211"/>
      <c r="W49" s="211"/>
      <c r="X49" s="212"/>
      <c r="Y49" s="153"/>
      <c r="Z49" s="143"/>
      <c r="AA49" s="143"/>
    </row>
    <row r="50" spans="1:27">
      <c r="A50" s="202"/>
      <c r="B50" s="202"/>
      <c r="C50" s="202"/>
      <c r="D50" s="202"/>
      <c r="E50" s="202"/>
      <c r="F50" s="202"/>
      <c r="G50" s="202"/>
      <c r="H50" s="202"/>
      <c r="I50" s="202"/>
      <c r="J50" s="202"/>
      <c r="K50" s="202"/>
      <c r="L50" s="202"/>
      <c r="M50" s="202"/>
      <c r="N50" s="202"/>
      <c r="O50" s="203"/>
      <c r="P50" s="261" t="s">
        <v>160</v>
      </c>
      <c r="Q50" s="261"/>
      <c r="R50" s="261"/>
      <c r="S50" s="261"/>
      <c r="T50" s="261"/>
      <c r="U50" s="261"/>
      <c r="V50" s="261"/>
      <c r="W50" s="261"/>
      <c r="X50" s="261"/>
      <c r="Y50" s="138"/>
      <c r="Z50" s="138"/>
      <c r="AA50" s="138"/>
    </row>
    <row r="51" spans="1:27">
      <c r="A51" s="203"/>
      <c r="B51" s="203"/>
      <c r="C51" s="203"/>
      <c r="D51" s="203"/>
      <c r="E51" s="203"/>
      <c r="F51" s="203"/>
      <c r="G51" s="203"/>
      <c r="H51" s="203"/>
      <c r="I51" s="203"/>
      <c r="J51" s="203"/>
      <c r="K51" s="203"/>
      <c r="L51" s="203"/>
      <c r="M51" s="203"/>
      <c r="N51" s="203"/>
      <c r="O51" s="203"/>
      <c r="P51" s="262"/>
      <c r="Q51" s="262"/>
      <c r="R51" s="262"/>
      <c r="S51" s="262"/>
      <c r="T51" s="262"/>
      <c r="U51" s="262"/>
      <c r="V51" s="262"/>
      <c r="W51" s="262"/>
      <c r="X51" s="262"/>
      <c r="Y51" s="156"/>
      <c r="Z51" s="141"/>
      <c r="AA51" s="141"/>
    </row>
    <row r="52" spans="1:27">
      <c r="A52" s="203"/>
      <c r="B52" s="203"/>
      <c r="C52" s="203"/>
      <c r="D52" s="203"/>
      <c r="E52" s="203"/>
      <c r="F52" s="203"/>
      <c r="G52" s="203"/>
      <c r="H52" s="203"/>
      <c r="I52" s="203"/>
      <c r="J52" s="203"/>
      <c r="K52" s="203"/>
      <c r="L52" s="203"/>
      <c r="M52" s="203"/>
      <c r="N52" s="203"/>
      <c r="O52" s="203"/>
      <c r="P52" s="263"/>
      <c r="Q52" s="263"/>
      <c r="R52" s="263"/>
      <c r="S52" s="263"/>
      <c r="T52" s="263"/>
      <c r="U52" s="263"/>
      <c r="V52" s="263"/>
      <c r="W52" s="263"/>
      <c r="X52" s="263"/>
      <c r="Y52" s="138"/>
      <c r="Z52" s="138"/>
      <c r="AA52" s="138"/>
    </row>
    <row r="53" spans="1:27" ht="20.25">
      <c r="A53" s="203"/>
      <c r="B53" s="203"/>
      <c r="C53" s="203"/>
      <c r="D53" s="203"/>
      <c r="E53" s="203"/>
      <c r="F53" s="203"/>
      <c r="G53" s="203"/>
      <c r="H53" s="203"/>
      <c r="I53" s="203"/>
      <c r="J53" s="203"/>
      <c r="K53" s="203"/>
      <c r="L53" s="203"/>
      <c r="M53" s="203"/>
      <c r="N53" s="203"/>
      <c r="O53" s="203"/>
      <c r="P53" s="189" t="s">
        <v>159</v>
      </c>
      <c r="Q53" s="190"/>
      <c r="R53" s="190"/>
      <c r="S53" s="190"/>
      <c r="T53" s="190"/>
      <c r="U53" s="190"/>
      <c r="V53" s="190"/>
      <c r="W53" s="190"/>
      <c r="X53" s="191"/>
      <c r="Y53" s="150"/>
      <c r="Z53" s="145"/>
      <c r="AA53" s="145"/>
    </row>
    <row r="54" spans="1:27" ht="21" thickBot="1">
      <c r="A54" s="203"/>
      <c r="B54" s="203"/>
      <c r="C54" s="203"/>
      <c r="D54" s="203"/>
      <c r="E54" s="203"/>
      <c r="F54" s="203"/>
      <c r="G54" s="203"/>
      <c r="H54" s="203"/>
      <c r="I54" s="203"/>
      <c r="J54" s="203"/>
      <c r="K54" s="203"/>
      <c r="L54" s="203"/>
      <c r="M54" s="203"/>
      <c r="N54" s="203"/>
      <c r="O54" s="203"/>
      <c r="P54" s="192"/>
      <c r="Q54" s="193"/>
      <c r="R54" s="193"/>
      <c r="S54" s="193"/>
      <c r="T54" s="193"/>
      <c r="U54" s="193"/>
      <c r="V54" s="193"/>
      <c r="W54" s="193"/>
      <c r="X54" s="194"/>
      <c r="Y54" s="150"/>
      <c r="Z54" s="145"/>
      <c r="AA54" s="145"/>
    </row>
    <row r="55" spans="1:27" ht="21" thickBot="1">
      <c r="A55" s="203"/>
      <c r="B55" s="203"/>
      <c r="C55" s="203"/>
      <c r="D55" s="203"/>
      <c r="E55" s="203"/>
      <c r="F55" s="203"/>
      <c r="G55" s="203"/>
      <c r="H55" s="203"/>
      <c r="I55" s="203"/>
      <c r="J55" s="203"/>
      <c r="K55" s="203"/>
      <c r="L55" s="203"/>
      <c r="M55" s="203"/>
      <c r="N55" s="203"/>
      <c r="O55" s="203"/>
      <c r="P55" s="82" t="s">
        <v>7</v>
      </c>
      <c r="Q55" s="195" t="s">
        <v>8</v>
      </c>
      <c r="R55" s="195"/>
      <c r="S55" s="195"/>
      <c r="T55" s="196"/>
      <c r="U55" s="196"/>
      <c r="V55" s="196"/>
      <c r="W55" s="196"/>
      <c r="X55" s="196"/>
      <c r="Y55" s="139"/>
      <c r="Z55" s="139"/>
      <c r="AA55" s="139"/>
    </row>
    <row r="56" spans="1:27" ht="16.5" thickBot="1">
      <c r="A56" s="203"/>
      <c r="B56" s="203"/>
      <c r="C56" s="203"/>
      <c r="D56" s="203"/>
      <c r="E56" s="203"/>
      <c r="F56" s="203"/>
      <c r="G56" s="203"/>
      <c r="H56" s="203"/>
      <c r="I56" s="203"/>
      <c r="J56" s="203"/>
      <c r="K56" s="203"/>
      <c r="L56" s="203"/>
      <c r="M56" s="203"/>
      <c r="N56" s="203"/>
      <c r="O56" s="203"/>
      <c r="P56" s="83">
        <v>1</v>
      </c>
      <c r="Q56" s="182" t="s">
        <v>191</v>
      </c>
      <c r="R56" s="182"/>
      <c r="S56" s="182"/>
      <c r="T56" s="184"/>
      <c r="U56" s="185"/>
      <c r="V56" s="183" t="s">
        <v>198</v>
      </c>
      <c r="W56" s="183"/>
      <c r="X56" s="183"/>
      <c r="Y56" s="155"/>
      <c r="Z56" s="142"/>
      <c r="AA56" s="142"/>
    </row>
    <row r="57" spans="1:27" ht="16.5" thickBot="1">
      <c r="A57" s="203"/>
      <c r="B57" s="203"/>
      <c r="C57" s="203"/>
      <c r="D57" s="203"/>
      <c r="E57" s="203"/>
      <c r="F57" s="203"/>
      <c r="G57" s="203"/>
      <c r="H57" s="203"/>
      <c r="I57" s="203"/>
      <c r="J57" s="203"/>
      <c r="K57" s="203"/>
      <c r="L57" s="203"/>
      <c r="M57" s="203"/>
      <c r="N57" s="203"/>
      <c r="O57" s="203"/>
      <c r="P57" s="83">
        <v>2</v>
      </c>
      <c r="Q57" s="182" t="s">
        <v>192</v>
      </c>
      <c r="R57" s="182"/>
      <c r="S57" s="182"/>
      <c r="T57" s="184"/>
      <c r="U57" s="185"/>
      <c r="V57" s="183" t="s">
        <v>199</v>
      </c>
      <c r="W57" s="183"/>
      <c r="X57" s="183"/>
      <c r="Y57" s="155"/>
      <c r="Z57" s="142"/>
      <c r="AA57" s="142"/>
    </row>
    <row r="58" spans="1:27" ht="16.5" thickBot="1">
      <c r="A58" s="203"/>
      <c r="B58" s="203"/>
      <c r="C58" s="203"/>
      <c r="D58" s="203"/>
      <c r="E58" s="203"/>
      <c r="F58" s="203"/>
      <c r="G58" s="203"/>
      <c r="H58" s="203"/>
      <c r="I58" s="203"/>
      <c r="J58" s="203"/>
      <c r="K58" s="203"/>
      <c r="L58" s="203"/>
      <c r="M58" s="203"/>
      <c r="N58" s="203"/>
      <c r="O58" s="203"/>
      <c r="P58" s="83">
        <v>3</v>
      </c>
      <c r="Q58" s="182" t="s">
        <v>193</v>
      </c>
      <c r="R58" s="182"/>
      <c r="S58" s="182"/>
      <c r="T58" s="184"/>
      <c r="U58" s="185"/>
      <c r="V58" s="183" t="s">
        <v>200</v>
      </c>
      <c r="W58" s="183"/>
      <c r="X58" s="183"/>
      <c r="Y58" s="155"/>
      <c r="Z58" s="142"/>
      <c r="AA58" s="142"/>
    </row>
    <row r="59" spans="1:27" ht="16.5" thickBot="1">
      <c r="A59" s="203"/>
      <c r="B59" s="203"/>
      <c r="C59" s="203"/>
      <c r="D59" s="203"/>
      <c r="E59" s="203"/>
      <c r="F59" s="203"/>
      <c r="G59" s="203"/>
      <c r="H59" s="203"/>
      <c r="I59" s="203"/>
      <c r="J59" s="203"/>
      <c r="K59" s="203"/>
      <c r="L59" s="203"/>
      <c r="M59" s="203"/>
      <c r="N59" s="203"/>
      <c r="O59" s="203"/>
      <c r="P59" s="83">
        <v>4</v>
      </c>
      <c r="Q59" s="182" t="s">
        <v>194</v>
      </c>
      <c r="R59" s="182"/>
      <c r="S59" s="182"/>
      <c r="T59" s="184"/>
      <c r="U59" s="185"/>
      <c r="V59" s="183" t="s">
        <v>201</v>
      </c>
      <c r="W59" s="183"/>
      <c r="X59" s="183"/>
      <c r="Y59" s="155"/>
      <c r="Z59" s="142"/>
      <c r="AA59" s="142"/>
    </row>
    <row r="60" spans="1:27" ht="16.5" thickBot="1">
      <c r="A60" s="203"/>
      <c r="B60" s="203"/>
      <c r="C60" s="203"/>
      <c r="D60" s="203"/>
      <c r="E60" s="203"/>
      <c r="F60" s="203"/>
      <c r="G60" s="203"/>
      <c r="H60" s="203"/>
      <c r="I60" s="203"/>
      <c r="J60" s="203"/>
      <c r="K60" s="203"/>
      <c r="L60" s="203"/>
      <c r="M60" s="203"/>
      <c r="N60" s="203"/>
      <c r="O60" s="203"/>
      <c r="P60" s="83">
        <v>5</v>
      </c>
      <c r="Q60" s="182" t="s">
        <v>195</v>
      </c>
      <c r="R60" s="182"/>
      <c r="S60" s="182"/>
      <c r="T60" s="184"/>
      <c r="U60" s="185"/>
      <c r="V60" s="182"/>
      <c r="W60" s="182"/>
      <c r="X60" s="182"/>
      <c r="Y60" s="155"/>
      <c r="Z60" s="142"/>
      <c r="AA60" s="142"/>
    </row>
    <row r="61" spans="1:27" ht="16.5" thickBot="1">
      <c r="A61" s="203"/>
      <c r="B61" s="203"/>
      <c r="C61" s="203"/>
      <c r="D61" s="203"/>
      <c r="E61" s="203"/>
      <c r="F61" s="203"/>
      <c r="G61" s="203"/>
      <c r="H61" s="203"/>
      <c r="I61" s="203"/>
      <c r="J61" s="203"/>
      <c r="K61" s="203"/>
      <c r="L61" s="203"/>
      <c r="M61" s="203"/>
      <c r="N61" s="203"/>
      <c r="O61" s="203"/>
      <c r="P61" s="83">
        <v>6</v>
      </c>
      <c r="Q61" s="182" t="s">
        <v>196</v>
      </c>
      <c r="R61" s="182"/>
      <c r="S61" s="182"/>
      <c r="T61" s="184"/>
      <c r="U61" s="185"/>
      <c r="V61" s="182"/>
      <c r="W61" s="182"/>
      <c r="X61" s="182"/>
      <c r="Y61" s="155"/>
      <c r="Z61" s="142"/>
      <c r="AA61" s="142"/>
    </row>
    <row r="62" spans="1:27" ht="16.5" thickBot="1">
      <c r="A62" s="203"/>
      <c r="B62" s="203"/>
      <c r="C62" s="203"/>
      <c r="D62" s="203"/>
      <c r="E62" s="203"/>
      <c r="F62" s="203"/>
      <c r="G62" s="203"/>
      <c r="H62" s="203"/>
      <c r="I62" s="203"/>
      <c r="J62" s="203"/>
      <c r="K62" s="203"/>
      <c r="L62" s="203"/>
      <c r="M62" s="203"/>
      <c r="N62" s="203"/>
      <c r="O62" s="203"/>
      <c r="P62" s="83">
        <v>7</v>
      </c>
      <c r="Q62" s="182" t="s">
        <v>197</v>
      </c>
      <c r="R62" s="182"/>
      <c r="S62" s="182"/>
      <c r="T62" s="184"/>
      <c r="U62" s="185"/>
      <c r="V62" s="182"/>
      <c r="W62" s="182"/>
      <c r="X62" s="182"/>
      <c r="Y62" s="155"/>
      <c r="Z62" s="142"/>
      <c r="AA62" s="142"/>
    </row>
  </sheetData>
  <sheetProtection password="F5D8" sheet="1" objects="1" scenarios="1" selectLockedCells="1" autoFilter="0"/>
  <autoFilter ref="A18:C41">
    <filterColumn colId="1" showButton="0"/>
  </autoFilter>
  <dataConsolidate/>
  <mergeCells count="252">
    <mergeCell ref="P1:X16"/>
    <mergeCell ref="O1:O49"/>
    <mergeCell ref="T37:X37"/>
    <mergeCell ref="T38:X38"/>
    <mergeCell ref="T17:X17"/>
    <mergeCell ref="T31:X31"/>
    <mergeCell ref="T32:X32"/>
    <mergeCell ref="T33:X33"/>
    <mergeCell ref="T34:X34"/>
    <mergeCell ref="T35:X35"/>
    <mergeCell ref="T36:X36"/>
    <mergeCell ref="T25:X25"/>
    <mergeCell ref="T26:X26"/>
    <mergeCell ref="T27:X27"/>
    <mergeCell ref="T28:X28"/>
    <mergeCell ref="T29:X29"/>
    <mergeCell ref="T39:X39"/>
    <mergeCell ref="Q18:S18"/>
    <mergeCell ref="T18:X18"/>
    <mergeCell ref="P43:R43"/>
    <mergeCell ref="P41:X42"/>
    <mergeCell ref="Q19:S19"/>
    <mergeCell ref="Q20:S20"/>
    <mergeCell ref="Q21:S21"/>
    <mergeCell ref="B37:C37"/>
    <mergeCell ref="D37:E37"/>
    <mergeCell ref="F37:G37"/>
    <mergeCell ref="H37:I37"/>
    <mergeCell ref="J37:K37"/>
    <mergeCell ref="L37:M37"/>
    <mergeCell ref="B34:C34"/>
    <mergeCell ref="D34:E34"/>
    <mergeCell ref="F34:G34"/>
    <mergeCell ref="H34:I34"/>
    <mergeCell ref="J34:K34"/>
    <mergeCell ref="L34:M34"/>
    <mergeCell ref="D36:E36"/>
    <mergeCell ref="F36:G36"/>
    <mergeCell ref="H36:I36"/>
    <mergeCell ref="J36:K36"/>
    <mergeCell ref="L36:M36"/>
    <mergeCell ref="D18:E18"/>
    <mergeCell ref="F18:G18"/>
    <mergeCell ref="H18:I18"/>
    <mergeCell ref="J18:K18"/>
    <mergeCell ref="L18:M18"/>
    <mergeCell ref="B36:C36"/>
    <mergeCell ref="B35:C35"/>
    <mergeCell ref="D35:E35"/>
    <mergeCell ref="F35:G35"/>
    <mergeCell ref="H35:I35"/>
    <mergeCell ref="J35:K35"/>
    <mergeCell ref="L35:M35"/>
    <mergeCell ref="B33:C33"/>
    <mergeCell ref="D33:E33"/>
    <mergeCell ref="F33:G33"/>
    <mergeCell ref="H33:I33"/>
    <mergeCell ref="J33:K33"/>
    <mergeCell ref="L33:M33"/>
    <mergeCell ref="B32:C32"/>
    <mergeCell ref="D32:E32"/>
    <mergeCell ref="F32:G32"/>
    <mergeCell ref="H32:I32"/>
    <mergeCell ref="J32:K32"/>
    <mergeCell ref="L32:M32"/>
    <mergeCell ref="B48:N49"/>
    <mergeCell ref="B38:C38"/>
    <mergeCell ref="D38:E38"/>
    <mergeCell ref="F38:G38"/>
    <mergeCell ref="H38:I38"/>
    <mergeCell ref="J38:K38"/>
    <mergeCell ref="L38:M38"/>
    <mergeCell ref="A42:N43"/>
    <mergeCell ref="A44:C47"/>
    <mergeCell ref="E44:I47"/>
    <mergeCell ref="C39:N41"/>
    <mergeCell ref="K44:N47"/>
    <mergeCell ref="D44:D47"/>
    <mergeCell ref="J44:J47"/>
    <mergeCell ref="A40:A41"/>
    <mergeCell ref="B40:B41"/>
    <mergeCell ref="B31:C31"/>
    <mergeCell ref="D31:E31"/>
    <mergeCell ref="F31:G31"/>
    <mergeCell ref="H31:I31"/>
    <mergeCell ref="J31:K31"/>
    <mergeCell ref="L31:M31"/>
    <mergeCell ref="B30:C30"/>
    <mergeCell ref="D30:E30"/>
    <mergeCell ref="F30:G30"/>
    <mergeCell ref="H30:I30"/>
    <mergeCell ref="J30:K30"/>
    <mergeCell ref="L30:M30"/>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A10:D10"/>
    <mergeCell ref="E10:N10"/>
    <mergeCell ref="A12:A17"/>
    <mergeCell ref="B12:C17"/>
    <mergeCell ref="D12:N13"/>
    <mergeCell ref="D14:E16"/>
    <mergeCell ref="F14:G16"/>
    <mergeCell ref="H14:I16"/>
    <mergeCell ref="J14:K16"/>
    <mergeCell ref="L14:M16"/>
    <mergeCell ref="D11:E11"/>
    <mergeCell ref="F11:G11"/>
    <mergeCell ref="H11:I11"/>
    <mergeCell ref="J11:K11"/>
    <mergeCell ref="L11:N11"/>
    <mergeCell ref="N14:N17"/>
    <mergeCell ref="A11:C11"/>
    <mergeCell ref="B18:C18"/>
    <mergeCell ref="E8:F8"/>
    <mergeCell ref="G8:H8"/>
    <mergeCell ref="I8:L8"/>
    <mergeCell ref="M8:N8"/>
    <mergeCell ref="B9:J9"/>
    <mergeCell ref="K9:M9"/>
    <mergeCell ref="A7:B7"/>
    <mergeCell ref="C7:N7"/>
    <mergeCell ref="A1:A4"/>
    <mergeCell ref="N1:N3"/>
    <mergeCell ref="B4:C4"/>
    <mergeCell ref="D4:K4"/>
    <mergeCell ref="A5:N5"/>
    <mergeCell ref="E6:N6"/>
    <mergeCell ref="A6:D6"/>
    <mergeCell ref="L4:N4"/>
    <mergeCell ref="B2:M3"/>
    <mergeCell ref="B1:M1"/>
    <mergeCell ref="Q17:S17"/>
    <mergeCell ref="Q37:S37"/>
    <mergeCell ref="Q38:S38"/>
    <mergeCell ref="Q31:S31"/>
    <mergeCell ref="Q32:S32"/>
    <mergeCell ref="Q36:S36"/>
    <mergeCell ref="Q25:S25"/>
    <mergeCell ref="Q26:S26"/>
    <mergeCell ref="Q27:S27"/>
    <mergeCell ref="Q28:S28"/>
    <mergeCell ref="Q29:S29"/>
    <mergeCell ref="Q30:S30"/>
    <mergeCell ref="Q22:S22"/>
    <mergeCell ref="Q23:S23"/>
    <mergeCell ref="Q24:S24"/>
    <mergeCell ref="Q33:S33"/>
    <mergeCell ref="Q34:S34"/>
    <mergeCell ref="Q35:S35"/>
    <mergeCell ref="Q40:S40"/>
    <mergeCell ref="Q39:S39"/>
    <mergeCell ref="P50:X52"/>
    <mergeCell ref="P53:X54"/>
    <mergeCell ref="Q55:S55"/>
    <mergeCell ref="T55:X55"/>
    <mergeCell ref="T40:X40"/>
    <mergeCell ref="T19:X19"/>
    <mergeCell ref="T20:X20"/>
    <mergeCell ref="T21:X21"/>
    <mergeCell ref="T22:X22"/>
    <mergeCell ref="P44:X49"/>
    <mergeCell ref="T43:X43"/>
    <mergeCell ref="T23:X23"/>
    <mergeCell ref="T24:X24"/>
    <mergeCell ref="T30:X30"/>
    <mergeCell ref="A50:N62"/>
    <mergeCell ref="O50:O62"/>
    <mergeCell ref="Q61:S61"/>
    <mergeCell ref="T61:U61"/>
    <mergeCell ref="V61:X61"/>
    <mergeCell ref="Q62:S62"/>
    <mergeCell ref="T62:U62"/>
    <mergeCell ref="Q56:S56"/>
    <mergeCell ref="T56:U56"/>
    <mergeCell ref="V56:X56"/>
    <mergeCell ref="V62:X62"/>
    <mergeCell ref="Q59:S59"/>
    <mergeCell ref="T59:U59"/>
    <mergeCell ref="Q58:S58"/>
    <mergeCell ref="T58:U58"/>
    <mergeCell ref="V58:X58"/>
    <mergeCell ref="V59:X59"/>
    <mergeCell ref="Q60:S60"/>
    <mergeCell ref="T60:U60"/>
    <mergeCell ref="V60:X60"/>
    <mergeCell ref="Q57:S57"/>
    <mergeCell ref="T57:U57"/>
    <mergeCell ref="V57:X57"/>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18433" r:id="rId3"/>
    <oleObject progId="PBrush" shapeId="18434" r:id="rId4"/>
  </oleObjects>
</worksheet>
</file>

<file path=xl/worksheets/sheet3.xml><?xml version="1.0" encoding="utf-8"?>
<worksheet xmlns="http://schemas.openxmlformats.org/spreadsheetml/2006/main" xmlns:r="http://schemas.openxmlformats.org/officeDocument/2006/relationships">
  <sheetPr codeName="Sheet3"/>
  <dimension ref="A1:CY62"/>
  <sheetViews>
    <sheetView zoomScaleNormal="100" workbookViewId="0">
      <selection activeCell="A28" sqref="A28"/>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28"/>
      <c r="B1" s="181" t="s">
        <v>178</v>
      </c>
      <c r="C1" s="180"/>
      <c r="D1" s="180"/>
      <c r="E1" s="180"/>
      <c r="F1" s="180"/>
      <c r="G1" s="180"/>
      <c r="H1" s="180"/>
      <c r="I1" s="180"/>
      <c r="J1" s="180"/>
      <c r="K1" s="180"/>
      <c r="L1" s="180"/>
      <c r="M1" s="180"/>
      <c r="N1" s="241"/>
      <c r="O1" s="241"/>
      <c r="P1" s="318" t="s">
        <v>122</v>
      </c>
      <c r="Q1" s="319"/>
      <c r="R1" s="319"/>
      <c r="S1" s="319"/>
      <c r="T1" s="319"/>
      <c r="U1" s="319"/>
      <c r="V1" s="319"/>
      <c r="W1" s="319"/>
      <c r="X1" s="320"/>
      <c r="Y1" s="159"/>
      <c r="Z1" s="146"/>
      <c r="AA1" s="146"/>
    </row>
    <row r="2" spans="1:27" s="31" customFormat="1" ht="12.95" customHeight="1">
      <c r="A2" s="228"/>
      <c r="B2" s="180" t="s">
        <v>0</v>
      </c>
      <c r="C2" s="180"/>
      <c r="D2" s="180"/>
      <c r="E2" s="180"/>
      <c r="F2" s="180"/>
      <c r="G2" s="180"/>
      <c r="H2" s="180"/>
      <c r="I2" s="180"/>
      <c r="J2" s="180"/>
      <c r="K2" s="180"/>
      <c r="L2" s="180"/>
      <c r="M2" s="180"/>
      <c r="N2" s="241"/>
      <c r="O2" s="241"/>
      <c r="P2" s="321"/>
      <c r="Q2" s="322"/>
      <c r="R2" s="322"/>
      <c r="S2" s="322"/>
      <c r="T2" s="322"/>
      <c r="U2" s="323"/>
      <c r="V2" s="323"/>
      <c r="W2" s="323"/>
      <c r="X2" s="324"/>
      <c r="Y2" s="160"/>
      <c r="Z2" s="147"/>
      <c r="AA2" s="147"/>
    </row>
    <row r="3" spans="1:27" s="31" customFormat="1" ht="12.95" customHeight="1">
      <c r="A3" s="228"/>
      <c r="B3" s="180"/>
      <c r="C3" s="180"/>
      <c r="D3" s="180"/>
      <c r="E3" s="180"/>
      <c r="F3" s="180"/>
      <c r="G3" s="180"/>
      <c r="H3" s="180"/>
      <c r="I3" s="180"/>
      <c r="J3" s="180"/>
      <c r="K3" s="180"/>
      <c r="L3" s="180"/>
      <c r="M3" s="180"/>
      <c r="N3" s="241"/>
      <c r="O3" s="241"/>
      <c r="P3" s="321"/>
      <c r="Q3" s="322"/>
      <c r="R3" s="322"/>
      <c r="S3" s="322"/>
      <c r="T3" s="322"/>
      <c r="U3" s="323"/>
      <c r="V3" s="323"/>
      <c r="W3" s="323"/>
      <c r="X3" s="324"/>
      <c r="Y3" s="160"/>
      <c r="Z3" s="147"/>
      <c r="AA3" s="147"/>
    </row>
    <row r="4" spans="1:27" s="31" customFormat="1" ht="15" customHeight="1">
      <c r="A4" s="228"/>
      <c r="B4" s="228"/>
      <c r="C4" s="228"/>
      <c r="D4" s="264" t="s">
        <v>1</v>
      </c>
      <c r="E4" s="264"/>
      <c r="F4" s="264"/>
      <c r="G4" s="264"/>
      <c r="H4" s="264"/>
      <c r="I4" s="264"/>
      <c r="J4" s="264"/>
      <c r="K4" s="264"/>
      <c r="L4" s="228"/>
      <c r="M4" s="228"/>
      <c r="N4" s="228"/>
      <c r="O4" s="241"/>
      <c r="P4" s="321"/>
      <c r="Q4" s="322"/>
      <c r="R4" s="322"/>
      <c r="S4" s="322"/>
      <c r="T4" s="322"/>
      <c r="U4" s="323"/>
      <c r="V4" s="323"/>
      <c r="W4" s="323"/>
      <c r="X4" s="324"/>
      <c r="Y4" s="160"/>
      <c r="Z4" s="147"/>
      <c r="AA4" s="147"/>
    </row>
    <row r="5" spans="1:27" s="31" customFormat="1" ht="8.25" customHeight="1">
      <c r="A5" s="228"/>
      <c r="B5" s="228"/>
      <c r="C5" s="228"/>
      <c r="D5" s="228"/>
      <c r="E5" s="228"/>
      <c r="F5" s="228"/>
      <c r="G5" s="228"/>
      <c r="H5" s="228"/>
      <c r="I5" s="228"/>
      <c r="J5" s="228"/>
      <c r="K5" s="228"/>
      <c r="L5" s="228"/>
      <c r="M5" s="228"/>
      <c r="N5" s="228"/>
      <c r="O5" s="241"/>
      <c r="P5" s="321"/>
      <c r="Q5" s="322"/>
      <c r="R5" s="322"/>
      <c r="S5" s="322"/>
      <c r="T5" s="322"/>
      <c r="U5" s="323"/>
      <c r="V5" s="323"/>
      <c r="W5" s="323"/>
      <c r="X5" s="324"/>
      <c r="Y5" s="160"/>
      <c r="Z5" s="147"/>
      <c r="AA5" s="147"/>
    </row>
    <row r="6" spans="1:27" s="31" customFormat="1" ht="20.100000000000001" customHeight="1">
      <c r="A6" s="244" t="s">
        <v>148</v>
      </c>
      <c r="B6" s="244"/>
      <c r="C6" s="244"/>
      <c r="D6" s="244"/>
      <c r="E6" s="313" t="str">
        <f>Sheet1!$E$6</f>
        <v>Communication Design</v>
      </c>
      <c r="F6" s="313"/>
      <c r="G6" s="313"/>
      <c r="H6" s="313"/>
      <c r="I6" s="313"/>
      <c r="J6" s="313"/>
      <c r="K6" s="313"/>
      <c r="L6" s="313"/>
      <c r="M6" s="313"/>
      <c r="N6" s="313"/>
      <c r="O6" s="241"/>
      <c r="P6" s="321"/>
      <c r="Q6" s="322"/>
      <c r="R6" s="322"/>
      <c r="S6" s="322"/>
      <c r="T6" s="322"/>
      <c r="U6" s="323"/>
      <c r="V6" s="323"/>
      <c r="W6" s="323"/>
      <c r="X6" s="324"/>
      <c r="Y6" s="160"/>
      <c r="Z6" s="147"/>
      <c r="AA6" s="147"/>
    </row>
    <row r="7" spans="1:27" s="31" customFormat="1" ht="20.100000000000001" customHeight="1">
      <c r="A7" s="244" t="s">
        <v>149</v>
      </c>
      <c r="B7" s="244"/>
      <c r="C7" s="313" t="str">
        <f>Sheet1!$C$7</f>
        <v>Bachelor of Communication Design</v>
      </c>
      <c r="D7" s="313"/>
      <c r="E7" s="313"/>
      <c r="F7" s="313"/>
      <c r="G7" s="313"/>
      <c r="H7" s="313"/>
      <c r="I7" s="313"/>
      <c r="J7" s="313"/>
      <c r="K7" s="313"/>
      <c r="L7" s="313"/>
      <c r="M7" s="313"/>
      <c r="N7" s="313"/>
      <c r="O7" s="241"/>
      <c r="P7" s="321"/>
      <c r="Q7" s="322"/>
      <c r="R7" s="322"/>
      <c r="S7" s="322"/>
      <c r="T7" s="322"/>
      <c r="U7" s="323"/>
      <c r="V7" s="323"/>
      <c r="W7" s="323"/>
      <c r="X7" s="324"/>
      <c r="Y7" s="160"/>
      <c r="Z7" s="147"/>
      <c r="AA7" s="147"/>
    </row>
    <row r="8" spans="1:27" s="31" customFormat="1" ht="20.100000000000001" customHeight="1">
      <c r="A8" s="36" t="s">
        <v>2</v>
      </c>
      <c r="B8" s="38" t="str">
        <f>Sheet1!$B$8</f>
        <v>First</v>
      </c>
      <c r="C8" s="35" t="s">
        <v>3</v>
      </c>
      <c r="D8" s="39" t="str">
        <f>Sheet1!$D$8</f>
        <v>First</v>
      </c>
      <c r="E8" s="242" t="s">
        <v>4</v>
      </c>
      <c r="F8" s="242"/>
      <c r="G8" s="310" t="str">
        <f>Sheet1!$G$8</f>
        <v>CE17CD</v>
      </c>
      <c r="H8" s="310"/>
      <c r="I8" s="311" t="str">
        <f>Sheet1!$I$8</f>
        <v>Regular Exam</v>
      </c>
      <c r="J8" s="311"/>
      <c r="K8" s="311"/>
      <c r="L8" s="311"/>
      <c r="M8" s="312" t="str">
        <f>Sheet1!$M$8</f>
        <v>March/April, 2019</v>
      </c>
      <c r="N8" s="312"/>
      <c r="O8" s="241"/>
      <c r="P8" s="321"/>
      <c r="Q8" s="322"/>
      <c r="R8" s="322"/>
      <c r="S8" s="322"/>
      <c r="T8" s="322"/>
      <c r="U8" s="323"/>
      <c r="V8" s="323"/>
      <c r="W8" s="323"/>
      <c r="X8" s="324"/>
      <c r="Y8" s="160"/>
      <c r="Z8" s="147"/>
      <c r="AA8" s="147"/>
    </row>
    <row r="9" spans="1:27" s="31" customFormat="1" ht="20.100000000000001" customHeight="1">
      <c r="A9" s="37" t="s">
        <v>5</v>
      </c>
      <c r="B9" s="274" t="str">
        <f>Sheet1!$B$9</f>
        <v>Sculpture-I</v>
      </c>
      <c r="C9" s="274"/>
      <c r="D9" s="274"/>
      <c r="E9" s="274"/>
      <c r="F9" s="274"/>
      <c r="G9" s="274"/>
      <c r="H9" s="274"/>
      <c r="I9" s="274"/>
      <c r="J9" s="274"/>
      <c r="K9" s="242" t="s">
        <v>6</v>
      </c>
      <c r="L9" s="242"/>
      <c r="M9" s="242"/>
      <c r="N9" s="40" t="str">
        <f>Sheet1!$N$9</f>
        <v>02/04/2019</v>
      </c>
      <c r="O9" s="241"/>
      <c r="P9" s="321"/>
      <c r="Q9" s="322"/>
      <c r="R9" s="322"/>
      <c r="S9" s="322"/>
      <c r="T9" s="322"/>
      <c r="U9" s="323"/>
      <c r="V9" s="323"/>
      <c r="W9" s="323"/>
      <c r="X9" s="324"/>
      <c r="Y9" s="160"/>
      <c r="Z9" s="147"/>
      <c r="AA9" s="147"/>
    </row>
    <row r="10" spans="1:27" s="31" customFormat="1" ht="20.100000000000001" customHeight="1">
      <c r="A10" s="244" t="s">
        <v>20</v>
      </c>
      <c r="B10" s="244"/>
      <c r="C10" s="244"/>
      <c r="D10" s="244"/>
      <c r="E10" s="274" t="str">
        <f>Sheet1!$E$10</f>
        <v>Dr. Aijaz Ali Brohi</v>
      </c>
      <c r="F10" s="274"/>
      <c r="G10" s="274"/>
      <c r="H10" s="274"/>
      <c r="I10" s="274"/>
      <c r="J10" s="274"/>
      <c r="K10" s="274"/>
      <c r="L10" s="274"/>
      <c r="M10" s="274"/>
      <c r="N10" s="274"/>
      <c r="O10" s="241"/>
      <c r="P10" s="321"/>
      <c r="Q10" s="322"/>
      <c r="R10" s="322"/>
      <c r="S10" s="322"/>
      <c r="T10" s="322"/>
      <c r="U10" s="323"/>
      <c r="V10" s="323"/>
      <c r="W10" s="323"/>
      <c r="X10" s="324"/>
      <c r="Y10" s="160"/>
      <c r="Z10" s="147"/>
      <c r="AA10" s="147"/>
    </row>
    <row r="11" spans="1:27" s="31" customFormat="1" ht="9.9499999999999993" customHeight="1">
      <c r="A11" s="250"/>
      <c r="B11" s="250"/>
      <c r="C11" s="250"/>
      <c r="D11" s="240" t="s">
        <v>157</v>
      </c>
      <c r="E11" s="240"/>
      <c r="F11" s="314" t="s">
        <v>157</v>
      </c>
      <c r="G11" s="314"/>
      <c r="H11" s="314" t="s">
        <v>157</v>
      </c>
      <c r="I11" s="314"/>
      <c r="J11" s="314" t="s">
        <v>157</v>
      </c>
      <c r="K11" s="314"/>
      <c r="L11" s="315"/>
      <c r="M11" s="315"/>
      <c r="N11" s="315"/>
      <c r="O11" s="241"/>
      <c r="P11" s="321"/>
      <c r="Q11" s="322"/>
      <c r="R11" s="322"/>
      <c r="S11" s="322"/>
      <c r="T11" s="322"/>
      <c r="U11" s="323"/>
      <c r="V11" s="323"/>
      <c r="W11" s="323"/>
      <c r="X11" s="324"/>
      <c r="Y11" s="160"/>
      <c r="Z11" s="147"/>
      <c r="AA11" s="147"/>
    </row>
    <row r="12" spans="1:27" s="31" customFormat="1" ht="18" customHeight="1">
      <c r="A12" s="239" t="s">
        <v>7</v>
      </c>
      <c r="B12" s="239" t="s">
        <v>8</v>
      </c>
      <c r="C12" s="239"/>
      <c r="D12" s="243" t="s">
        <v>9</v>
      </c>
      <c r="E12" s="243"/>
      <c r="F12" s="243"/>
      <c r="G12" s="243"/>
      <c r="H12" s="243"/>
      <c r="I12" s="243"/>
      <c r="J12" s="243"/>
      <c r="K12" s="243"/>
      <c r="L12" s="243"/>
      <c r="M12" s="243"/>
      <c r="N12" s="243"/>
      <c r="O12" s="241"/>
      <c r="P12" s="321"/>
      <c r="Q12" s="322"/>
      <c r="R12" s="322"/>
      <c r="S12" s="322"/>
      <c r="T12" s="322"/>
      <c r="U12" s="323"/>
      <c r="V12" s="323"/>
      <c r="W12" s="323"/>
      <c r="X12" s="324"/>
      <c r="Y12" s="160"/>
      <c r="Z12" s="147"/>
      <c r="AA12" s="147"/>
    </row>
    <row r="13" spans="1:27" s="31" customFormat="1" ht="18" customHeight="1">
      <c r="A13" s="239"/>
      <c r="B13" s="239"/>
      <c r="C13" s="239"/>
      <c r="D13" s="243"/>
      <c r="E13" s="243"/>
      <c r="F13" s="243"/>
      <c r="G13" s="243"/>
      <c r="H13" s="243"/>
      <c r="I13" s="243"/>
      <c r="J13" s="243"/>
      <c r="K13" s="243"/>
      <c r="L13" s="243"/>
      <c r="M13" s="243"/>
      <c r="N13" s="243"/>
      <c r="O13" s="241"/>
      <c r="P13" s="321"/>
      <c r="Q13" s="322"/>
      <c r="R13" s="322"/>
      <c r="S13" s="322"/>
      <c r="T13" s="322"/>
      <c r="U13" s="325"/>
      <c r="V13" s="326"/>
      <c r="W13" s="326"/>
      <c r="X13" s="327"/>
      <c r="Y13" s="160"/>
      <c r="Z13" s="147"/>
      <c r="AA13" s="147"/>
    </row>
    <row r="14" spans="1:27" s="31" customFormat="1" ht="18" customHeight="1">
      <c r="A14" s="239"/>
      <c r="B14" s="239"/>
      <c r="C14" s="239"/>
      <c r="D14" s="243" t="s">
        <v>10</v>
      </c>
      <c r="E14" s="243"/>
      <c r="F14" s="243" t="s">
        <v>11</v>
      </c>
      <c r="G14" s="243"/>
      <c r="H14" s="243" t="s">
        <v>12</v>
      </c>
      <c r="I14" s="243"/>
      <c r="J14" s="243" t="s">
        <v>13</v>
      </c>
      <c r="K14" s="243"/>
      <c r="L14" s="243" t="s">
        <v>15</v>
      </c>
      <c r="M14" s="243"/>
      <c r="N14" s="239" t="s">
        <v>16</v>
      </c>
      <c r="O14" s="241"/>
      <c r="P14" s="321"/>
      <c r="Q14" s="322"/>
      <c r="R14" s="322"/>
      <c r="S14" s="322"/>
      <c r="T14" s="322"/>
      <c r="U14" s="326"/>
      <c r="V14" s="326"/>
      <c r="W14" s="326"/>
      <c r="X14" s="327"/>
      <c r="Y14" s="160"/>
      <c r="Z14" s="147"/>
      <c r="AA14" s="147"/>
    </row>
    <row r="15" spans="1:27" s="31" customFormat="1" ht="18" customHeight="1">
      <c r="A15" s="239"/>
      <c r="B15" s="239"/>
      <c r="C15" s="239"/>
      <c r="D15" s="243"/>
      <c r="E15" s="243"/>
      <c r="F15" s="243"/>
      <c r="G15" s="243"/>
      <c r="H15" s="243"/>
      <c r="I15" s="243"/>
      <c r="J15" s="243"/>
      <c r="K15" s="243"/>
      <c r="L15" s="243"/>
      <c r="M15" s="243"/>
      <c r="N15" s="239"/>
      <c r="O15" s="241"/>
      <c r="P15" s="321"/>
      <c r="Q15" s="322"/>
      <c r="R15" s="322"/>
      <c r="S15" s="322"/>
      <c r="T15" s="322"/>
      <c r="U15" s="326"/>
      <c r="V15" s="326"/>
      <c r="W15" s="326"/>
      <c r="X15" s="327"/>
      <c r="Y15" s="160"/>
      <c r="Z15" s="147"/>
      <c r="AA15" s="147"/>
    </row>
    <row r="16" spans="1:27" s="31" customFormat="1" ht="18" customHeight="1" thickBot="1">
      <c r="A16" s="239"/>
      <c r="B16" s="239"/>
      <c r="C16" s="239"/>
      <c r="D16" s="248"/>
      <c r="E16" s="248"/>
      <c r="F16" s="248"/>
      <c r="G16" s="248"/>
      <c r="H16" s="248"/>
      <c r="I16" s="248"/>
      <c r="J16" s="248"/>
      <c r="K16" s="248"/>
      <c r="L16" s="248"/>
      <c r="M16" s="248"/>
      <c r="N16" s="239"/>
      <c r="O16" s="241"/>
      <c r="P16" s="328"/>
      <c r="Q16" s="260"/>
      <c r="R16" s="260"/>
      <c r="S16" s="260"/>
      <c r="T16" s="260"/>
      <c r="U16" s="329"/>
      <c r="V16" s="329"/>
      <c r="W16" s="329"/>
      <c r="X16" s="330"/>
      <c r="Y16" s="160"/>
      <c r="Z16" s="147"/>
      <c r="AA16" s="147"/>
    </row>
    <row r="17" spans="1:103" s="31" customFormat="1" ht="18" customHeight="1">
      <c r="A17" s="239"/>
      <c r="B17" s="239"/>
      <c r="C17" s="239"/>
      <c r="D17" s="33" t="s">
        <v>14</v>
      </c>
      <c r="E17" s="8">
        <f>(10*M17)/100</f>
        <v>10</v>
      </c>
      <c r="F17" s="33" t="s">
        <v>14</v>
      </c>
      <c r="G17" s="8">
        <f>(10*M17)/100</f>
        <v>10</v>
      </c>
      <c r="H17" s="33" t="s">
        <v>14</v>
      </c>
      <c r="I17" s="8">
        <f>(20*M17)/100</f>
        <v>20</v>
      </c>
      <c r="J17" s="33" t="s">
        <v>14</v>
      </c>
      <c r="K17" s="8">
        <f>(60*M17)/100</f>
        <v>60</v>
      </c>
      <c r="L17" s="33" t="s">
        <v>14</v>
      </c>
      <c r="M17" s="11">
        <f>Sheet1!$M$17</f>
        <v>100</v>
      </c>
      <c r="N17" s="239"/>
      <c r="O17" s="241"/>
      <c r="P17" s="28" t="s">
        <v>150</v>
      </c>
      <c r="Q17" s="250" t="s">
        <v>146</v>
      </c>
      <c r="R17" s="250"/>
      <c r="S17" s="275"/>
      <c r="T17" s="331" t="s">
        <v>147</v>
      </c>
      <c r="U17" s="250"/>
      <c r="V17" s="250"/>
      <c r="W17" s="250"/>
      <c r="X17" s="275"/>
      <c r="Y17" s="155"/>
      <c r="Z17" s="142"/>
      <c r="AA17" s="142"/>
    </row>
    <row r="18" spans="1:103" s="65" customFormat="1" ht="5.0999999999999996" customHeight="1">
      <c r="A18" s="67"/>
      <c r="B18" s="280"/>
      <c r="C18" s="281"/>
      <c r="D18" s="316" t="s">
        <v>157</v>
      </c>
      <c r="E18" s="317"/>
      <c r="F18" s="316" t="s">
        <v>157</v>
      </c>
      <c r="G18" s="317"/>
      <c r="H18" s="316" t="s">
        <v>157</v>
      </c>
      <c r="I18" s="317"/>
      <c r="J18" s="316" t="s">
        <v>157</v>
      </c>
      <c r="K18" s="317"/>
      <c r="L18" s="280"/>
      <c r="M18" s="281"/>
      <c r="N18" s="67"/>
      <c r="O18" s="241"/>
      <c r="P18" s="68"/>
      <c r="Q18" s="332"/>
      <c r="R18" s="333"/>
      <c r="S18" s="281"/>
      <c r="T18" s="280"/>
      <c r="U18" s="333"/>
      <c r="V18" s="333"/>
      <c r="W18" s="333"/>
      <c r="X18" s="281"/>
      <c r="Y18" s="155"/>
      <c r="Z18" s="142"/>
      <c r="AA18" s="142"/>
      <c r="AF18" s="65" t="b">
        <f>Sheet2!$AF$38</f>
        <v>0</v>
      </c>
      <c r="AG18" s="85" t="str">
        <f>IF(AND(AF19=TRUE, AF18=TRUE),IF(A19-Sheet2!A38=1,"OK","INCORRECT"),"")</f>
        <v/>
      </c>
      <c r="BO18" s="65" t="str">
        <f>Sheet2!BO38</f>
        <v/>
      </c>
      <c r="BP18" s="65" t="b">
        <f>Sheet2!BP38</f>
        <v>0</v>
      </c>
      <c r="BQ18" s="65" t="b">
        <f>Sheet2!BQ38</f>
        <v>0</v>
      </c>
      <c r="BR18" s="65" t="b">
        <f>Sheet2!BR38</f>
        <v>0</v>
      </c>
      <c r="BS18" s="65" t="str">
        <f>Sheet2!BS38</f>
        <v/>
      </c>
      <c r="BT18" s="65" t="str">
        <f>Sheet2!BT38</f>
        <v/>
      </c>
      <c r="BU18" s="65" t="str">
        <f>Sheet2!BU38</f>
        <v/>
      </c>
      <c r="BV18" s="65" t="str">
        <f>Sheet2!BV38</f>
        <v/>
      </c>
      <c r="BW18" s="65" t="str">
        <f>Sheet2!BW38</f>
        <v/>
      </c>
      <c r="BX18" s="65" t="str">
        <f>Sheet2!BX38</f>
        <v>INCORRECT</v>
      </c>
      <c r="BY18" s="65" t="b">
        <f>Sheet2!BY38</f>
        <v>0</v>
      </c>
      <c r="BZ18" s="65" t="str">
        <f>Sheet2!BZ38</f>
        <v/>
      </c>
      <c r="CA18" s="65" t="b">
        <f>Sheet2!CA38</f>
        <v>0</v>
      </c>
      <c r="CB18" s="65" t="b">
        <f>Sheet2!CB38</f>
        <v>0</v>
      </c>
      <c r="CC18" s="65" t="b">
        <f>Sheet2!CC38</f>
        <v>0</v>
      </c>
      <c r="CD18" s="65" t="b">
        <f>Sheet2!CD38</f>
        <v>0</v>
      </c>
      <c r="CE18" s="65" t="b">
        <f>Sheet2!CE38</f>
        <v>0</v>
      </c>
      <c r="CF18" s="65" t="b">
        <f>Sheet2!CF38</f>
        <v>0</v>
      </c>
      <c r="CG18" s="65" t="str">
        <f>Sheet2!CG38</f>
        <v/>
      </c>
      <c r="CH18" s="65" t="str">
        <f>Sheet2!CH38</f>
        <v/>
      </c>
      <c r="CI18" s="65" t="str">
        <f>Sheet2!CI38</f>
        <v/>
      </c>
      <c r="CJ18" s="65" t="str">
        <f>Sheet2!CJ38</f>
        <v/>
      </c>
      <c r="CK18" s="65" t="str">
        <f>Sheet2!CK38</f>
        <v/>
      </c>
      <c r="CL18" s="65" t="str">
        <f>Sheet2!CL38</f>
        <v/>
      </c>
      <c r="CM18" s="65" t="str">
        <f>Sheet2!CM38</f>
        <v/>
      </c>
      <c r="CN18" s="65" t="str">
        <f>Sheet2!CN38</f>
        <v/>
      </c>
      <c r="CO18" s="65" t="str">
        <f>Sheet2!CO38</f>
        <v>NO</v>
      </c>
      <c r="CP18" s="65" t="str">
        <f>Sheet2!CP38</f>
        <v>NO</v>
      </c>
      <c r="CQ18" s="65" t="str">
        <f>Sheet2!CQ38</f>
        <v>NO</v>
      </c>
      <c r="CR18" s="65" t="str">
        <f>Sheet2!CR38</f>
        <v>NO</v>
      </c>
      <c r="CS18" s="65" t="str">
        <f>Sheet2!CS38</f>
        <v>OK</v>
      </c>
      <c r="CT18" s="65" t="b">
        <f>Sheet2!CT38</f>
        <v>0</v>
      </c>
      <c r="CU18" s="65" t="b">
        <f>Sheet2!CU38</f>
        <v>0</v>
      </c>
      <c r="CV18" s="65" t="b">
        <f>Sheet2!CV38</f>
        <v>0</v>
      </c>
      <c r="CW18" s="65" t="b">
        <f>Sheet2!CW38</f>
        <v>0</v>
      </c>
      <c r="CX18" s="65" t="str">
        <f>Sheet2!CX38</f>
        <v>SEQUENCE INCORRECT</v>
      </c>
      <c r="CY18" s="65">
        <f>Sheet2!CY38</f>
        <v>19</v>
      </c>
    </row>
    <row r="19" spans="1:103" s="31" customFormat="1" ht="18.95" customHeight="1" thickBot="1">
      <c r="A19" s="63"/>
      <c r="B19" s="268"/>
      <c r="C19" s="269"/>
      <c r="D19" s="268"/>
      <c r="E19" s="269"/>
      <c r="F19" s="268"/>
      <c r="G19" s="269"/>
      <c r="H19" s="268"/>
      <c r="I19" s="269"/>
      <c r="J19" s="268"/>
      <c r="K19" s="269"/>
      <c r="L19" s="250" t="str">
        <f>IF(AND(A19&lt;&gt;"",B19&lt;&gt;"",D19&lt;&gt;"",F19&lt;&gt;"",H19&lt;&gt;"",J19&lt;&gt;"",Q19="",P19="OK",T19="",OR(D19&lt;=E17,D19="ABS"),OR(F19&lt;=G17,F19="ABS"),OR(H19&lt;=I17,H19="ABS"),OR(J19&lt;=K17,J19="ABS")),IF(AND(D19="ABS",F19="ABS",H19="ABS",J19="ABS"),"ABS",IF(SUM(D19,F19,H19,J19)=0,"ZERO",SUM(D19,F19,H19,J19))),"")</f>
        <v/>
      </c>
      <c r="M19" s="275"/>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41"/>
      <c r="P19" s="84" t="str">
        <f>IF(A19&lt;&gt;"",IF(CX19="SEQUENCE CORRECT",IF(OR(T(AB19)="OK",T(Z19)="oKK",T(Y19)="oKK",T(AA19)="oKK",T(AC19)="oOk",T(AD19)="Okk", AE19="ok"),"OK","FORMAT INCORRECT"),"SEQUENCE INCORRECT"),"")</f>
        <v/>
      </c>
      <c r="Q19" s="229" t="str">
        <f>IF(AND(A19&lt;&gt;"",B19&lt;&gt;""),IF(OR(D19&lt;&gt;"ABS"),IF(OR(AND(D19&lt;ROUNDDOWN((0.7*E17),0),D19&lt;&gt;0),D19&gt;E17,D19=""),"Attendance Marks incorrect",""),""),"")</f>
        <v/>
      </c>
      <c r="R19" s="230"/>
      <c r="S19" s="230"/>
      <c r="T19" s="230" t="str">
        <f>IF(OR(AND(OR(F19&lt;=G17, F19=0, F19="ABS"),OR(H19&lt;=I17, H19=0, H19="ABS"),OR(J19&lt;=K17, J19="ABS"))),IF(OR(AND(A19="",B19="",D19="",F19="",H19="",J19=""),AND(A19&lt;&gt;"",B19&lt;&gt;"",D19&lt;&gt;"",F19&lt;&gt;"",H19&lt;&gt;"",J19&lt;&gt;"", AG19="OK")),"","Given Marks or Format is incorrect"),"Given Marks or Format is incorrect")</f>
        <v/>
      </c>
      <c r="U19" s="230"/>
      <c r="V19" s="230"/>
      <c r="W19" s="230"/>
      <c r="X19" s="230"/>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81"/>
      <c r="B20" s="268"/>
      <c r="C20" s="269"/>
      <c r="D20" s="268"/>
      <c r="E20" s="269"/>
      <c r="F20" s="268"/>
      <c r="G20" s="269"/>
      <c r="H20" s="268"/>
      <c r="I20" s="269"/>
      <c r="J20" s="268"/>
      <c r="K20" s="269"/>
      <c r="L20" s="250" t="str">
        <f>IF(AND(A20&lt;&gt;"",B20&lt;&gt;"",D20&lt;&gt;"", F20&lt;&gt;"", H20&lt;&gt;"", J20&lt;&gt;"",Q20="",P20="OK",T20="",OR(D20&lt;=E17,D20="ABS"),OR(F20&lt;=G17,F20="ABS"),OR(H20&lt;=I17,H20="ABS"),OR(J20&lt;=K17,J20="ABS")),IF(AND(D20="ABS",F20="ABS",H20="ABS",J20="ABS"),"ABS",IF(SUM(D20,F20,H20,J20)=0,"ZERO",SUM(D20,F20,H20,J20))),"")</f>
        <v/>
      </c>
      <c r="M20" s="275"/>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41"/>
      <c r="P20" s="84" t="str">
        <f t="shared" ref="P20:P38" si="0">IF(A20&lt;&gt;"",IF(CX20="SEQUENCE CORRECT",IF(OR(T(AB20)="OK",T(Z20)="oKK",T(Y20)="oKK",T(AA20)="oKK",T(AC20)="oOk",T(AD20)="Okk", AE20="ok"),"OK","FORMAT INCORRECT"),"SEQUENCE INCORRECT"),"")</f>
        <v/>
      </c>
      <c r="Q20" s="231" t="str">
        <f>IF(AND(A20&lt;&gt;"",B20&lt;&gt;""),IF(OR(D20&lt;&gt;"ABS"),IF(OR(AND(D20&lt;ROUNDDOWN((0.7*E17),0),D20&lt;&gt;0),D20&gt;E17,D20=""),"Attendance Marks incorrect",""),""),"")</f>
        <v/>
      </c>
      <c r="R20" s="232"/>
      <c r="S20" s="232"/>
      <c r="T20" s="232" t="str">
        <f>IF(OR(AND(OR(F20&lt;=G17, F20=0, F20="ABS"),OR(H20&lt;=I17, H20=0, H20="ABS"),OR(J20&lt;=K17, J20="ABS"))),IF(OR(AND(A20="",B20="",D20="",F20="",H20="",J20=""),AND(A20&lt;&gt;"",B20&lt;&gt;"",D20&lt;&gt;"",F20&lt;&gt;"",H20&lt;&gt;"",J20&lt;&gt;"", AG20="OK")),"","Given Marks or Format is incorrect"),"Given Marks or Format is incorrect")</f>
        <v/>
      </c>
      <c r="U20" s="232"/>
      <c r="V20" s="232"/>
      <c r="W20" s="232"/>
      <c r="X20" s="23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68"/>
      <c r="C21" s="269"/>
      <c r="D21" s="268"/>
      <c r="E21" s="269"/>
      <c r="F21" s="268"/>
      <c r="G21" s="269"/>
      <c r="H21" s="268"/>
      <c r="I21" s="269"/>
      <c r="J21" s="268"/>
      <c r="K21" s="269"/>
      <c r="L21" s="250" t="str">
        <f>IF(AND(A21&lt;&gt;"",B21&lt;&gt;"",D21&lt;&gt;"", F21&lt;&gt;"", H21&lt;&gt;"", J21&lt;&gt;"",Q21="",P21="OK",T21="",OR(D21&lt;=E17,D21="ABS"),OR(F21&lt;=G17,F21="ABS"),OR(H21&lt;=I17,H21="ABS"),OR(J21&lt;=K17,J21="ABS")),IF(AND(D21="ABS",F21="ABS",H21="ABS",J21="ABS"),"ABS",IF(SUM(D21,F21,H21,J21)=0,"ZERO",SUM(D21,F21,H21,J21))),"")</f>
        <v/>
      </c>
      <c r="M21" s="275"/>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41"/>
      <c r="P21" s="84" t="str">
        <f t="shared" si="0"/>
        <v/>
      </c>
      <c r="Q21" s="231" t="str">
        <f>IF(AND(A21&lt;&gt;"",B21&lt;&gt;""),IF(OR(D21&lt;&gt;"ABS"),IF(OR(AND(D21&lt;ROUNDDOWN((0.7*E17),0),D21&lt;&gt;0),D21&gt;E17,D21=""),"Attendance Marks incorrect",""),""),"")</f>
        <v/>
      </c>
      <c r="R21" s="232"/>
      <c r="S21" s="232"/>
      <c r="T21" s="232" t="str">
        <f>IF(OR(AND(OR(F21&lt;=G17, F21=0, F21="ABS"),OR(H21&lt;=I17, H21=0, H21="ABS"),OR(J21&lt;=K17, J21="ABS"))),IF(OR(AND(A21="",B21="",D21="",F21="",H21="",J21=""),AND(A21&lt;&gt;"",B21&lt;&gt;"",D21&lt;&gt;"",F21&lt;&gt;"",H21&lt;&gt;"",J21&lt;&gt;"", AG21="OK")),"","Given Marks or Format is incorrect"),"Given Marks or Format is incorrect")</f>
        <v/>
      </c>
      <c r="U21" s="232"/>
      <c r="V21" s="232"/>
      <c r="W21" s="232"/>
      <c r="X21" s="23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81"/>
      <c r="B22" s="268"/>
      <c r="C22" s="269"/>
      <c r="D22" s="268"/>
      <c r="E22" s="269"/>
      <c r="F22" s="268"/>
      <c r="G22" s="269"/>
      <c r="H22" s="268"/>
      <c r="I22" s="269"/>
      <c r="J22" s="268"/>
      <c r="K22" s="269"/>
      <c r="L22" s="250" t="str">
        <f>IF(AND(A22&lt;&gt;"",B22&lt;&gt;"",D22&lt;&gt;"", F22&lt;&gt;"", H22&lt;&gt;"", J22&lt;&gt;"",Q22="",P22="OK",T22="",OR(D22&lt;=E17,D22="ABS"),OR(F22&lt;=G17,F22="ABS"),OR(H22&lt;=I17,H22="ABS"),OR(J22&lt;=K17,J22="ABS")),IF(AND(D22="ABS",F22="ABS",H22="ABS",J22="ABS"),"ABS",IF(SUM(D22,F22,H22,J22)=0,"ZERO",SUM(D22,F22,H22,J22))),"")</f>
        <v/>
      </c>
      <c r="M22" s="275"/>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41"/>
      <c r="P22" s="84" t="str">
        <f t="shared" si="0"/>
        <v/>
      </c>
      <c r="Q22" s="231" t="str">
        <f>IF(AND(A22&lt;&gt;"",B22&lt;&gt;""),IF(OR(D22&lt;&gt;"ABS"),IF(OR(AND(D22&lt;ROUNDDOWN((0.7*E17),0),D22&lt;&gt;0),D22&gt;E17,D22=""),"Attendance Marks incorrect",""),""),"")</f>
        <v/>
      </c>
      <c r="R22" s="232"/>
      <c r="S22" s="232"/>
      <c r="T22" s="232" t="str">
        <f>IF(OR(AND(OR(F22&lt;=G17, F22=0, F22="ABS"),OR(H22&lt;=I17, H22=0, H22="ABS"),OR(J22&lt;=K17, J22="ABS"))),IF(OR(AND(A22="",B22="",D22="",F22="",H22="",J22=""),AND(A22&lt;&gt;"",B22&lt;&gt;"",D22&lt;&gt;"",F22&lt;&gt;"",H22&lt;&gt;"",J22&lt;&gt;"", AG22="OK")),"","Given Marks or Format is incorrect"),"Given Marks or Format is incorrect")</f>
        <v/>
      </c>
      <c r="U22" s="232"/>
      <c r="V22" s="232"/>
      <c r="W22" s="232"/>
      <c r="X22" s="23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68"/>
      <c r="C23" s="269"/>
      <c r="D23" s="268"/>
      <c r="E23" s="269"/>
      <c r="F23" s="268"/>
      <c r="G23" s="269"/>
      <c r="H23" s="268"/>
      <c r="I23" s="269"/>
      <c r="J23" s="268"/>
      <c r="K23" s="269"/>
      <c r="L23" s="250" t="str">
        <f>IF(AND(A23&lt;&gt;"",B23&lt;&gt;"",D23&lt;&gt;"", F23&lt;&gt;"", H23&lt;&gt;"", J23&lt;&gt;"",Q23="",P23="OK",T23="",OR(D23&lt;=E17,D23="ABS"),OR(F23&lt;=G17,F23="ABS"),OR(H23&lt;=I17,H23="ABS"),OR(J23&lt;=K17,J23="ABS")),IF(AND(D23="ABS",F23="ABS",H23="ABS",J23="ABS"),"ABS",IF(SUM(D23,F23,H23,J23)=0,"ZERO",SUM(D23,F23,H23,J23))),"")</f>
        <v/>
      </c>
      <c r="M23" s="275"/>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41"/>
      <c r="P23" s="84" t="str">
        <f t="shared" si="0"/>
        <v/>
      </c>
      <c r="Q23" s="231" t="str">
        <f>IF(AND(A23&lt;&gt;"",B23&lt;&gt;""),IF(OR(D23&lt;&gt;"ABS"),IF(OR(AND(D23&lt;ROUNDDOWN((0.7*E17),0),D23&lt;&gt;0),D23&gt;E17,D23=""),"Attendance Marks incorrect",""),""),"")</f>
        <v/>
      </c>
      <c r="R23" s="232"/>
      <c r="S23" s="232"/>
      <c r="T23" s="232" t="str">
        <f>IF(OR(AND(OR(F23&lt;=G17, F23=0, F23="ABS"),OR(H23&lt;=I17, H23=0, H23="ABS"),OR(J23&lt;=K17, J23="ABS"))),IF(OR(AND(A23="",B23="",D23="",F23="",H23="",J23=""),AND(A23&lt;&gt;"",B23&lt;&gt;"",D23&lt;&gt;"",F23&lt;&gt;"",H23&lt;&gt;"",J23&lt;&gt;"", AG23="OK")),"","Given Marks or Format is incorrect"),"Given Marks or Format is incorrect")</f>
        <v/>
      </c>
      <c r="U23" s="232"/>
      <c r="V23" s="232"/>
      <c r="W23" s="232"/>
      <c r="X23" s="23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81"/>
      <c r="B24" s="268"/>
      <c r="C24" s="269"/>
      <c r="D24" s="268"/>
      <c r="E24" s="269"/>
      <c r="F24" s="268"/>
      <c r="G24" s="269"/>
      <c r="H24" s="268"/>
      <c r="I24" s="269"/>
      <c r="J24" s="268"/>
      <c r="K24" s="269"/>
      <c r="L24" s="250" t="str">
        <f>IF(AND(A24&lt;&gt;"",B24&lt;&gt;"",D24&lt;&gt;"", F24&lt;&gt;"", H24&lt;&gt;"", J24&lt;&gt;"",Q24="",P24="OK",T24="",OR(D24&lt;=E17,D24="ABS"),OR(F24&lt;=G17,F24="ABS"),OR(H24&lt;=I17,H24="ABS"),OR(J24&lt;=K17,J24="ABS")),IF(AND(D24="ABS",F24="ABS",H24="ABS",J24="ABS"),"ABS",IF(SUM(D24,F24,H24,J24)=0,"ZERO",SUM(D24,F24,H24,J24))),"")</f>
        <v/>
      </c>
      <c r="M24" s="275"/>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41"/>
      <c r="P24" s="84" t="str">
        <f t="shared" si="0"/>
        <v/>
      </c>
      <c r="Q24" s="231" t="str">
        <f>IF(AND(A24&lt;&gt;"",B24&lt;&gt;""),IF(OR(D24&lt;&gt;"ABS"),IF(OR(AND(D24&lt;ROUNDDOWN((0.7*E17),0),D24&lt;&gt;0),D24&gt;E17,D24=""),"Attendance Marks incorrect",""),""),"")</f>
        <v/>
      </c>
      <c r="R24" s="232"/>
      <c r="S24" s="232"/>
      <c r="T24" s="232" t="str">
        <f>IF(OR(AND(OR(F24&lt;=G17, F24=0, F24="ABS"),OR(H24&lt;=I17, H24=0, H24="ABS"),OR(J24&lt;=K17, J24="ABS"))),IF(OR(AND(A24="",B24="",D24="",F24="",H24="",J24=""),AND(A24&lt;&gt;"",B24&lt;&gt;"",D24&lt;&gt;"",F24&lt;&gt;"",H24&lt;&gt;"",J24&lt;&gt;"", AG24="OK")),"","Given Marks or Format is incorrect"),"Given Marks or Format is incorrect")</f>
        <v/>
      </c>
      <c r="U24" s="232"/>
      <c r="V24" s="232"/>
      <c r="W24" s="232"/>
      <c r="X24" s="23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68"/>
      <c r="C25" s="269"/>
      <c r="D25" s="268"/>
      <c r="E25" s="269"/>
      <c r="F25" s="268"/>
      <c r="G25" s="269"/>
      <c r="H25" s="268"/>
      <c r="I25" s="269"/>
      <c r="J25" s="268"/>
      <c r="K25" s="269"/>
      <c r="L25" s="250" t="str">
        <f>IF(AND(A25&lt;&gt;"",B25&lt;&gt;"",D25&lt;&gt;"", F25&lt;&gt;"", H25&lt;&gt;"", J25&lt;&gt;"",Q25="",P25="OK",T25="",OR(D25&lt;=E17,D25="ABS"),OR(F25&lt;=G17,F25="ABS"),OR(H25&lt;=I17,H25="ABS"),OR(J25&lt;=K17,J25="ABS")),IF(AND(D25="ABS",F25="ABS",H25="ABS",J25="ABS"),"ABS",IF(SUM(D25,F25,H25,J25)=0,"ZERO",SUM(D25,F25,H25,J25))),"")</f>
        <v/>
      </c>
      <c r="M25" s="275"/>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41"/>
      <c r="P25" s="84" t="str">
        <f t="shared" si="0"/>
        <v/>
      </c>
      <c r="Q25" s="231" t="str">
        <f>IF(AND(A25&lt;&gt;"",B25&lt;&gt;""),IF(OR(D25&lt;&gt;"ABS"),IF(OR(AND(D25&lt;ROUNDDOWN((0.7*E17),0),D25&lt;&gt;0),D25&gt;E17,D25=""),"Attendance Marks incorrect",""),""),"")</f>
        <v/>
      </c>
      <c r="R25" s="232"/>
      <c r="S25" s="232"/>
      <c r="T25" s="232" t="str">
        <f>IF(OR(AND(OR(F25&lt;=G17, F25=0, F25="ABS"),OR(H25&lt;=I17, H25=0, H25="ABS"),OR(J25&lt;=K17, J25="ABS"))),IF(OR(AND(A25="",B25="",D25="",F25="",H25="",J25=""),AND(A25&lt;&gt;"",B25&lt;&gt;"",D25&lt;&gt;"",F25&lt;&gt;"",H25&lt;&gt;"",J25&lt;&gt;"", AG25="OK")),"","Given Marks or Format is incorrect"),"Given Marks or Format is incorrect")</f>
        <v/>
      </c>
      <c r="U25" s="232"/>
      <c r="V25" s="232"/>
      <c r="W25" s="232"/>
      <c r="X25" s="23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81"/>
      <c r="B26" s="268"/>
      <c r="C26" s="269"/>
      <c r="D26" s="268"/>
      <c r="E26" s="269"/>
      <c r="F26" s="268"/>
      <c r="G26" s="269"/>
      <c r="H26" s="268"/>
      <c r="I26" s="269"/>
      <c r="J26" s="268"/>
      <c r="K26" s="269"/>
      <c r="L26" s="250" t="str">
        <f>IF(AND(A26&lt;&gt;"",B26&lt;&gt;"",D26&lt;&gt;"", F26&lt;&gt;"", H26&lt;&gt;"", J26&lt;&gt;"",Q26="",P26="OK",T26="",OR(D26&lt;=E17,D26="ABS"),OR(F26&lt;=G17,F26="ABS"),OR(H26&lt;=I17,H26="ABS"),OR(J26&lt;=K17,J26="ABS")),IF(AND(D26="ABS",F26="ABS",H26="ABS",J26="ABS"),"ABS",IF(SUM(D26,F26,H26,J26)=0,"ZERO",SUM(D26,F26,H26,J26))),"")</f>
        <v/>
      </c>
      <c r="M26" s="275"/>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41"/>
      <c r="P26" s="84" t="str">
        <f t="shared" si="0"/>
        <v/>
      </c>
      <c r="Q26" s="231" t="str">
        <f>IF(AND(A26&lt;&gt;"",B26&lt;&gt;""),IF(OR(D26&lt;&gt;"ABS"),IF(OR(AND(D26&lt;ROUNDDOWN((0.7*E17),0),D26&lt;&gt;0),D26&gt;E17,D26=""),"Attendance Marks incorrect",""),""),"")</f>
        <v/>
      </c>
      <c r="R26" s="232"/>
      <c r="S26" s="232"/>
      <c r="T26" s="232" t="str">
        <f>IF(OR(AND(OR(F26&lt;=G17, F26=0, F26="ABS"),OR(H26&lt;=I17, H26=0, H26="ABS"),OR(J26&lt;=K17, J26="ABS"))),IF(OR(AND(A26="",B26="",D26="",F26="",H26="",J26=""),AND(A26&lt;&gt;"",B26&lt;&gt;"",D26&lt;&gt;"",F26&lt;&gt;"",H26&lt;&gt;"",J26&lt;&gt;"", AG26="OK")),"","Given Marks or Format is incorrect"),"Given Marks or Format is incorrect")</f>
        <v/>
      </c>
      <c r="U26" s="232"/>
      <c r="V26" s="232"/>
      <c r="W26" s="232"/>
      <c r="X26" s="23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68"/>
      <c r="C27" s="269"/>
      <c r="D27" s="268"/>
      <c r="E27" s="269"/>
      <c r="F27" s="268"/>
      <c r="G27" s="269"/>
      <c r="H27" s="268"/>
      <c r="I27" s="269"/>
      <c r="J27" s="268"/>
      <c r="K27" s="269"/>
      <c r="L27" s="250" t="str">
        <f>IF(AND(A27&lt;&gt;"",B27&lt;&gt;"",D27&lt;&gt;"", F27&lt;&gt;"", H27&lt;&gt;"", J27&lt;&gt;"",Q27="",P27="OK",T27="",OR(D27&lt;=E17,D27="ABS"),OR(F27&lt;=G17,F27="ABS"),OR(H27&lt;=I17,H27="ABS"),OR(J27&lt;=K17,J27="ABS")),IF(AND(D27="ABS",F27="ABS",H27="ABS",J27="ABS"),"ABS",IF(SUM(D27,F27,H27,J27)=0,"ZERO",SUM(D27,F27,H27,J27))),"")</f>
        <v/>
      </c>
      <c r="M27" s="275"/>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41"/>
      <c r="P27" s="84" t="str">
        <f t="shared" si="0"/>
        <v/>
      </c>
      <c r="Q27" s="231" t="str">
        <f>IF(AND(A27&lt;&gt;"",B27&lt;&gt;""),IF(OR(D27&lt;&gt;"ABS"),IF(OR(AND(D27&lt;ROUNDDOWN((0.7*E17),0),D27&lt;&gt;0),D27&gt;E17,D27=""),"Attendance Marks incorrect",""),""),"")</f>
        <v/>
      </c>
      <c r="R27" s="232"/>
      <c r="S27" s="232"/>
      <c r="T27" s="232" t="str">
        <f>IF(OR(AND(OR(F27&lt;=G17, F27=0, F27="ABS"),OR(H27&lt;=I17, H27=0, H27="ABS"),OR(J27&lt;=K17, J27="ABS"))),IF(OR(AND(A27="",B27="",D27="",F27="",H27="",J27=""),AND(A27&lt;&gt;"",B27&lt;&gt;"",D27&lt;&gt;"",F27&lt;&gt;"",H27&lt;&gt;"",J27&lt;&gt;"", AG27="OK")),"","Given Marks or Format is incorrect"),"Given Marks or Format is incorrect")</f>
        <v/>
      </c>
      <c r="U27" s="232"/>
      <c r="V27" s="232"/>
      <c r="W27" s="232"/>
      <c r="X27" s="23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81"/>
      <c r="B28" s="268"/>
      <c r="C28" s="269"/>
      <c r="D28" s="268"/>
      <c r="E28" s="269"/>
      <c r="F28" s="268"/>
      <c r="G28" s="269"/>
      <c r="H28" s="268"/>
      <c r="I28" s="269"/>
      <c r="J28" s="268"/>
      <c r="K28" s="269"/>
      <c r="L28" s="250" t="str">
        <f>IF(AND(A28&lt;&gt;"",B28&lt;&gt;"",D28&lt;&gt;"", F28&lt;&gt;"", H28&lt;&gt;"", J28&lt;&gt;"",Q28="",P28="OK",T28="",OR(D28&lt;=E17,D28="ABS"),OR(F28&lt;=G17,F28="ABS"),OR(H28&lt;=I17,H28="ABS"),OR(J28&lt;=K17,J28="ABS")),IF(AND(D28="ABS",F28="ABS",H28="ABS",J28="ABS"),"ABS",IF(SUM(D28,F28,H28,J28)=0,"ZERO",SUM(D28,F28,H28,J28))),"")</f>
        <v/>
      </c>
      <c r="M28" s="275"/>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41"/>
      <c r="P28" s="84" t="str">
        <f t="shared" si="0"/>
        <v/>
      </c>
      <c r="Q28" s="231" t="str">
        <f>IF(AND(A28&lt;&gt;"",B28&lt;&gt;""),IF(OR(D28&lt;&gt;"ABS"),IF(OR(AND(D28&lt;ROUNDDOWN((0.7*E17),0),D28&lt;&gt;0),D28&gt;E17,D28=""),"Attendance Marks incorrect",""),""),"")</f>
        <v/>
      </c>
      <c r="R28" s="232"/>
      <c r="S28" s="232"/>
      <c r="T28" s="232" t="str">
        <f>IF(OR(AND(OR(F28&lt;=G17, F28=0, F28="ABS"),OR(H28&lt;=I17, H28=0, H28="ABS"),OR(J28&lt;=K17, J28="ABS"))),IF(OR(AND(A28="",B28="",D28="",F28="",H28="",J28=""),AND(A28&lt;&gt;"",B28&lt;&gt;"",D28&lt;&gt;"",F28&lt;&gt;"",H28&lt;&gt;"",J28&lt;&gt;"", AG28="OK")),"","Given Marks or Format is incorrect"),"Given Marks or Format is incorrect")</f>
        <v/>
      </c>
      <c r="U28" s="232"/>
      <c r="V28" s="232"/>
      <c r="W28" s="232"/>
      <c r="X28" s="23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68"/>
      <c r="C29" s="269"/>
      <c r="D29" s="268"/>
      <c r="E29" s="269"/>
      <c r="F29" s="268"/>
      <c r="G29" s="269"/>
      <c r="H29" s="268"/>
      <c r="I29" s="269"/>
      <c r="J29" s="268"/>
      <c r="K29" s="269"/>
      <c r="L29" s="250" t="str">
        <f>IF(AND(A29&lt;&gt;"",B29&lt;&gt;"",D29&lt;&gt;"", F29&lt;&gt;"", H29&lt;&gt;"", J29&lt;&gt;"",Q29="",P29="OK",T29="",OR(D29&lt;=E17,D29="ABS"),OR(F29&lt;=G17,F29="ABS"),OR(H29&lt;=I17,H29="ABS"),OR(J29&lt;=K17,J29="ABS")),IF(AND(D29="ABS",F29="ABS",H29="ABS",J29="ABS"),"ABS",IF(SUM(D29,F29,H29,J29)=0,"ZERO",SUM(D29,F29,H29,J29))),"")</f>
        <v/>
      </c>
      <c r="M29" s="275"/>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41"/>
      <c r="P29" s="84" t="str">
        <f t="shared" si="0"/>
        <v/>
      </c>
      <c r="Q29" s="231" t="str">
        <f>IF(AND(A29&lt;&gt;"",B29&lt;&gt;""),IF(OR(D29&lt;&gt;"ABS"),IF(OR(AND(D29&lt;ROUNDDOWN((0.7*E17),0),D29&lt;&gt;0),D29&gt;E17,D29=""),"Attendance Marks incorrect",""),""),"")</f>
        <v/>
      </c>
      <c r="R29" s="232"/>
      <c r="S29" s="232"/>
      <c r="T29" s="232" t="str">
        <f>IF(OR(AND(OR(F29&lt;=G17, F29=0, F29="ABS"),OR(H29&lt;=I17, H29=0, H29="ABS"),OR(J29&lt;=K17, J29="ABS"))),IF(OR(AND(A29="",B29="",D29="",F29="",H29="",J29=""),AND(A29&lt;&gt;"",B29&lt;&gt;"",D29&lt;&gt;"",F29&lt;&gt;"",H29&lt;&gt;"",J29&lt;&gt;"", AG29="OK")),"","Given Marks or Format is incorrect"),"Given Marks or Format is incorrect")</f>
        <v/>
      </c>
      <c r="U29" s="232"/>
      <c r="V29" s="232"/>
      <c r="W29" s="232"/>
      <c r="X29" s="23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81"/>
      <c r="B30" s="268"/>
      <c r="C30" s="269"/>
      <c r="D30" s="268"/>
      <c r="E30" s="269"/>
      <c r="F30" s="268"/>
      <c r="G30" s="269"/>
      <c r="H30" s="268"/>
      <c r="I30" s="269"/>
      <c r="J30" s="268"/>
      <c r="K30" s="269"/>
      <c r="L30" s="250" t="str">
        <f>IF(AND(A30&lt;&gt;"",B30&lt;&gt;"",D30&lt;&gt;"", F30&lt;&gt;"", H30&lt;&gt;"", J30&lt;&gt;"",Q30="",P30="OK",T30="",OR(D30&lt;=E17,D30="ABS"),OR(F30&lt;=G17,F30="ABS"),OR(H30&lt;=I17,H30="ABS"),OR(J30&lt;=K17,J30="ABS")),IF(AND(D30="ABS",F30="ABS",H30="ABS",J30="ABS"),"ABS",IF(SUM(D30,F30,H30,J30)=0,"ZERO",SUM(D30,F30,H30,J30))),"")</f>
        <v/>
      </c>
      <c r="M30" s="275"/>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41"/>
      <c r="P30" s="84" t="str">
        <f t="shared" si="0"/>
        <v/>
      </c>
      <c r="Q30" s="231" t="str">
        <f>IF(AND(A30&lt;&gt;"",B30&lt;&gt;""),IF(OR(D30&lt;&gt;"ABS"),IF(OR(AND(D30&lt;ROUNDDOWN((0.7*E17),0),D30&lt;&gt;0),D30&gt;E17,D30=""),"Attendance Marks incorrect",""),""),"")</f>
        <v/>
      </c>
      <c r="R30" s="232"/>
      <c r="S30" s="232"/>
      <c r="T30" s="232" t="str">
        <f>IF(OR(AND(OR(F30&lt;=G17, F30=0, F30="ABS"),OR(H30&lt;=I17, H30=0, H30="ABS"),OR(J30&lt;=K17, J30="ABS"))),IF(OR(AND(A30="",B30="",D30="",F30="",H30="",J30=""),AND(A30&lt;&gt;"",B30&lt;&gt;"",D30&lt;&gt;"",F30&lt;&gt;"",H30&lt;&gt;"",J30&lt;&gt;"", AG30="OK")),"","Given Marks or Format is incorrect"),"Given Marks or Format is incorrect")</f>
        <v/>
      </c>
      <c r="U30" s="232"/>
      <c r="V30" s="232"/>
      <c r="W30" s="232"/>
      <c r="X30" s="23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68"/>
      <c r="C31" s="269"/>
      <c r="D31" s="268"/>
      <c r="E31" s="269"/>
      <c r="F31" s="268"/>
      <c r="G31" s="269"/>
      <c r="H31" s="268"/>
      <c r="I31" s="269"/>
      <c r="J31" s="268"/>
      <c r="K31" s="269"/>
      <c r="L31" s="250" t="str">
        <f>IF(AND(A31&lt;&gt;"",B31&lt;&gt;"",D31&lt;&gt;"", F31&lt;&gt;"", H31&lt;&gt;"", J31&lt;&gt;"",Q31="",P31="OK",T31="",OR(D31&lt;=E17,D31="ABS"),OR(F31&lt;=G17,F31="ABS"),OR(H31&lt;=I17,H31="ABS"),OR(J31&lt;=K17,J31="ABS")),IF(AND(D31="ABS",F31="ABS",H31="ABS",J31="ABS"),"ABS",IF(SUM(D31,F31,H31,J31)=0,"ZERO",SUM(D31,F31,H31,J31))),"")</f>
        <v/>
      </c>
      <c r="M31" s="275"/>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41"/>
      <c r="P31" s="84" t="str">
        <f t="shared" si="0"/>
        <v/>
      </c>
      <c r="Q31" s="231" t="str">
        <f>IF(AND(A31&lt;&gt;"",B31&lt;&gt;""),IF(OR(D31&lt;&gt;"ABS"),IF(OR(AND(D31&lt;ROUNDDOWN((0.7*E17),0),D31&lt;&gt;0),D31&gt;E17,D31=""),"Attendance Marks incorrect",""),""),"")</f>
        <v/>
      </c>
      <c r="R31" s="232"/>
      <c r="S31" s="232"/>
      <c r="T31" s="232" t="str">
        <f>IF(OR(AND(OR(F31&lt;=G17, F31=0, F31="ABS"),OR(H31&lt;=I17, H31=0, H31="ABS"),OR(J31&lt;=K17, J31="ABS"))),IF(OR(AND(A31="",B31="",D31="",F31="",H31="",J31=""),AND(A31&lt;&gt;"",B31&lt;&gt;"",D31&lt;&gt;"",F31&lt;&gt;"",H31&lt;&gt;"",J31&lt;&gt;"", AG31="OK")),"","Given Marks or Format is incorrect"),"Given Marks or Format is incorrect")</f>
        <v/>
      </c>
      <c r="U31" s="232"/>
      <c r="V31" s="232"/>
      <c r="W31" s="232"/>
      <c r="X31" s="23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81"/>
      <c r="B32" s="268"/>
      <c r="C32" s="269"/>
      <c r="D32" s="268"/>
      <c r="E32" s="269"/>
      <c r="F32" s="268"/>
      <c r="G32" s="269"/>
      <c r="H32" s="268"/>
      <c r="I32" s="269"/>
      <c r="J32" s="268"/>
      <c r="K32" s="269"/>
      <c r="L32" s="250" t="str">
        <f>IF(AND(A32&lt;&gt;"",B32&lt;&gt;"",D32&lt;&gt;"", F32&lt;&gt;"", H32&lt;&gt;"", J32&lt;&gt;"",Q32="",P32="OK",T32="",OR(D32&lt;=E17,D32="ABS"),OR(F32&lt;=G17,F32="ABS"),OR(H32&lt;=I17,H32="ABS"),OR(J32&lt;=K17,J32="ABS")),IF(AND(D32="ABS",F32="ABS",H32="ABS",J32="ABS"),"ABS",IF(SUM(D32,F32,H32,J32)=0,"ZERO",SUM(D32,F32,H32,J32))),"")</f>
        <v/>
      </c>
      <c r="M32" s="275"/>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41"/>
      <c r="P32" s="84" t="str">
        <f t="shared" si="0"/>
        <v/>
      </c>
      <c r="Q32" s="231" t="str">
        <f>IF(AND(A32&lt;&gt;"",B32&lt;&gt;""),IF(OR(D32&lt;&gt;"ABS"),IF(OR(AND(D32&lt;ROUNDDOWN((0.7*E17),0),D32&lt;&gt;0),D32&gt;E17,D32=""),"Attendance Marks incorrect",""),""),"")</f>
        <v/>
      </c>
      <c r="R32" s="232"/>
      <c r="S32" s="232"/>
      <c r="T32" s="232" t="str">
        <f>IF(OR(AND(OR(F32&lt;=G17, F32=0, F32="ABS"),OR(H32&lt;=I17, H32=0, H32="ABS"),OR(J32&lt;=K17, J32="ABS"))),IF(OR(AND(A32="",B32="",D32="",F32="",H32="",J32=""),AND(A32&lt;&gt;"",B32&lt;&gt;"",D32&lt;&gt;"",F32&lt;&gt;"",H32&lt;&gt;"",J32&lt;&gt;"", AG32="OK")),"","Given Marks or Format is incorrect"),"Given Marks or Format is incorrect")</f>
        <v/>
      </c>
      <c r="U32" s="232"/>
      <c r="V32" s="232"/>
      <c r="W32" s="232"/>
      <c r="X32" s="23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68"/>
      <c r="C33" s="269"/>
      <c r="D33" s="268"/>
      <c r="E33" s="269"/>
      <c r="F33" s="268"/>
      <c r="G33" s="269"/>
      <c r="H33" s="268"/>
      <c r="I33" s="269"/>
      <c r="J33" s="268"/>
      <c r="K33" s="269"/>
      <c r="L33" s="250" t="str">
        <f>IF(AND(A33&lt;&gt;"",B33&lt;&gt;"",D33&lt;&gt;"", F33&lt;&gt;"", H33&lt;&gt;"", J33&lt;&gt;"",Q33="",P33="OK",T33="",OR(D33&lt;=E17,D33="ABS"),OR(F33&lt;=G17,F33="ABS"),OR(H33&lt;=I17,H33="ABS"),OR(J33&lt;=K17,J33="ABS")),IF(AND(D33="ABS",F33="ABS",H33="ABS",J33="ABS"),"ABS",IF(SUM(D33,F33,H33,J33)=0,"ZERO",SUM(D33,F33,H33,J33))),"")</f>
        <v/>
      </c>
      <c r="M33" s="275"/>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41"/>
      <c r="P33" s="84" t="str">
        <f t="shared" si="0"/>
        <v/>
      </c>
      <c r="Q33" s="231" t="str">
        <f>IF(AND(A33&lt;&gt;"",B33&lt;&gt;""),IF(OR(D33&lt;&gt;"ABS"),IF(OR(AND(D33&lt;ROUNDDOWN((0.7*E17),0),D33&lt;&gt;0),D33&gt;E17,D33=""),"Attendance Marks incorrect",""),""),"")</f>
        <v/>
      </c>
      <c r="R33" s="232"/>
      <c r="S33" s="232"/>
      <c r="T33" s="232" t="str">
        <f>IF(OR(AND(OR(F33&lt;=G17, F33=0, F33="ABS"),OR(H33&lt;=I17, H33=0, H33="ABS"),OR(J33&lt;=K17, J33="ABS"))),IF(OR(AND(A33="",B33="",D33="",F33="",H33="",J33=""),AND(A33&lt;&gt;"",B33&lt;&gt;"",D33&lt;&gt;"",F33&lt;&gt;"",H33&lt;&gt;"",J33&lt;&gt;"", AG33="OK")),"","Given Marks or Format is incorrect"),"Given Marks or Format is incorrect")</f>
        <v/>
      </c>
      <c r="U33" s="232"/>
      <c r="V33" s="232"/>
      <c r="W33" s="232"/>
      <c r="X33" s="23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81"/>
      <c r="B34" s="268"/>
      <c r="C34" s="269"/>
      <c r="D34" s="268"/>
      <c r="E34" s="269"/>
      <c r="F34" s="268"/>
      <c r="G34" s="269"/>
      <c r="H34" s="268"/>
      <c r="I34" s="269"/>
      <c r="J34" s="268"/>
      <c r="K34" s="269"/>
      <c r="L34" s="250" t="str">
        <f>IF(AND(A34&lt;&gt;"",B34&lt;&gt;"",D34&lt;&gt;"", F34&lt;&gt;"", H34&lt;&gt;"", J34&lt;&gt;"",Q34="",P34="OK",T34="",OR(D34&lt;=E17,D34="ABS"),OR(F34&lt;=G17,F34="ABS"),OR(H34&lt;=I17,H34="ABS"),OR(J34&lt;=K17,J34="ABS")),IF(AND(D34="ABS",F34="ABS",H34="ABS",J34="ABS"),"ABS",IF(SUM(D34,F34,H34,J34)=0,"ZERO",SUM(D34,F34,H34,J34))),"")</f>
        <v/>
      </c>
      <c r="M34" s="275"/>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41"/>
      <c r="P34" s="84" t="str">
        <f t="shared" si="0"/>
        <v/>
      </c>
      <c r="Q34" s="231" t="str">
        <f>IF(AND(A34&lt;&gt;"",B34&lt;&gt;""),IF(OR(D34&lt;&gt;"ABS"),IF(OR(AND(D34&lt;ROUNDDOWN((0.7*E17),0),D34&lt;&gt;0),D34&gt;E17,D34=""),"Attendance Marks incorrect",""),""),"")</f>
        <v/>
      </c>
      <c r="R34" s="232"/>
      <c r="S34" s="232"/>
      <c r="T34" s="232" t="str">
        <f>IF(OR(AND(OR(F34&lt;=G17, F34=0, F34="ABS"),OR(H34&lt;=I17, H34=0, H34="ABS"),OR(J34&lt;=K17, J34="ABS"))),IF(OR(AND(A34="",B34="",D34="",F34="",H34="",J34=""),AND(A34&lt;&gt;"",B34&lt;&gt;"",D34&lt;&gt;"",F34&lt;&gt;"",H34&lt;&gt;"",J34&lt;&gt;"", AG34="OK")),"","Given Marks or Format is incorrect"),"Given Marks or Format is incorrect")</f>
        <v/>
      </c>
      <c r="U34" s="232"/>
      <c r="V34" s="232"/>
      <c r="W34" s="232"/>
      <c r="X34" s="23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68"/>
      <c r="C35" s="269"/>
      <c r="D35" s="268"/>
      <c r="E35" s="269"/>
      <c r="F35" s="268"/>
      <c r="G35" s="269"/>
      <c r="H35" s="268"/>
      <c r="I35" s="269"/>
      <c r="J35" s="268"/>
      <c r="K35" s="269"/>
      <c r="L35" s="250" t="str">
        <f>IF(AND(A35&lt;&gt;"",B35&lt;&gt;"",D35&lt;&gt;"", F35&lt;&gt;"", H35&lt;&gt;"", J35&lt;&gt;"",Q35="",P35="OK",T35="",OR(D35&lt;=E17,D35="ABS"),OR(F35&lt;=G17,F35="ABS"),OR(H35&lt;=I17,H35="ABS"),OR(J35&lt;=K17,J35="ABS")),IF(AND(D35="ABS",F35="ABS",H35="ABS",J35="ABS"),"ABS",IF(SUM(D35,F35,H35,J35)=0,"ZERO",SUM(D35,F35,H35,J35))),"")</f>
        <v/>
      </c>
      <c r="M35" s="275"/>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41"/>
      <c r="P35" s="84" t="str">
        <f t="shared" si="0"/>
        <v/>
      </c>
      <c r="Q35" s="231" t="str">
        <f>IF(AND(A35&lt;&gt;"",B35&lt;&gt;""),IF(OR(D35&lt;&gt;"ABS"),IF(OR(AND(D35&lt;ROUNDDOWN((0.7*E17),0),D35&lt;&gt;0),D35&gt;E17,D35=""),"Attendance Marks incorrect",""),""),"")</f>
        <v/>
      </c>
      <c r="R35" s="232"/>
      <c r="S35" s="232"/>
      <c r="T35" s="232" t="str">
        <f>IF(OR(AND(OR(F35&lt;=G17, F35=0, F35="ABS"),OR(H35&lt;=I17, H35=0, H35="ABS"),OR(J35&lt;=K17, J35="ABS"))),IF(OR(AND(A35="",B35="",D35="",F35="",H35="",J35=""),AND(A35&lt;&gt;"",B35&lt;&gt;"",D35&lt;&gt;"",F35&lt;&gt;"",H35&lt;&gt;"",J35&lt;&gt;"", AG35="OK")),"","Given Marks or Format is incorrect"),"Given Marks or Format is incorrect")</f>
        <v/>
      </c>
      <c r="U35" s="232"/>
      <c r="V35" s="232"/>
      <c r="W35" s="232"/>
      <c r="X35" s="23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81"/>
      <c r="B36" s="268"/>
      <c r="C36" s="269"/>
      <c r="D36" s="268"/>
      <c r="E36" s="269"/>
      <c r="F36" s="268"/>
      <c r="G36" s="269"/>
      <c r="H36" s="268"/>
      <c r="I36" s="269"/>
      <c r="J36" s="268"/>
      <c r="K36" s="269"/>
      <c r="L36" s="250" t="str">
        <f>IF(AND(A36&lt;&gt;"",B36&lt;&gt;"",D36&lt;&gt;"", F36&lt;&gt;"", H36&lt;&gt;"", J36&lt;&gt;"",Q36="",P36="OK",T36="",OR(D36&lt;=E17,D36="ABS"),OR(F36&lt;=G17,F36="ABS"),OR(H36&lt;=I17,H36="ABS"),OR(J36&lt;=K17,J36="ABS")),IF(AND(D36="ABS",F36="ABS",H36="ABS",J36="ABS"),"ABS",IF(SUM(D36,F36,H36,J36)=0,"ZERO",SUM(D36,F36,H36,J36))),"")</f>
        <v/>
      </c>
      <c r="M36" s="275"/>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41"/>
      <c r="P36" s="84" t="str">
        <f t="shared" si="0"/>
        <v/>
      </c>
      <c r="Q36" s="231" t="str">
        <f>IF(AND(A36&lt;&gt;"",B36&lt;&gt;""),IF(OR(D36&lt;&gt;"ABS"),IF(OR(AND(D36&lt;ROUNDDOWN((0.7*E17),0),D36&lt;&gt;0),D36&gt;E17,D36=""),"Attendance Marks incorrect",""),""),"")</f>
        <v/>
      </c>
      <c r="R36" s="232"/>
      <c r="S36" s="232"/>
      <c r="T36" s="232" t="str">
        <f>IF(OR(AND(OR(F36&lt;=G17, F36=0, F36="ABS"),OR(H36&lt;=I17, H36=0, H36="ABS"),OR(J36&lt;=K17, J36="ABS"))),IF(OR(AND(A36="",B36="",D36="",F36="",H36="",J36=""),AND(A36&lt;&gt;"",B36&lt;&gt;"",D36&lt;&gt;"",F36&lt;&gt;"",H36&lt;&gt;"",J36&lt;&gt;"", AG36="OK")),"","Given Marks or Format is incorrect"),"Given Marks or Format is incorrect")</f>
        <v/>
      </c>
      <c r="U36" s="232"/>
      <c r="V36" s="232"/>
      <c r="W36" s="232"/>
      <c r="X36" s="23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68"/>
      <c r="C37" s="269"/>
      <c r="D37" s="268"/>
      <c r="E37" s="269"/>
      <c r="F37" s="268"/>
      <c r="G37" s="269"/>
      <c r="H37" s="268"/>
      <c r="I37" s="269"/>
      <c r="J37" s="268"/>
      <c r="K37" s="269"/>
      <c r="L37" s="250" t="str">
        <f>IF(AND(A37&lt;&gt;"",B37&lt;&gt;"",D37&lt;&gt;"", F37&lt;&gt;"", H37&lt;&gt;"", J37&lt;&gt;"",Q37="",P37="OK",T37="",OR(D37&lt;=E17,D37="ABS"),OR(F37&lt;=G17,F37="ABS"),OR(H37&lt;=I17,H37="ABS"),OR(J37&lt;=K17,J37="ABS")),IF(AND(D37="ABS",F37="ABS",H37="ABS",J37="ABS"),"ABS",IF(SUM(D37,F37,H37,J37)=0,"ZERO",SUM(D37,F37,H37,J37))),"")</f>
        <v/>
      </c>
      <c r="M37" s="275"/>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41"/>
      <c r="P37" s="84" t="str">
        <f t="shared" si="0"/>
        <v/>
      </c>
      <c r="Q37" s="231" t="str">
        <f>IF(AND(A37&lt;&gt;"",B37&lt;&gt;""),IF(OR(D37&lt;&gt;"ABS"),IF(OR(AND(D37&lt;ROUNDDOWN((0.7*E17),0),D37&lt;&gt;0),D37&gt;E17,D37=""),"Attendance Marks incorrect",""),""),"")</f>
        <v/>
      </c>
      <c r="R37" s="232"/>
      <c r="S37" s="232"/>
      <c r="T37" s="232" t="str">
        <f>IF(OR(AND(OR(F37&lt;=G17, F37=0, F37="ABS"),OR(H37&lt;=I17, H37=0, H37="ABS"),OR(J37&lt;=K17, J37="ABS"))),IF(OR(AND(A37="",B37="",D37="",F37="",H37="",J37=""),AND(A37&lt;&gt;"",B37&lt;&gt;"",D37&lt;&gt;"",F37&lt;&gt;"",H37&lt;&gt;"",J37&lt;&gt;"", AG37="OK")),"","Given Marks or Format is incorrect"),"Given Marks or Format is incorrect")</f>
        <v/>
      </c>
      <c r="U37" s="232"/>
      <c r="V37" s="232"/>
      <c r="W37" s="232"/>
      <c r="X37" s="23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81"/>
      <c r="B38" s="268"/>
      <c r="C38" s="269"/>
      <c r="D38" s="268"/>
      <c r="E38" s="269"/>
      <c r="F38" s="268"/>
      <c r="G38" s="269"/>
      <c r="H38" s="268"/>
      <c r="I38" s="269"/>
      <c r="J38" s="268"/>
      <c r="K38" s="269"/>
      <c r="L38" s="250" t="str">
        <f>IF(AND(A38&lt;&gt;"",B38&lt;&gt;"",D38&lt;&gt;"", F38&lt;&gt;"", H38&lt;&gt;"", J38&lt;&gt;"",Q38="",P38="OK",T38="",OR(D38&lt;=E17,D38="ABS"),OR(F38&lt;=G17,F38="ABS"),OR(H38&lt;=I17,H38="ABS"),OR(J38&lt;=K17,J38="ABS")),IF(AND(D38="ABS",F38="ABS",H38="ABS",J38="ABS"),"ABS",IF(SUM(D38,F38,H38,J38)=0,"ZERO",SUM(D38,F38,H38,J38))),"")</f>
        <v/>
      </c>
      <c r="M38" s="275"/>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41"/>
      <c r="P38" s="84" t="str">
        <f t="shared" si="0"/>
        <v/>
      </c>
      <c r="Q38" s="255" t="str">
        <f>IF(AND(A38&lt;&gt;"",B38&lt;&gt;""),IF(OR(D38&lt;&gt;"ABS"),IF(OR(AND(D38&lt;ROUNDDOWN((0.7*E17),0),D38&lt;&gt;0),D38&gt;E17,D38=""),"Attendance Marks incorrect",""),""),"")</f>
        <v/>
      </c>
      <c r="R38" s="256"/>
      <c r="S38" s="256"/>
      <c r="T38" s="256" t="str">
        <f>IF(OR(AND(OR(F38&lt;=G17, F38=0, F38="ABS"),OR(H38&lt;=I17, H38=0, H38="ABS"),OR(J38&lt;=K17, J38="ABS"))),IF(OR(AND(A38="",B38="",D38="",F38="",H38="",J38=""),AND(A38&lt;&gt;"",B38&lt;&gt;"",D38&lt;&gt;"",F38&lt;&gt;"",H38&lt;&gt;"",J38&lt;&gt;"", AG38="OK")),"","Given Marks or Format is incorrect"),"Given Marks or Format is incorrect")</f>
        <v/>
      </c>
      <c r="U38" s="256"/>
      <c r="V38" s="256"/>
      <c r="W38" s="256"/>
      <c r="X38" s="256"/>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88" t="s">
        <v>158</v>
      </c>
      <c r="B39" s="87" t="s">
        <v>158</v>
      </c>
      <c r="C39" s="186" t="s">
        <v>152</v>
      </c>
      <c r="D39" s="186"/>
      <c r="E39" s="186"/>
      <c r="F39" s="186"/>
      <c r="G39" s="186"/>
      <c r="H39" s="186"/>
      <c r="I39" s="186"/>
      <c r="J39" s="186"/>
      <c r="K39" s="186"/>
      <c r="L39" s="186"/>
      <c r="M39" s="186"/>
      <c r="N39" s="186"/>
      <c r="O39" s="241"/>
      <c r="P39" s="70"/>
      <c r="Q39" s="257"/>
      <c r="R39" s="258"/>
      <c r="S39" s="259"/>
      <c r="T39" s="260"/>
      <c r="U39" s="260"/>
      <c r="V39" s="260"/>
      <c r="W39" s="260"/>
      <c r="X39" s="260"/>
      <c r="Y39" s="159"/>
      <c r="Z39" s="146"/>
      <c r="AA39" s="146"/>
      <c r="AB39" s="71"/>
      <c r="AC39" s="72"/>
      <c r="AD39" s="73"/>
      <c r="AE39" s="21"/>
    </row>
    <row r="40" spans="1:103" ht="15.75" customHeight="1" thickBot="1">
      <c r="A40" s="276" t="s">
        <v>158</v>
      </c>
      <c r="B40" s="278" t="s">
        <v>158</v>
      </c>
      <c r="C40" s="187"/>
      <c r="D40" s="187"/>
      <c r="E40" s="187"/>
      <c r="F40" s="187"/>
      <c r="G40" s="187"/>
      <c r="H40" s="187"/>
      <c r="I40" s="187"/>
      <c r="J40" s="187"/>
      <c r="K40" s="187"/>
      <c r="L40" s="187"/>
      <c r="M40" s="187"/>
      <c r="N40" s="187"/>
      <c r="O40" s="241"/>
      <c r="P40" s="29">
        <f>COUNTIF(P19:P38,"FORMAT INCORRECT")+COUNTIF(P19:P38,"SEQUENCE INCORRECT")</f>
        <v>0</v>
      </c>
      <c r="Q40" s="251">
        <f>COUNTIF(Q19:Q38,"Attendance Marks incorrect")</f>
        <v>0</v>
      </c>
      <c r="R40" s="252"/>
      <c r="S40" s="252"/>
      <c r="T40" s="251">
        <f>COUNTIF(T19:X38,"Given Marks or Format is incorrect")</f>
        <v>0</v>
      </c>
      <c r="U40" s="252"/>
      <c r="V40" s="252"/>
      <c r="W40" s="252"/>
      <c r="X40" s="253"/>
      <c r="Y40" s="136"/>
      <c r="Z40" s="136"/>
      <c r="AA40" s="136"/>
    </row>
    <row r="41" spans="1:103" ht="3" customHeight="1">
      <c r="A41" s="334"/>
      <c r="B41" s="279"/>
      <c r="C41" s="188"/>
      <c r="D41" s="188"/>
      <c r="E41" s="188"/>
      <c r="F41" s="188"/>
      <c r="G41" s="188"/>
      <c r="H41" s="188"/>
      <c r="I41" s="188"/>
      <c r="J41" s="188"/>
      <c r="K41" s="188"/>
      <c r="L41" s="188"/>
      <c r="M41" s="188"/>
      <c r="N41" s="188"/>
      <c r="O41" s="241"/>
      <c r="P41" s="226"/>
      <c r="Q41" s="226"/>
      <c r="R41" s="226"/>
      <c r="S41" s="226"/>
      <c r="T41" s="226"/>
      <c r="U41" s="226"/>
      <c r="V41" s="226"/>
      <c r="W41" s="226"/>
      <c r="X41" s="226"/>
      <c r="Y41" s="154"/>
      <c r="Z41" s="144"/>
      <c r="AA41" s="144"/>
    </row>
    <row r="42" spans="1:103" ht="16.5" thickBot="1">
      <c r="A42" s="202"/>
      <c r="B42" s="202"/>
      <c r="C42" s="202"/>
      <c r="D42" s="202"/>
      <c r="E42" s="202"/>
      <c r="F42" s="202"/>
      <c r="G42" s="202"/>
      <c r="H42" s="202"/>
      <c r="I42" s="202"/>
      <c r="J42" s="202"/>
      <c r="K42" s="202"/>
      <c r="L42" s="202"/>
      <c r="M42" s="202"/>
      <c r="N42" s="202"/>
      <c r="O42" s="241"/>
      <c r="P42" s="203"/>
      <c r="Q42" s="203"/>
      <c r="R42" s="203"/>
      <c r="S42" s="203"/>
      <c r="T42" s="203"/>
      <c r="U42" s="203"/>
      <c r="V42" s="203"/>
      <c r="W42" s="203"/>
      <c r="X42" s="203"/>
      <c r="Y42" s="152"/>
      <c r="Z42" s="140"/>
      <c r="AA42" s="140"/>
    </row>
    <row r="43" spans="1:103" ht="21" customHeight="1" thickBot="1">
      <c r="A43" s="226"/>
      <c r="B43" s="226"/>
      <c r="C43" s="226"/>
      <c r="D43" s="226"/>
      <c r="E43" s="226"/>
      <c r="F43" s="226"/>
      <c r="G43" s="226"/>
      <c r="H43" s="226"/>
      <c r="I43" s="226"/>
      <c r="J43" s="226"/>
      <c r="K43" s="226"/>
      <c r="L43" s="226"/>
      <c r="M43" s="226"/>
      <c r="N43" s="226"/>
      <c r="O43" s="241"/>
      <c r="P43" s="197" t="s">
        <v>154</v>
      </c>
      <c r="Q43" s="198"/>
      <c r="R43" s="199"/>
      <c r="S43" s="34">
        <f>SUM(P40:X40)</f>
        <v>0</v>
      </c>
      <c r="T43" s="254"/>
      <c r="U43" s="203"/>
      <c r="V43" s="203"/>
      <c r="W43" s="203"/>
      <c r="X43" s="203"/>
      <c r="Y43" s="152"/>
      <c r="Z43" s="140"/>
      <c r="AA43" s="140"/>
    </row>
    <row r="44" spans="1:103" ht="12.95" customHeight="1">
      <c r="A44" s="219" t="s">
        <v>153</v>
      </c>
      <c r="B44" s="219"/>
      <c r="C44" s="219"/>
      <c r="D44" s="203"/>
      <c r="E44" s="222" t="s">
        <v>121</v>
      </c>
      <c r="F44" s="223"/>
      <c r="G44" s="223"/>
      <c r="H44" s="223"/>
      <c r="I44" s="223"/>
      <c r="J44" s="203"/>
      <c r="K44" s="219" t="s">
        <v>17</v>
      </c>
      <c r="L44" s="219"/>
      <c r="M44" s="219"/>
      <c r="N44" s="219"/>
      <c r="O44" s="241"/>
      <c r="P44" s="204" t="s">
        <v>163</v>
      </c>
      <c r="Q44" s="205"/>
      <c r="R44" s="205"/>
      <c r="S44" s="205"/>
      <c r="T44" s="205"/>
      <c r="U44" s="205"/>
      <c r="V44" s="205"/>
      <c r="W44" s="205"/>
      <c r="X44" s="206"/>
      <c r="Y44" s="153"/>
      <c r="Z44" s="143"/>
      <c r="AA44" s="143"/>
    </row>
    <row r="45" spans="1:103" ht="15.95" customHeight="1">
      <c r="A45" s="220"/>
      <c r="B45" s="220"/>
      <c r="C45" s="220"/>
      <c r="D45" s="203"/>
      <c r="E45" s="224"/>
      <c r="F45" s="224"/>
      <c r="G45" s="224"/>
      <c r="H45" s="224"/>
      <c r="I45" s="224"/>
      <c r="J45" s="203"/>
      <c r="K45" s="220"/>
      <c r="L45" s="220"/>
      <c r="M45" s="220"/>
      <c r="N45" s="220"/>
      <c r="O45" s="241"/>
      <c r="P45" s="207"/>
      <c r="Q45" s="208"/>
      <c r="R45" s="208"/>
      <c r="S45" s="208"/>
      <c r="T45" s="208"/>
      <c r="U45" s="208"/>
      <c r="V45" s="208"/>
      <c r="W45" s="208"/>
      <c r="X45" s="209"/>
      <c r="Y45" s="153"/>
      <c r="Z45" s="143"/>
      <c r="AA45" s="143"/>
    </row>
    <row r="46" spans="1:103" ht="15.95" customHeight="1">
      <c r="A46" s="220"/>
      <c r="B46" s="220"/>
      <c r="C46" s="220"/>
      <c r="D46" s="203"/>
      <c r="E46" s="224"/>
      <c r="F46" s="224"/>
      <c r="G46" s="224"/>
      <c r="H46" s="224"/>
      <c r="I46" s="224"/>
      <c r="J46" s="203"/>
      <c r="K46" s="220"/>
      <c r="L46" s="220"/>
      <c r="M46" s="220"/>
      <c r="N46" s="220"/>
      <c r="O46" s="241"/>
      <c r="P46" s="207"/>
      <c r="Q46" s="208"/>
      <c r="R46" s="208"/>
      <c r="S46" s="208"/>
      <c r="T46" s="208"/>
      <c r="U46" s="208"/>
      <c r="V46" s="208"/>
      <c r="W46" s="208"/>
      <c r="X46" s="209"/>
      <c r="Y46" s="153"/>
      <c r="Z46" s="143"/>
      <c r="AA46" s="143"/>
    </row>
    <row r="47" spans="1:103" ht="20.25" customHeight="1">
      <c r="A47" s="221"/>
      <c r="B47" s="221"/>
      <c r="C47" s="221"/>
      <c r="D47" s="227"/>
      <c r="E47" s="225"/>
      <c r="F47" s="225"/>
      <c r="G47" s="225"/>
      <c r="H47" s="225"/>
      <c r="I47" s="225"/>
      <c r="J47" s="227"/>
      <c r="K47" s="221"/>
      <c r="L47" s="221"/>
      <c r="M47" s="221"/>
      <c r="N47" s="221"/>
      <c r="O47" s="241"/>
      <c r="P47" s="207"/>
      <c r="Q47" s="208"/>
      <c r="R47" s="208"/>
      <c r="S47" s="208"/>
      <c r="T47" s="208"/>
      <c r="U47" s="208"/>
      <c r="V47" s="208"/>
      <c r="W47" s="208"/>
      <c r="X47" s="209"/>
      <c r="Y47" s="153"/>
      <c r="Z47" s="143"/>
      <c r="AA47" s="143"/>
    </row>
    <row r="48" spans="1:103" ht="15.95" customHeight="1">
      <c r="A48" s="53" t="s">
        <v>19</v>
      </c>
      <c r="B48" s="213" t="s">
        <v>18</v>
      </c>
      <c r="C48" s="214"/>
      <c r="D48" s="214"/>
      <c r="E48" s="214"/>
      <c r="F48" s="214"/>
      <c r="G48" s="214"/>
      <c r="H48" s="214"/>
      <c r="I48" s="214"/>
      <c r="J48" s="214"/>
      <c r="K48" s="214"/>
      <c r="L48" s="214"/>
      <c r="M48" s="214"/>
      <c r="N48" s="215"/>
      <c r="O48" s="241"/>
      <c r="P48" s="207"/>
      <c r="Q48" s="208"/>
      <c r="R48" s="208"/>
      <c r="S48" s="208"/>
      <c r="T48" s="208"/>
      <c r="U48" s="208"/>
      <c r="V48" s="208"/>
      <c r="W48" s="208"/>
      <c r="X48" s="209"/>
      <c r="Y48" s="153"/>
      <c r="Z48" s="143"/>
      <c r="AA48" s="143"/>
    </row>
    <row r="49" spans="1:27" ht="15.95" customHeight="1" thickBot="1">
      <c r="A49" s="55">
        <f>$S$43</f>
        <v>0</v>
      </c>
      <c r="B49" s="216"/>
      <c r="C49" s="217"/>
      <c r="D49" s="217"/>
      <c r="E49" s="217"/>
      <c r="F49" s="217"/>
      <c r="G49" s="217"/>
      <c r="H49" s="217"/>
      <c r="I49" s="217"/>
      <c r="J49" s="217"/>
      <c r="K49" s="217"/>
      <c r="L49" s="217"/>
      <c r="M49" s="217"/>
      <c r="N49" s="218"/>
      <c r="O49" s="241"/>
      <c r="P49" s="210"/>
      <c r="Q49" s="211"/>
      <c r="R49" s="211"/>
      <c r="S49" s="211"/>
      <c r="T49" s="211"/>
      <c r="U49" s="211"/>
      <c r="V49" s="211"/>
      <c r="W49" s="211"/>
      <c r="X49" s="212"/>
      <c r="Y49" s="153"/>
      <c r="Z49" s="143"/>
      <c r="AA49" s="143"/>
    </row>
    <row r="50" spans="1:27">
      <c r="A50" s="202"/>
      <c r="B50" s="202"/>
      <c r="C50" s="202"/>
      <c r="D50" s="202"/>
      <c r="E50" s="202"/>
      <c r="F50" s="202"/>
      <c r="G50" s="202"/>
      <c r="H50" s="202"/>
      <c r="I50" s="202"/>
      <c r="J50" s="202"/>
      <c r="K50" s="202"/>
      <c r="L50" s="202"/>
      <c r="M50" s="202"/>
      <c r="N50" s="202"/>
      <c r="O50" s="203"/>
      <c r="P50" s="261" t="s">
        <v>160</v>
      </c>
      <c r="Q50" s="261"/>
      <c r="R50" s="261"/>
      <c r="S50" s="261"/>
      <c r="T50" s="261"/>
      <c r="U50" s="261"/>
      <c r="V50" s="261"/>
      <c r="W50" s="261"/>
      <c r="X50" s="261"/>
      <c r="Y50" s="138"/>
      <c r="Z50" s="138"/>
      <c r="AA50" s="138"/>
    </row>
    <row r="51" spans="1:27">
      <c r="A51" s="203"/>
      <c r="B51" s="203"/>
      <c r="C51" s="203"/>
      <c r="D51" s="203"/>
      <c r="E51" s="203"/>
      <c r="F51" s="203"/>
      <c r="G51" s="203"/>
      <c r="H51" s="203"/>
      <c r="I51" s="203"/>
      <c r="J51" s="203"/>
      <c r="K51" s="203"/>
      <c r="L51" s="203"/>
      <c r="M51" s="203"/>
      <c r="N51" s="203"/>
      <c r="O51" s="203"/>
      <c r="P51" s="262"/>
      <c r="Q51" s="262"/>
      <c r="R51" s="262"/>
      <c r="S51" s="262"/>
      <c r="T51" s="262"/>
      <c r="U51" s="262"/>
      <c r="V51" s="262"/>
      <c r="W51" s="262"/>
      <c r="X51" s="262"/>
      <c r="Y51" s="156"/>
      <c r="Z51" s="141"/>
      <c r="AA51" s="141"/>
    </row>
    <row r="52" spans="1:27">
      <c r="A52" s="203"/>
      <c r="B52" s="203"/>
      <c r="C52" s="203"/>
      <c r="D52" s="203"/>
      <c r="E52" s="203"/>
      <c r="F52" s="203"/>
      <c r="G52" s="203"/>
      <c r="H52" s="203"/>
      <c r="I52" s="203"/>
      <c r="J52" s="203"/>
      <c r="K52" s="203"/>
      <c r="L52" s="203"/>
      <c r="M52" s="203"/>
      <c r="N52" s="203"/>
      <c r="O52" s="203"/>
      <c r="P52" s="263"/>
      <c r="Q52" s="263"/>
      <c r="R52" s="263"/>
      <c r="S52" s="263"/>
      <c r="T52" s="263"/>
      <c r="U52" s="263"/>
      <c r="V52" s="263"/>
      <c r="W52" s="263"/>
      <c r="X52" s="263"/>
      <c r="Y52" s="138"/>
      <c r="Z52" s="138"/>
      <c r="AA52" s="138"/>
    </row>
    <row r="53" spans="1:27" ht="20.25">
      <c r="A53" s="203"/>
      <c r="B53" s="203"/>
      <c r="C53" s="203"/>
      <c r="D53" s="203"/>
      <c r="E53" s="203"/>
      <c r="F53" s="203"/>
      <c r="G53" s="203"/>
      <c r="H53" s="203"/>
      <c r="I53" s="203"/>
      <c r="J53" s="203"/>
      <c r="K53" s="203"/>
      <c r="L53" s="203"/>
      <c r="M53" s="203"/>
      <c r="N53" s="203"/>
      <c r="O53" s="203"/>
      <c r="P53" s="189" t="s">
        <v>159</v>
      </c>
      <c r="Q53" s="190"/>
      <c r="R53" s="190"/>
      <c r="S53" s="190"/>
      <c r="T53" s="190"/>
      <c r="U53" s="190"/>
      <c r="V53" s="190"/>
      <c r="W53" s="190"/>
      <c r="X53" s="191"/>
      <c r="Y53" s="150"/>
      <c r="Z53" s="145"/>
      <c r="AA53" s="145"/>
    </row>
    <row r="54" spans="1:27" ht="21" thickBot="1">
      <c r="A54" s="203"/>
      <c r="B54" s="203"/>
      <c r="C54" s="203"/>
      <c r="D54" s="203"/>
      <c r="E54" s="203"/>
      <c r="F54" s="203"/>
      <c r="G54" s="203"/>
      <c r="H54" s="203"/>
      <c r="I54" s="203"/>
      <c r="J54" s="203"/>
      <c r="K54" s="203"/>
      <c r="L54" s="203"/>
      <c r="M54" s="203"/>
      <c r="N54" s="203"/>
      <c r="O54" s="203"/>
      <c r="P54" s="192"/>
      <c r="Q54" s="193"/>
      <c r="R54" s="193"/>
      <c r="S54" s="193"/>
      <c r="T54" s="193"/>
      <c r="U54" s="193"/>
      <c r="V54" s="193"/>
      <c r="W54" s="193"/>
      <c r="X54" s="194"/>
      <c r="Y54" s="150"/>
      <c r="Z54" s="145"/>
      <c r="AA54" s="145"/>
    </row>
    <row r="55" spans="1:27" ht="21" thickBot="1">
      <c r="A55" s="203"/>
      <c r="B55" s="203"/>
      <c r="C55" s="203"/>
      <c r="D55" s="203"/>
      <c r="E55" s="203"/>
      <c r="F55" s="203"/>
      <c r="G55" s="203"/>
      <c r="H55" s="203"/>
      <c r="I55" s="203"/>
      <c r="J55" s="203"/>
      <c r="K55" s="203"/>
      <c r="L55" s="203"/>
      <c r="M55" s="203"/>
      <c r="N55" s="203"/>
      <c r="O55" s="203"/>
      <c r="P55" s="82" t="s">
        <v>7</v>
      </c>
      <c r="Q55" s="195" t="s">
        <v>8</v>
      </c>
      <c r="R55" s="195"/>
      <c r="S55" s="195"/>
      <c r="T55" s="196"/>
      <c r="U55" s="196"/>
      <c r="V55" s="196"/>
      <c r="W55" s="196"/>
      <c r="X55" s="196"/>
      <c r="Y55" s="139"/>
      <c r="Z55" s="139"/>
      <c r="AA55" s="139"/>
    </row>
    <row r="56" spans="1:27" ht="16.5" thickBot="1">
      <c r="A56" s="203"/>
      <c r="B56" s="203"/>
      <c r="C56" s="203"/>
      <c r="D56" s="203"/>
      <c r="E56" s="203"/>
      <c r="F56" s="203"/>
      <c r="G56" s="203"/>
      <c r="H56" s="203"/>
      <c r="I56" s="203"/>
      <c r="J56" s="203"/>
      <c r="K56" s="203"/>
      <c r="L56" s="203"/>
      <c r="M56" s="203"/>
      <c r="N56" s="203"/>
      <c r="O56" s="203"/>
      <c r="P56" s="83">
        <v>1</v>
      </c>
      <c r="Q56" s="182" t="s">
        <v>191</v>
      </c>
      <c r="R56" s="182"/>
      <c r="S56" s="182"/>
      <c r="T56" s="184"/>
      <c r="U56" s="185"/>
      <c r="V56" s="183" t="s">
        <v>198</v>
      </c>
      <c r="W56" s="183"/>
      <c r="X56" s="183"/>
      <c r="Y56" s="155"/>
      <c r="Z56" s="142"/>
      <c r="AA56" s="142"/>
    </row>
    <row r="57" spans="1:27" ht="16.5" thickBot="1">
      <c r="A57" s="203"/>
      <c r="B57" s="203"/>
      <c r="C57" s="203"/>
      <c r="D57" s="203"/>
      <c r="E57" s="203"/>
      <c r="F57" s="203"/>
      <c r="G57" s="203"/>
      <c r="H57" s="203"/>
      <c r="I57" s="203"/>
      <c r="J57" s="203"/>
      <c r="K57" s="203"/>
      <c r="L57" s="203"/>
      <c r="M57" s="203"/>
      <c r="N57" s="203"/>
      <c r="O57" s="203"/>
      <c r="P57" s="83">
        <v>2</v>
      </c>
      <c r="Q57" s="182" t="s">
        <v>192</v>
      </c>
      <c r="R57" s="182"/>
      <c r="S57" s="182"/>
      <c r="T57" s="184"/>
      <c r="U57" s="185"/>
      <c r="V57" s="183" t="s">
        <v>199</v>
      </c>
      <c r="W57" s="183"/>
      <c r="X57" s="183"/>
      <c r="Y57" s="155"/>
      <c r="Z57" s="142"/>
      <c r="AA57" s="142"/>
    </row>
    <row r="58" spans="1:27" ht="16.5" thickBot="1">
      <c r="A58" s="203"/>
      <c r="B58" s="203"/>
      <c r="C58" s="203"/>
      <c r="D58" s="203"/>
      <c r="E58" s="203"/>
      <c r="F58" s="203"/>
      <c r="G58" s="203"/>
      <c r="H58" s="203"/>
      <c r="I58" s="203"/>
      <c r="J58" s="203"/>
      <c r="K58" s="203"/>
      <c r="L58" s="203"/>
      <c r="M58" s="203"/>
      <c r="N58" s="203"/>
      <c r="O58" s="203"/>
      <c r="P58" s="83">
        <v>3</v>
      </c>
      <c r="Q58" s="182" t="s">
        <v>193</v>
      </c>
      <c r="R58" s="182"/>
      <c r="S58" s="182"/>
      <c r="T58" s="184"/>
      <c r="U58" s="185"/>
      <c r="V58" s="183" t="s">
        <v>200</v>
      </c>
      <c r="W58" s="183"/>
      <c r="X58" s="183"/>
      <c r="Y58" s="155"/>
      <c r="Z58" s="142"/>
      <c r="AA58" s="142"/>
    </row>
    <row r="59" spans="1:27" ht="16.5" thickBot="1">
      <c r="A59" s="203"/>
      <c r="B59" s="203"/>
      <c r="C59" s="203"/>
      <c r="D59" s="203"/>
      <c r="E59" s="203"/>
      <c r="F59" s="203"/>
      <c r="G59" s="203"/>
      <c r="H59" s="203"/>
      <c r="I59" s="203"/>
      <c r="J59" s="203"/>
      <c r="K59" s="203"/>
      <c r="L59" s="203"/>
      <c r="M59" s="203"/>
      <c r="N59" s="203"/>
      <c r="O59" s="203"/>
      <c r="P59" s="83">
        <v>4</v>
      </c>
      <c r="Q59" s="182" t="s">
        <v>194</v>
      </c>
      <c r="R59" s="182"/>
      <c r="S59" s="182"/>
      <c r="T59" s="184"/>
      <c r="U59" s="185"/>
      <c r="V59" s="183" t="s">
        <v>201</v>
      </c>
      <c r="W59" s="183"/>
      <c r="X59" s="183"/>
      <c r="Y59" s="155"/>
      <c r="Z59" s="142"/>
      <c r="AA59" s="142"/>
    </row>
    <row r="60" spans="1:27" ht="16.5" thickBot="1">
      <c r="A60" s="203"/>
      <c r="B60" s="203"/>
      <c r="C60" s="203"/>
      <c r="D60" s="203"/>
      <c r="E60" s="203"/>
      <c r="F60" s="203"/>
      <c r="G60" s="203"/>
      <c r="H60" s="203"/>
      <c r="I60" s="203"/>
      <c r="J60" s="203"/>
      <c r="K60" s="203"/>
      <c r="L60" s="203"/>
      <c r="M60" s="203"/>
      <c r="N60" s="203"/>
      <c r="O60" s="203"/>
      <c r="P60" s="83">
        <v>5</v>
      </c>
      <c r="Q60" s="182" t="s">
        <v>195</v>
      </c>
      <c r="R60" s="182"/>
      <c r="S60" s="182"/>
      <c r="T60" s="184"/>
      <c r="U60" s="185"/>
      <c r="V60" s="182"/>
      <c r="W60" s="182"/>
      <c r="X60" s="182"/>
      <c r="Y60" s="155"/>
      <c r="Z60" s="142"/>
      <c r="AA60" s="142"/>
    </row>
    <row r="61" spans="1:27" ht="16.5" thickBot="1">
      <c r="A61" s="203"/>
      <c r="B61" s="203"/>
      <c r="C61" s="203"/>
      <c r="D61" s="203"/>
      <c r="E61" s="203"/>
      <c r="F61" s="203"/>
      <c r="G61" s="203"/>
      <c r="H61" s="203"/>
      <c r="I61" s="203"/>
      <c r="J61" s="203"/>
      <c r="K61" s="203"/>
      <c r="L61" s="203"/>
      <c r="M61" s="203"/>
      <c r="N61" s="203"/>
      <c r="O61" s="203"/>
      <c r="P61" s="83">
        <v>6</v>
      </c>
      <c r="Q61" s="182" t="s">
        <v>196</v>
      </c>
      <c r="R61" s="182"/>
      <c r="S61" s="182"/>
      <c r="T61" s="184"/>
      <c r="U61" s="185"/>
      <c r="V61" s="182"/>
      <c r="W61" s="182"/>
      <c r="X61" s="182"/>
      <c r="Y61" s="155"/>
      <c r="Z61" s="142"/>
      <c r="AA61" s="142"/>
    </row>
    <row r="62" spans="1:27" ht="16.5" thickBot="1">
      <c r="A62" s="203"/>
      <c r="B62" s="203"/>
      <c r="C62" s="203"/>
      <c r="D62" s="203"/>
      <c r="E62" s="203"/>
      <c r="F62" s="203"/>
      <c r="G62" s="203"/>
      <c r="H62" s="203"/>
      <c r="I62" s="203"/>
      <c r="J62" s="203"/>
      <c r="K62" s="203"/>
      <c r="L62" s="203"/>
      <c r="M62" s="203"/>
      <c r="N62" s="203"/>
      <c r="O62" s="203"/>
      <c r="P62" s="83">
        <v>7</v>
      </c>
      <c r="Q62" s="182" t="s">
        <v>197</v>
      </c>
      <c r="R62" s="182"/>
      <c r="S62" s="182"/>
      <c r="T62" s="184"/>
      <c r="U62" s="185"/>
      <c r="V62" s="182"/>
      <c r="W62" s="182"/>
      <c r="X62" s="182"/>
      <c r="Y62" s="155"/>
      <c r="Z62" s="142"/>
      <c r="AA62" s="142"/>
    </row>
  </sheetData>
  <sheetProtection password="F5D8"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0481" r:id="rId3"/>
    <oleObject progId="PBrush" shapeId="20482" r:id="rId4"/>
  </oleObjects>
</worksheet>
</file>

<file path=xl/worksheets/sheet4.xml><?xml version="1.0" encoding="utf-8"?>
<worksheet xmlns="http://schemas.openxmlformats.org/spreadsheetml/2006/main" xmlns:r="http://schemas.openxmlformats.org/officeDocument/2006/relationships">
  <sheetPr codeName="Sheet4"/>
  <dimension ref="A1:CY62"/>
  <sheetViews>
    <sheetView zoomScaleNormal="100" workbookViewId="0">
      <selection activeCell="J24" sqref="J24:K24"/>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28"/>
      <c r="B1" s="181" t="s">
        <v>178</v>
      </c>
      <c r="C1" s="180"/>
      <c r="D1" s="180"/>
      <c r="E1" s="180"/>
      <c r="F1" s="180"/>
      <c r="G1" s="180"/>
      <c r="H1" s="180"/>
      <c r="I1" s="180"/>
      <c r="J1" s="180"/>
      <c r="K1" s="180"/>
      <c r="L1" s="180"/>
      <c r="M1" s="180"/>
      <c r="N1" s="241"/>
      <c r="O1" s="241"/>
      <c r="P1" s="318" t="s">
        <v>122</v>
      </c>
      <c r="Q1" s="319"/>
      <c r="R1" s="319"/>
      <c r="S1" s="319"/>
      <c r="T1" s="319"/>
      <c r="U1" s="319"/>
      <c r="V1" s="319"/>
      <c r="W1" s="319"/>
      <c r="X1" s="320"/>
      <c r="Y1" s="159"/>
      <c r="Z1" s="146"/>
      <c r="AA1" s="146"/>
    </row>
    <row r="2" spans="1:27" s="31" customFormat="1" ht="12.95" customHeight="1">
      <c r="A2" s="228"/>
      <c r="B2" s="180" t="s">
        <v>0</v>
      </c>
      <c r="C2" s="180"/>
      <c r="D2" s="180"/>
      <c r="E2" s="180"/>
      <c r="F2" s="180"/>
      <c r="G2" s="180"/>
      <c r="H2" s="180"/>
      <c r="I2" s="180"/>
      <c r="J2" s="180"/>
      <c r="K2" s="180"/>
      <c r="L2" s="180"/>
      <c r="M2" s="180"/>
      <c r="N2" s="241"/>
      <c r="O2" s="241"/>
      <c r="P2" s="321"/>
      <c r="Q2" s="322"/>
      <c r="R2" s="322"/>
      <c r="S2" s="322"/>
      <c r="T2" s="322"/>
      <c r="U2" s="323"/>
      <c r="V2" s="323"/>
      <c r="W2" s="323"/>
      <c r="X2" s="324"/>
      <c r="Y2" s="160"/>
      <c r="Z2" s="147"/>
      <c r="AA2" s="147"/>
    </row>
    <row r="3" spans="1:27" s="31" customFormat="1" ht="12.95" customHeight="1">
      <c r="A3" s="228"/>
      <c r="B3" s="180"/>
      <c r="C3" s="180"/>
      <c r="D3" s="180"/>
      <c r="E3" s="180"/>
      <c r="F3" s="180"/>
      <c r="G3" s="180"/>
      <c r="H3" s="180"/>
      <c r="I3" s="180"/>
      <c r="J3" s="180"/>
      <c r="K3" s="180"/>
      <c r="L3" s="180"/>
      <c r="M3" s="180"/>
      <c r="N3" s="241"/>
      <c r="O3" s="241"/>
      <c r="P3" s="321"/>
      <c r="Q3" s="322"/>
      <c r="R3" s="322"/>
      <c r="S3" s="322"/>
      <c r="T3" s="322"/>
      <c r="U3" s="323"/>
      <c r="V3" s="323"/>
      <c r="W3" s="323"/>
      <c r="X3" s="324"/>
      <c r="Y3" s="160"/>
      <c r="Z3" s="147"/>
      <c r="AA3" s="147"/>
    </row>
    <row r="4" spans="1:27" s="31" customFormat="1" ht="15" customHeight="1">
      <c r="A4" s="228"/>
      <c r="B4" s="228"/>
      <c r="C4" s="228"/>
      <c r="D4" s="264" t="s">
        <v>1</v>
      </c>
      <c r="E4" s="264"/>
      <c r="F4" s="264"/>
      <c r="G4" s="264"/>
      <c r="H4" s="264"/>
      <c r="I4" s="264"/>
      <c r="J4" s="264"/>
      <c r="K4" s="264"/>
      <c r="L4" s="228"/>
      <c r="M4" s="228"/>
      <c r="N4" s="228"/>
      <c r="O4" s="241"/>
      <c r="P4" s="321"/>
      <c r="Q4" s="322"/>
      <c r="R4" s="322"/>
      <c r="S4" s="322"/>
      <c r="T4" s="322"/>
      <c r="U4" s="323"/>
      <c r="V4" s="323"/>
      <c r="W4" s="323"/>
      <c r="X4" s="324"/>
      <c r="Y4" s="160"/>
      <c r="Z4" s="147"/>
      <c r="AA4" s="147"/>
    </row>
    <row r="5" spans="1:27" s="31" customFormat="1" ht="8.25" customHeight="1">
      <c r="A5" s="228"/>
      <c r="B5" s="228"/>
      <c r="C5" s="228"/>
      <c r="D5" s="228"/>
      <c r="E5" s="228"/>
      <c r="F5" s="228"/>
      <c r="G5" s="228"/>
      <c r="H5" s="228"/>
      <c r="I5" s="228"/>
      <c r="J5" s="228"/>
      <c r="K5" s="228"/>
      <c r="L5" s="228"/>
      <c r="M5" s="228"/>
      <c r="N5" s="228"/>
      <c r="O5" s="241"/>
      <c r="P5" s="321"/>
      <c r="Q5" s="322"/>
      <c r="R5" s="322"/>
      <c r="S5" s="322"/>
      <c r="T5" s="322"/>
      <c r="U5" s="323"/>
      <c r="V5" s="323"/>
      <c r="W5" s="323"/>
      <c r="X5" s="324"/>
      <c r="Y5" s="160"/>
      <c r="Z5" s="147"/>
      <c r="AA5" s="147"/>
    </row>
    <row r="6" spans="1:27" s="31" customFormat="1" ht="20.100000000000001" customHeight="1">
      <c r="A6" s="244" t="s">
        <v>148</v>
      </c>
      <c r="B6" s="244"/>
      <c r="C6" s="244"/>
      <c r="D6" s="244"/>
      <c r="E6" s="313" t="str">
        <f>Sheet1!$E$6</f>
        <v>Communication Design</v>
      </c>
      <c r="F6" s="313"/>
      <c r="G6" s="313"/>
      <c r="H6" s="313"/>
      <c r="I6" s="313"/>
      <c r="J6" s="313"/>
      <c r="K6" s="313"/>
      <c r="L6" s="313"/>
      <c r="M6" s="313"/>
      <c r="N6" s="313"/>
      <c r="O6" s="241"/>
      <c r="P6" s="321"/>
      <c r="Q6" s="322"/>
      <c r="R6" s="322"/>
      <c r="S6" s="322"/>
      <c r="T6" s="322"/>
      <c r="U6" s="323"/>
      <c r="V6" s="323"/>
      <c r="W6" s="323"/>
      <c r="X6" s="324"/>
      <c r="Y6" s="160"/>
      <c r="Z6" s="147"/>
      <c r="AA6" s="147"/>
    </row>
    <row r="7" spans="1:27" s="31" customFormat="1" ht="20.100000000000001" customHeight="1">
      <c r="A7" s="244" t="s">
        <v>149</v>
      </c>
      <c r="B7" s="244"/>
      <c r="C7" s="313" t="str">
        <f>Sheet1!$C$7</f>
        <v>Bachelor of Communication Design</v>
      </c>
      <c r="D7" s="313"/>
      <c r="E7" s="313"/>
      <c r="F7" s="313"/>
      <c r="G7" s="313"/>
      <c r="H7" s="313"/>
      <c r="I7" s="313"/>
      <c r="J7" s="313"/>
      <c r="K7" s="313"/>
      <c r="L7" s="313"/>
      <c r="M7" s="313"/>
      <c r="N7" s="313"/>
      <c r="O7" s="241"/>
      <c r="P7" s="321"/>
      <c r="Q7" s="322"/>
      <c r="R7" s="322"/>
      <c r="S7" s="322"/>
      <c r="T7" s="322"/>
      <c r="U7" s="323"/>
      <c r="V7" s="323"/>
      <c r="W7" s="323"/>
      <c r="X7" s="324"/>
      <c r="Y7" s="160"/>
      <c r="Z7" s="147"/>
      <c r="AA7" s="147"/>
    </row>
    <row r="8" spans="1:27" s="31" customFormat="1" ht="20.100000000000001" customHeight="1">
      <c r="A8" s="36" t="s">
        <v>2</v>
      </c>
      <c r="B8" s="38" t="str">
        <f>Sheet1!$B$8</f>
        <v>First</v>
      </c>
      <c r="C8" s="35" t="s">
        <v>3</v>
      </c>
      <c r="D8" s="39" t="str">
        <f>Sheet1!$D$8</f>
        <v>First</v>
      </c>
      <c r="E8" s="242" t="s">
        <v>4</v>
      </c>
      <c r="F8" s="242"/>
      <c r="G8" s="310" t="str">
        <f>Sheet1!$G$8</f>
        <v>CE17CD</v>
      </c>
      <c r="H8" s="310"/>
      <c r="I8" s="311" t="str">
        <f>Sheet1!$I$8</f>
        <v>Regular Exam</v>
      </c>
      <c r="J8" s="311"/>
      <c r="K8" s="311"/>
      <c r="L8" s="311"/>
      <c r="M8" s="312" t="str">
        <f>Sheet1!$M$8</f>
        <v>March/April, 2019</v>
      </c>
      <c r="N8" s="312"/>
      <c r="O8" s="241"/>
      <c r="P8" s="321"/>
      <c r="Q8" s="322"/>
      <c r="R8" s="322"/>
      <c r="S8" s="322"/>
      <c r="T8" s="322"/>
      <c r="U8" s="323"/>
      <c r="V8" s="323"/>
      <c r="W8" s="323"/>
      <c r="X8" s="324"/>
      <c r="Y8" s="160"/>
      <c r="Z8" s="147"/>
      <c r="AA8" s="147"/>
    </row>
    <row r="9" spans="1:27" s="31" customFormat="1" ht="20.100000000000001" customHeight="1">
      <c r="A9" s="37" t="s">
        <v>5</v>
      </c>
      <c r="B9" s="274" t="str">
        <f>Sheet1!$B$9</f>
        <v>Sculpture-I</v>
      </c>
      <c r="C9" s="274"/>
      <c r="D9" s="274"/>
      <c r="E9" s="274"/>
      <c r="F9" s="274"/>
      <c r="G9" s="274"/>
      <c r="H9" s="274"/>
      <c r="I9" s="274"/>
      <c r="J9" s="274"/>
      <c r="K9" s="242" t="s">
        <v>6</v>
      </c>
      <c r="L9" s="242"/>
      <c r="M9" s="242"/>
      <c r="N9" s="40" t="str">
        <f>Sheet1!$N$9</f>
        <v>02/04/2019</v>
      </c>
      <c r="O9" s="241"/>
      <c r="P9" s="321"/>
      <c r="Q9" s="322"/>
      <c r="R9" s="322"/>
      <c r="S9" s="322"/>
      <c r="T9" s="322"/>
      <c r="U9" s="323"/>
      <c r="V9" s="323"/>
      <c r="W9" s="323"/>
      <c r="X9" s="324"/>
      <c r="Y9" s="160"/>
      <c r="Z9" s="147"/>
      <c r="AA9" s="147"/>
    </row>
    <row r="10" spans="1:27" s="31" customFormat="1" ht="20.100000000000001" customHeight="1">
      <c r="A10" s="244" t="s">
        <v>20</v>
      </c>
      <c r="B10" s="244"/>
      <c r="C10" s="244"/>
      <c r="D10" s="244"/>
      <c r="E10" s="274" t="str">
        <f>Sheet1!$E$10</f>
        <v>Dr. Aijaz Ali Brohi</v>
      </c>
      <c r="F10" s="274"/>
      <c r="G10" s="274"/>
      <c r="H10" s="274"/>
      <c r="I10" s="274"/>
      <c r="J10" s="274"/>
      <c r="K10" s="274"/>
      <c r="L10" s="274"/>
      <c r="M10" s="274"/>
      <c r="N10" s="274"/>
      <c r="O10" s="241"/>
      <c r="P10" s="321"/>
      <c r="Q10" s="322"/>
      <c r="R10" s="322"/>
      <c r="S10" s="322"/>
      <c r="T10" s="322"/>
      <c r="U10" s="323"/>
      <c r="V10" s="323"/>
      <c r="W10" s="323"/>
      <c r="X10" s="324"/>
      <c r="Y10" s="160"/>
      <c r="Z10" s="147"/>
      <c r="AA10" s="147"/>
    </row>
    <row r="11" spans="1:27" s="31" customFormat="1" ht="9.9499999999999993" customHeight="1">
      <c r="A11" s="250"/>
      <c r="B11" s="250"/>
      <c r="C11" s="250"/>
      <c r="D11" s="240" t="s">
        <v>157</v>
      </c>
      <c r="E11" s="240"/>
      <c r="F11" s="314" t="s">
        <v>157</v>
      </c>
      <c r="G11" s="314"/>
      <c r="H11" s="314" t="s">
        <v>157</v>
      </c>
      <c r="I11" s="314"/>
      <c r="J11" s="314" t="s">
        <v>157</v>
      </c>
      <c r="K11" s="314"/>
      <c r="L11" s="315"/>
      <c r="M11" s="315"/>
      <c r="N11" s="315"/>
      <c r="O11" s="241"/>
      <c r="P11" s="321"/>
      <c r="Q11" s="322"/>
      <c r="R11" s="322"/>
      <c r="S11" s="322"/>
      <c r="T11" s="322"/>
      <c r="U11" s="323"/>
      <c r="V11" s="323"/>
      <c r="W11" s="323"/>
      <c r="X11" s="324"/>
      <c r="Y11" s="160"/>
      <c r="Z11" s="147"/>
      <c r="AA11" s="147"/>
    </row>
    <row r="12" spans="1:27" s="31" customFormat="1" ht="18" customHeight="1">
      <c r="A12" s="239" t="s">
        <v>7</v>
      </c>
      <c r="B12" s="239" t="s">
        <v>8</v>
      </c>
      <c r="C12" s="239"/>
      <c r="D12" s="243" t="s">
        <v>9</v>
      </c>
      <c r="E12" s="243"/>
      <c r="F12" s="243"/>
      <c r="G12" s="243"/>
      <c r="H12" s="243"/>
      <c r="I12" s="243"/>
      <c r="J12" s="243"/>
      <c r="K12" s="243"/>
      <c r="L12" s="243"/>
      <c r="M12" s="243"/>
      <c r="N12" s="243"/>
      <c r="O12" s="241"/>
      <c r="P12" s="321"/>
      <c r="Q12" s="322"/>
      <c r="R12" s="322"/>
      <c r="S12" s="322"/>
      <c r="T12" s="322"/>
      <c r="U12" s="323"/>
      <c r="V12" s="323"/>
      <c r="W12" s="323"/>
      <c r="X12" s="324"/>
      <c r="Y12" s="160"/>
      <c r="Z12" s="147"/>
      <c r="AA12" s="147"/>
    </row>
    <row r="13" spans="1:27" s="31" customFormat="1" ht="18" customHeight="1">
      <c r="A13" s="239"/>
      <c r="B13" s="239"/>
      <c r="C13" s="239"/>
      <c r="D13" s="243"/>
      <c r="E13" s="243"/>
      <c r="F13" s="243"/>
      <c r="G13" s="243"/>
      <c r="H13" s="243"/>
      <c r="I13" s="243"/>
      <c r="J13" s="243"/>
      <c r="K13" s="243"/>
      <c r="L13" s="243"/>
      <c r="M13" s="243"/>
      <c r="N13" s="243"/>
      <c r="O13" s="241"/>
      <c r="P13" s="321"/>
      <c r="Q13" s="322"/>
      <c r="R13" s="322"/>
      <c r="S13" s="322"/>
      <c r="T13" s="322"/>
      <c r="U13" s="325"/>
      <c r="V13" s="326"/>
      <c r="W13" s="326"/>
      <c r="X13" s="327"/>
      <c r="Y13" s="160"/>
      <c r="Z13" s="147"/>
      <c r="AA13" s="147"/>
    </row>
    <row r="14" spans="1:27" s="31" customFormat="1" ht="18" customHeight="1">
      <c r="A14" s="239"/>
      <c r="B14" s="239"/>
      <c r="C14" s="239"/>
      <c r="D14" s="243" t="s">
        <v>10</v>
      </c>
      <c r="E14" s="243"/>
      <c r="F14" s="243" t="s">
        <v>11</v>
      </c>
      <c r="G14" s="243"/>
      <c r="H14" s="243" t="s">
        <v>12</v>
      </c>
      <c r="I14" s="243"/>
      <c r="J14" s="243" t="s">
        <v>13</v>
      </c>
      <c r="K14" s="243"/>
      <c r="L14" s="243" t="s">
        <v>15</v>
      </c>
      <c r="M14" s="243"/>
      <c r="N14" s="239" t="s">
        <v>16</v>
      </c>
      <c r="O14" s="241"/>
      <c r="P14" s="321"/>
      <c r="Q14" s="322"/>
      <c r="R14" s="322"/>
      <c r="S14" s="322"/>
      <c r="T14" s="322"/>
      <c r="U14" s="326"/>
      <c r="V14" s="326"/>
      <c r="W14" s="326"/>
      <c r="X14" s="327"/>
      <c r="Y14" s="160"/>
      <c r="Z14" s="147"/>
      <c r="AA14" s="147"/>
    </row>
    <row r="15" spans="1:27" s="31" customFormat="1" ht="18" customHeight="1">
      <c r="A15" s="239"/>
      <c r="B15" s="239"/>
      <c r="C15" s="239"/>
      <c r="D15" s="243"/>
      <c r="E15" s="243"/>
      <c r="F15" s="243"/>
      <c r="G15" s="243"/>
      <c r="H15" s="243"/>
      <c r="I15" s="243"/>
      <c r="J15" s="243"/>
      <c r="K15" s="243"/>
      <c r="L15" s="243"/>
      <c r="M15" s="243"/>
      <c r="N15" s="239"/>
      <c r="O15" s="241"/>
      <c r="P15" s="321"/>
      <c r="Q15" s="322"/>
      <c r="R15" s="322"/>
      <c r="S15" s="322"/>
      <c r="T15" s="322"/>
      <c r="U15" s="326"/>
      <c r="V15" s="326"/>
      <c r="W15" s="326"/>
      <c r="X15" s="327"/>
      <c r="Y15" s="160"/>
      <c r="Z15" s="147"/>
      <c r="AA15" s="147"/>
    </row>
    <row r="16" spans="1:27" s="31" customFormat="1" ht="18" customHeight="1" thickBot="1">
      <c r="A16" s="239"/>
      <c r="B16" s="239"/>
      <c r="C16" s="239"/>
      <c r="D16" s="248"/>
      <c r="E16" s="248"/>
      <c r="F16" s="248"/>
      <c r="G16" s="248"/>
      <c r="H16" s="248"/>
      <c r="I16" s="248"/>
      <c r="J16" s="248"/>
      <c r="K16" s="248"/>
      <c r="L16" s="248"/>
      <c r="M16" s="248"/>
      <c r="N16" s="239"/>
      <c r="O16" s="241"/>
      <c r="P16" s="328"/>
      <c r="Q16" s="260"/>
      <c r="R16" s="260"/>
      <c r="S16" s="260"/>
      <c r="T16" s="260"/>
      <c r="U16" s="329"/>
      <c r="V16" s="329"/>
      <c r="W16" s="329"/>
      <c r="X16" s="330"/>
      <c r="Y16" s="160"/>
      <c r="Z16" s="147"/>
      <c r="AA16" s="147"/>
    </row>
    <row r="17" spans="1:103" s="31" customFormat="1" ht="18" customHeight="1">
      <c r="A17" s="239"/>
      <c r="B17" s="239"/>
      <c r="C17" s="239"/>
      <c r="D17" s="33" t="s">
        <v>14</v>
      </c>
      <c r="E17" s="8">
        <f>(10*M17)/100</f>
        <v>10</v>
      </c>
      <c r="F17" s="33" t="s">
        <v>14</v>
      </c>
      <c r="G17" s="8">
        <f>(10*M17)/100</f>
        <v>10</v>
      </c>
      <c r="H17" s="33" t="s">
        <v>14</v>
      </c>
      <c r="I17" s="8">
        <f>(20*M17)/100</f>
        <v>20</v>
      </c>
      <c r="J17" s="33" t="s">
        <v>14</v>
      </c>
      <c r="K17" s="8">
        <f>(60*M17)/100</f>
        <v>60</v>
      </c>
      <c r="L17" s="33" t="s">
        <v>14</v>
      </c>
      <c r="M17" s="11">
        <f>Sheet1!$M$17</f>
        <v>100</v>
      </c>
      <c r="N17" s="239"/>
      <c r="O17" s="241"/>
      <c r="P17" s="28" t="s">
        <v>150</v>
      </c>
      <c r="Q17" s="250" t="s">
        <v>146</v>
      </c>
      <c r="R17" s="250"/>
      <c r="S17" s="275"/>
      <c r="T17" s="331" t="s">
        <v>147</v>
      </c>
      <c r="U17" s="250"/>
      <c r="V17" s="250"/>
      <c r="W17" s="250"/>
      <c r="X17" s="275"/>
      <c r="Y17" s="155"/>
      <c r="Z17" s="142"/>
      <c r="AA17" s="142"/>
    </row>
    <row r="18" spans="1:103" s="65" customFormat="1" ht="5.0999999999999996" customHeight="1">
      <c r="A18" s="67"/>
      <c r="B18" s="280"/>
      <c r="C18" s="281"/>
      <c r="D18" s="316" t="s">
        <v>157</v>
      </c>
      <c r="E18" s="317"/>
      <c r="F18" s="316" t="s">
        <v>157</v>
      </c>
      <c r="G18" s="317"/>
      <c r="H18" s="316" t="s">
        <v>157</v>
      </c>
      <c r="I18" s="317"/>
      <c r="J18" s="316" t="s">
        <v>157</v>
      </c>
      <c r="K18" s="317"/>
      <c r="L18" s="280"/>
      <c r="M18" s="281"/>
      <c r="N18" s="67"/>
      <c r="O18" s="241"/>
      <c r="P18" s="68"/>
      <c r="Q18" s="332"/>
      <c r="R18" s="333"/>
      <c r="S18" s="281"/>
      <c r="T18" s="280"/>
      <c r="U18" s="333"/>
      <c r="V18" s="333"/>
      <c r="W18" s="333"/>
      <c r="X18" s="281"/>
      <c r="Y18" s="155"/>
      <c r="Z18" s="142"/>
      <c r="AA18" s="142"/>
      <c r="AF18" s="65" t="b">
        <f>Sheet3!$AF$38</f>
        <v>0</v>
      </c>
      <c r="AG18" s="85" t="str">
        <f>IF(AND(AF19=TRUE, AF18=TRUE),IF(A19-Sheet3!A38=1,"OK","INCORRECT"),"")</f>
        <v/>
      </c>
      <c r="BO18" s="65" t="str">
        <f>Sheet3!BO38</f>
        <v/>
      </c>
      <c r="BP18" s="65" t="b">
        <f>Sheet3!BP38</f>
        <v>0</v>
      </c>
      <c r="BQ18" s="65" t="b">
        <f>Sheet3!BQ38</f>
        <v>0</v>
      </c>
      <c r="BR18" s="65" t="b">
        <f>Sheet3!BR38</f>
        <v>0</v>
      </c>
      <c r="BS18" s="65" t="str">
        <f>Sheet3!BS38</f>
        <v/>
      </c>
      <c r="BT18" s="65" t="str">
        <f>Sheet3!BT38</f>
        <v/>
      </c>
      <c r="BU18" s="65" t="str">
        <f>Sheet3!BU38</f>
        <v/>
      </c>
      <c r="BV18" s="65" t="str">
        <f>Sheet3!BV38</f>
        <v/>
      </c>
      <c r="BW18" s="65" t="str">
        <f>Sheet3!BW38</f>
        <v/>
      </c>
      <c r="BX18" s="65" t="str">
        <f>Sheet3!BX38</f>
        <v>INCORRECT</v>
      </c>
      <c r="BY18" s="65" t="b">
        <f>Sheet3!BY38</f>
        <v>0</v>
      </c>
      <c r="BZ18" s="65" t="str">
        <f>Sheet3!BZ38</f>
        <v/>
      </c>
      <c r="CA18" s="65" t="b">
        <f>Sheet3!CA38</f>
        <v>0</v>
      </c>
      <c r="CB18" s="65" t="b">
        <f>Sheet3!CB38</f>
        <v>0</v>
      </c>
      <c r="CC18" s="65" t="b">
        <f>Sheet3!CC38</f>
        <v>0</v>
      </c>
      <c r="CD18" s="65" t="b">
        <f>Sheet3!CD38</f>
        <v>0</v>
      </c>
      <c r="CE18" s="65" t="b">
        <f>Sheet3!CE38</f>
        <v>0</v>
      </c>
      <c r="CF18" s="65" t="b">
        <f>Sheet3!CF38</f>
        <v>0</v>
      </c>
      <c r="CG18" s="65" t="str">
        <f>Sheet3!CG38</f>
        <v/>
      </c>
      <c r="CH18" s="65" t="str">
        <f>Sheet3!CH38</f>
        <v/>
      </c>
      <c r="CI18" s="65" t="str">
        <f>Sheet3!CI38</f>
        <v/>
      </c>
      <c r="CJ18" s="65" t="str">
        <f>Sheet3!CJ38</f>
        <v/>
      </c>
      <c r="CK18" s="65" t="str">
        <f>Sheet3!CK38</f>
        <v/>
      </c>
      <c r="CL18" s="65" t="str">
        <f>Sheet3!CL38</f>
        <v/>
      </c>
      <c r="CM18" s="65" t="str">
        <f>Sheet3!CM38</f>
        <v/>
      </c>
      <c r="CN18" s="65" t="str">
        <f>Sheet3!CN38</f>
        <v/>
      </c>
      <c r="CO18" s="65" t="str">
        <f>Sheet3!CO38</f>
        <v>NO</v>
      </c>
      <c r="CP18" s="65" t="str">
        <f>Sheet3!CP38</f>
        <v>NO</v>
      </c>
      <c r="CQ18" s="65" t="str">
        <f>Sheet3!CQ38</f>
        <v>NO</v>
      </c>
      <c r="CR18" s="65" t="str">
        <f>Sheet3!CR38</f>
        <v>NO</v>
      </c>
      <c r="CS18" s="65" t="str">
        <f>Sheet3!CS38</f>
        <v>OK</v>
      </c>
      <c r="CT18" s="65" t="b">
        <f>Sheet3!CT38</f>
        <v>0</v>
      </c>
      <c r="CU18" s="65" t="b">
        <f>Sheet3!CU38</f>
        <v>0</v>
      </c>
      <c r="CV18" s="65" t="b">
        <f>Sheet3!CV38</f>
        <v>0</v>
      </c>
      <c r="CW18" s="65" t="b">
        <f>Sheet3!CW38</f>
        <v>0</v>
      </c>
      <c r="CX18" s="65" t="str">
        <f>Sheet3!CX38</f>
        <v>SEQUENCE INCORRECT</v>
      </c>
      <c r="CY18" s="65">
        <f>Sheet3!CY38</f>
        <v>19</v>
      </c>
    </row>
    <row r="19" spans="1:103" s="31" customFormat="1" ht="18.95" customHeight="1" thickBot="1">
      <c r="A19" s="63"/>
      <c r="B19" s="268"/>
      <c r="C19" s="269"/>
      <c r="D19" s="268"/>
      <c r="E19" s="269"/>
      <c r="F19" s="268"/>
      <c r="G19" s="269"/>
      <c r="H19" s="268"/>
      <c r="I19" s="269"/>
      <c r="J19" s="268"/>
      <c r="K19" s="269"/>
      <c r="L19" s="250" t="str">
        <f>IF(AND(A19&lt;&gt;"",B19&lt;&gt;"",D19&lt;&gt;"",F19&lt;&gt;"",H19&lt;&gt;"",J19&lt;&gt;"",Q19="",P19="OK",T19="",OR(D19&lt;=E17,D19="ABS"),OR(F19&lt;=G17,F19="ABS"),OR(H19&lt;=I17,H19="ABS"),OR(J19&lt;=K17,J19="ABS")),IF(AND(D19="ABS",F19="ABS",H19="ABS",J19="ABS"),"ABS",IF(SUM(D19,F19,H19,J19)=0,"ZERO",SUM(D19,F19,H19,J19))),"")</f>
        <v/>
      </c>
      <c r="M19" s="275"/>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41"/>
      <c r="P19" s="84" t="str">
        <f>IF(A19&lt;&gt;"",IF(CX19="SEQUENCE CORRECT",IF(OR(T(AB19)="OK",T(Z19)="oKK",T(Y19)="oKK",T(AA19)="oKK",T(AC19)="oOk",T(AD19)="Okk", AE19="ok"),"OK","FORMAT INCORRECT"),"SEQUENCE INCORRECT"),"")</f>
        <v/>
      </c>
      <c r="Q19" s="229" t="str">
        <f>IF(AND(A19&lt;&gt;"",B19&lt;&gt;""),IF(OR(D19&lt;&gt;"ABS"),IF(OR(AND(D19&lt;ROUNDDOWN((0.7*E17),0),D19&lt;&gt;0),D19&gt;E17,D19=""),"Attendance Marks incorrect",""),""),"")</f>
        <v/>
      </c>
      <c r="R19" s="230"/>
      <c r="S19" s="230"/>
      <c r="T19" s="230" t="str">
        <f>IF(OR(AND(OR(F19&lt;=G17, F19=0, F19="ABS"),OR(H19&lt;=I17, H19=0, H19="ABS"),OR(J19&lt;=K17, J19="ABS"))),IF(OR(AND(A19="",B19="",D19="",F19="",H19="",J19=""),AND(A19&lt;&gt;"",B19&lt;&gt;"",D19&lt;&gt;"",F19&lt;&gt;"",H19&lt;&gt;"",J19&lt;&gt;"", AG19="OK")),"","Given Marks or Format is incorrect"),"Given Marks or Format is incorrect")</f>
        <v/>
      </c>
      <c r="U19" s="230"/>
      <c r="V19" s="230"/>
      <c r="W19" s="230"/>
      <c r="X19" s="230"/>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81"/>
      <c r="B20" s="268"/>
      <c r="C20" s="269"/>
      <c r="D20" s="268"/>
      <c r="E20" s="269"/>
      <c r="F20" s="268"/>
      <c r="G20" s="269"/>
      <c r="H20" s="268"/>
      <c r="I20" s="269"/>
      <c r="J20" s="268"/>
      <c r="K20" s="269"/>
      <c r="L20" s="250" t="str">
        <f>IF(AND(A20&lt;&gt;"",B20&lt;&gt;"",D20&lt;&gt;"", F20&lt;&gt;"", H20&lt;&gt;"", J20&lt;&gt;"",Q20="",P20="OK",T20="",OR(D20&lt;=E17,D20="ABS"),OR(F20&lt;=G17,F20="ABS"),OR(H20&lt;=I17,H20="ABS"),OR(J20&lt;=K17,J20="ABS")),IF(AND(D20="ABS",F20="ABS",H20="ABS",J20="ABS"),"ABS",IF(SUM(D20,F20,H20,J20)=0,"ZERO",SUM(D20,F20,H20,J20))),"")</f>
        <v/>
      </c>
      <c r="M20" s="275"/>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41"/>
      <c r="P20" s="84" t="str">
        <f t="shared" ref="P20:P38" si="0">IF(A20&lt;&gt;"",IF(CX20="SEQUENCE CORRECT",IF(OR(T(AB20)="OK",T(Z20)="oKK",T(Y20)="oKK",T(AA20)="oKK",T(AC20)="oOk",T(AD20)="Okk", AE20="ok"),"OK","FORMAT INCORRECT"),"SEQUENCE INCORRECT"),"")</f>
        <v/>
      </c>
      <c r="Q20" s="231" t="str">
        <f>IF(AND(A20&lt;&gt;"",B20&lt;&gt;""),IF(OR(D20&lt;&gt;"ABS"),IF(OR(AND(D20&lt;ROUNDDOWN((0.7*E17),0),D20&lt;&gt;0),D20&gt;E17,D20=""),"Attendance Marks incorrect",""),""),"")</f>
        <v/>
      </c>
      <c r="R20" s="232"/>
      <c r="S20" s="232"/>
      <c r="T20" s="232" t="str">
        <f>IF(OR(AND(OR(F20&lt;=G17, F20=0, F20="ABS"),OR(H20&lt;=I17, H20=0, H20="ABS"),OR(J20&lt;=K17, J20="ABS"))),IF(OR(AND(A20="",B20="",D20="",F20="",H20="",J20=""),AND(A20&lt;&gt;"",B20&lt;&gt;"",D20&lt;&gt;"",F20&lt;&gt;"",H20&lt;&gt;"",J20&lt;&gt;"", AG20="OK")),"","Given Marks or Format is incorrect"),"Given Marks or Format is incorrect")</f>
        <v/>
      </c>
      <c r="U20" s="232"/>
      <c r="V20" s="232"/>
      <c r="W20" s="232"/>
      <c r="X20" s="23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68"/>
      <c r="C21" s="269"/>
      <c r="D21" s="268"/>
      <c r="E21" s="269"/>
      <c r="F21" s="268"/>
      <c r="G21" s="269"/>
      <c r="H21" s="268"/>
      <c r="I21" s="269"/>
      <c r="J21" s="268"/>
      <c r="K21" s="269"/>
      <c r="L21" s="250" t="str">
        <f>IF(AND(A21&lt;&gt;"",B21&lt;&gt;"",D21&lt;&gt;"", F21&lt;&gt;"", H21&lt;&gt;"", J21&lt;&gt;"",Q21="",P21="OK",T21="",OR(D21&lt;=E17,D21="ABS"),OR(F21&lt;=G17,F21="ABS"),OR(H21&lt;=I17,H21="ABS"),OR(J21&lt;=K17,J21="ABS")),IF(AND(D21="ABS",F21="ABS",H21="ABS",J21="ABS"),"ABS",IF(SUM(D21,F21,H21,J21)=0,"ZERO",SUM(D21,F21,H21,J21))),"")</f>
        <v/>
      </c>
      <c r="M21" s="275"/>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41"/>
      <c r="P21" s="84" t="str">
        <f t="shared" si="0"/>
        <v/>
      </c>
      <c r="Q21" s="231" t="str">
        <f>IF(AND(A21&lt;&gt;"",B21&lt;&gt;""),IF(OR(D21&lt;&gt;"ABS"),IF(OR(AND(D21&lt;ROUNDDOWN((0.7*E17),0),D21&lt;&gt;0),D21&gt;E17,D21=""),"Attendance Marks incorrect",""),""),"")</f>
        <v/>
      </c>
      <c r="R21" s="232"/>
      <c r="S21" s="232"/>
      <c r="T21" s="232" t="str">
        <f>IF(OR(AND(OR(F21&lt;=G17, F21=0, F21="ABS"),OR(H21&lt;=I17, H21=0, H21="ABS"),OR(J21&lt;=K17, J21="ABS"))),IF(OR(AND(A21="",B21="",D21="",F21="",H21="",J21=""),AND(A21&lt;&gt;"",B21&lt;&gt;"",D21&lt;&gt;"",F21&lt;&gt;"",H21&lt;&gt;"",J21&lt;&gt;"", AG21="OK")),"","Given Marks or Format is incorrect"),"Given Marks or Format is incorrect")</f>
        <v/>
      </c>
      <c r="U21" s="232"/>
      <c r="V21" s="232"/>
      <c r="W21" s="232"/>
      <c r="X21" s="23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81"/>
      <c r="B22" s="268"/>
      <c r="C22" s="269"/>
      <c r="D22" s="268"/>
      <c r="E22" s="269"/>
      <c r="F22" s="268"/>
      <c r="G22" s="269"/>
      <c r="H22" s="268"/>
      <c r="I22" s="269"/>
      <c r="J22" s="268"/>
      <c r="K22" s="269"/>
      <c r="L22" s="250" t="str">
        <f>IF(AND(A22&lt;&gt;"",B22&lt;&gt;"",D22&lt;&gt;"", F22&lt;&gt;"", H22&lt;&gt;"", J22&lt;&gt;"",Q22="",P22="OK",T22="",OR(D22&lt;=E17,D22="ABS"),OR(F22&lt;=G17,F22="ABS"),OR(H22&lt;=I17,H22="ABS"),OR(J22&lt;=K17,J22="ABS")),IF(AND(D22="ABS",F22="ABS",H22="ABS",J22="ABS"),"ABS",IF(SUM(D22,F22,H22,J22)=0,"ZERO",SUM(D22,F22,H22,J22))),"")</f>
        <v/>
      </c>
      <c r="M22" s="275"/>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41"/>
      <c r="P22" s="84" t="str">
        <f t="shared" si="0"/>
        <v/>
      </c>
      <c r="Q22" s="231" t="str">
        <f>IF(AND(A22&lt;&gt;"",B22&lt;&gt;""),IF(OR(D22&lt;&gt;"ABS"),IF(OR(AND(D22&lt;ROUNDDOWN((0.7*E17),0),D22&lt;&gt;0),D22&gt;E17,D22=""),"Attendance Marks incorrect",""),""),"")</f>
        <v/>
      </c>
      <c r="R22" s="232"/>
      <c r="S22" s="232"/>
      <c r="T22" s="232" t="str">
        <f>IF(OR(AND(OR(F22&lt;=G17, F22=0, F22="ABS"),OR(H22&lt;=I17, H22=0, H22="ABS"),OR(J22&lt;=K17, J22="ABS"))),IF(OR(AND(A22="",B22="",D22="",F22="",H22="",J22=""),AND(A22&lt;&gt;"",B22&lt;&gt;"",D22&lt;&gt;"",F22&lt;&gt;"",H22&lt;&gt;"",J22&lt;&gt;"", AG22="OK")),"","Given Marks or Format is incorrect"),"Given Marks or Format is incorrect")</f>
        <v/>
      </c>
      <c r="U22" s="232"/>
      <c r="V22" s="232"/>
      <c r="W22" s="232"/>
      <c r="X22" s="23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68"/>
      <c r="C23" s="269"/>
      <c r="D23" s="268"/>
      <c r="E23" s="269"/>
      <c r="F23" s="268"/>
      <c r="G23" s="269"/>
      <c r="H23" s="268"/>
      <c r="I23" s="269"/>
      <c r="J23" s="268"/>
      <c r="K23" s="269"/>
      <c r="L23" s="250" t="str">
        <f>IF(AND(A23&lt;&gt;"",B23&lt;&gt;"",D23&lt;&gt;"", F23&lt;&gt;"", H23&lt;&gt;"", J23&lt;&gt;"",Q23="",P23="OK",T23="",OR(D23&lt;=E17,D23="ABS"),OR(F23&lt;=G17,F23="ABS"),OR(H23&lt;=I17,H23="ABS"),OR(J23&lt;=K17,J23="ABS")),IF(AND(D23="ABS",F23="ABS",H23="ABS",J23="ABS"),"ABS",IF(SUM(D23,F23,H23,J23)=0,"ZERO",SUM(D23,F23,H23,J23))),"")</f>
        <v/>
      </c>
      <c r="M23" s="275"/>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41"/>
      <c r="P23" s="84" t="str">
        <f t="shared" si="0"/>
        <v/>
      </c>
      <c r="Q23" s="231" t="str">
        <f>IF(AND(A23&lt;&gt;"",B23&lt;&gt;""),IF(OR(D23&lt;&gt;"ABS"),IF(OR(AND(D23&lt;ROUNDDOWN((0.7*E17),0),D23&lt;&gt;0),D23&gt;E17,D23=""),"Attendance Marks incorrect",""),""),"")</f>
        <v/>
      </c>
      <c r="R23" s="232"/>
      <c r="S23" s="232"/>
      <c r="T23" s="232" t="str">
        <f>IF(OR(AND(OR(F23&lt;=G17, F23=0, F23="ABS"),OR(H23&lt;=I17, H23=0, H23="ABS"),OR(J23&lt;=K17, J23="ABS"))),IF(OR(AND(A23="",B23="",D23="",F23="",H23="",J23=""),AND(A23&lt;&gt;"",B23&lt;&gt;"",D23&lt;&gt;"",F23&lt;&gt;"",H23&lt;&gt;"",J23&lt;&gt;"", AG23="OK")),"","Given Marks or Format is incorrect"),"Given Marks or Format is incorrect")</f>
        <v/>
      </c>
      <c r="U23" s="232"/>
      <c r="V23" s="232"/>
      <c r="W23" s="232"/>
      <c r="X23" s="23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81"/>
      <c r="B24" s="268"/>
      <c r="C24" s="269"/>
      <c r="D24" s="268"/>
      <c r="E24" s="269"/>
      <c r="F24" s="268"/>
      <c r="G24" s="269"/>
      <c r="H24" s="268"/>
      <c r="I24" s="269"/>
      <c r="J24" s="268"/>
      <c r="K24" s="269"/>
      <c r="L24" s="250" t="str">
        <f>IF(AND(A24&lt;&gt;"",B24&lt;&gt;"",D24&lt;&gt;"", F24&lt;&gt;"", H24&lt;&gt;"", J24&lt;&gt;"",Q24="",P24="OK",T24="",OR(D24&lt;=E17,D24="ABS"),OR(F24&lt;=G17,F24="ABS"),OR(H24&lt;=I17,H24="ABS"),OR(J24&lt;=K17,J24="ABS")),IF(AND(D24="ABS",F24="ABS",H24="ABS",J24="ABS"),"ABS",IF(SUM(D24,F24,H24,J24)=0,"ZERO",SUM(D24,F24,H24,J24))),"")</f>
        <v/>
      </c>
      <c r="M24" s="275"/>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41"/>
      <c r="P24" s="84" t="str">
        <f t="shared" si="0"/>
        <v/>
      </c>
      <c r="Q24" s="231" t="str">
        <f>IF(AND(A24&lt;&gt;"",B24&lt;&gt;""),IF(OR(D24&lt;&gt;"ABS"),IF(OR(AND(D24&lt;ROUNDDOWN((0.7*E17),0),D24&lt;&gt;0),D24&gt;E17,D24=""),"Attendance Marks incorrect",""),""),"")</f>
        <v/>
      </c>
      <c r="R24" s="232"/>
      <c r="S24" s="232"/>
      <c r="T24" s="232" t="str">
        <f>IF(OR(AND(OR(F24&lt;=G17, F24=0, F24="ABS"),OR(H24&lt;=I17, H24=0, H24="ABS"),OR(J24&lt;=K17, J24="ABS"))),IF(OR(AND(A24="",B24="",D24="",F24="",H24="",J24=""),AND(A24&lt;&gt;"",B24&lt;&gt;"",D24&lt;&gt;"",F24&lt;&gt;"",H24&lt;&gt;"",J24&lt;&gt;"", AG24="OK")),"","Given Marks or Format is incorrect"),"Given Marks or Format is incorrect")</f>
        <v/>
      </c>
      <c r="U24" s="232"/>
      <c r="V24" s="232"/>
      <c r="W24" s="232"/>
      <c r="X24" s="23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68"/>
      <c r="C25" s="269"/>
      <c r="D25" s="268"/>
      <c r="E25" s="269"/>
      <c r="F25" s="268"/>
      <c r="G25" s="269"/>
      <c r="H25" s="268"/>
      <c r="I25" s="269"/>
      <c r="J25" s="268"/>
      <c r="K25" s="269"/>
      <c r="L25" s="250" t="str">
        <f>IF(AND(A25&lt;&gt;"",B25&lt;&gt;"",D25&lt;&gt;"", F25&lt;&gt;"", H25&lt;&gt;"", J25&lt;&gt;"",Q25="",P25="OK",T25="",OR(D25&lt;=E17,D25="ABS"),OR(F25&lt;=G17,F25="ABS"),OR(H25&lt;=I17,H25="ABS"),OR(J25&lt;=K17,J25="ABS")),IF(AND(D25="ABS",F25="ABS",H25="ABS",J25="ABS"),"ABS",IF(SUM(D25,F25,H25,J25)=0,"ZERO",SUM(D25,F25,H25,J25))),"")</f>
        <v/>
      </c>
      <c r="M25" s="275"/>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41"/>
      <c r="P25" s="84" t="str">
        <f t="shared" si="0"/>
        <v/>
      </c>
      <c r="Q25" s="231" t="str">
        <f>IF(AND(A25&lt;&gt;"",B25&lt;&gt;""),IF(OR(D25&lt;&gt;"ABS"),IF(OR(AND(D25&lt;ROUNDDOWN((0.7*E17),0),D25&lt;&gt;0),D25&gt;E17,D25=""),"Attendance Marks incorrect",""),""),"")</f>
        <v/>
      </c>
      <c r="R25" s="232"/>
      <c r="S25" s="232"/>
      <c r="T25" s="232" t="str">
        <f>IF(OR(AND(OR(F25&lt;=G17, F25=0, F25="ABS"),OR(H25&lt;=I17, H25=0, H25="ABS"),OR(J25&lt;=K17, J25="ABS"))),IF(OR(AND(A25="",B25="",D25="",F25="",H25="",J25=""),AND(A25&lt;&gt;"",B25&lt;&gt;"",D25&lt;&gt;"",F25&lt;&gt;"",H25&lt;&gt;"",J25&lt;&gt;"", AG25="OK")),"","Given Marks or Format is incorrect"),"Given Marks or Format is incorrect")</f>
        <v/>
      </c>
      <c r="U25" s="232"/>
      <c r="V25" s="232"/>
      <c r="W25" s="232"/>
      <c r="X25" s="23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81"/>
      <c r="B26" s="268"/>
      <c r="C26" s="269"/>
      <c r="D26" s="268"/>
      <c r="E26" s="269"/>
      <c r="F26" s="268"/>
      <c r="G26" s="269"/>
      <c r="H26" s="268"/>
      <c r="I26" s="269"/>
      <c r="J26" s="268"/>
      <c r="K26" s="269"/>
      <c r="L26" s="250" t="str">
        <f>IF(AND(A26&lt;&gt;"",B26&lt;&gt;"",D26&lt;&gt;"", F26&lt;&gt;"", H26&lt;&gt;"", J26&lt;&gt;"",Q26="",P26="OK",T26="",OR(D26&lt;=E17,D26="ABS"),OR(F26&lt;=G17,F26="ABS"),OR(H26&lt;=I17,H26="ABS"),OR(J26&lt;=K17,J26="ABS")),IF(AND(D26="ABS",F26="ABS",H26="ABS",J26="ABS"),"ABS",IF(SUM(D26,F26,H26,J26)=0,"ZERO",SUM(D26,F26,H26,J26))),"")</f>
        <v/>
      </c>
      <c r="M26" s="275"/>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41"/>
      <c r="P26" s="84" t="str">
        <f t="shared" si="0"/>
        <v/>
      </c>
      <c r="Q26" s="231" t="str">
        <f>IF(AND(A26&lt;&gt;"",B26&lt;&gt;""),IF(OR(D26&lt;&gt;"ABS"),IF(OR(AND(D26&lt;ROUNDDOWN((0.7*E17),0),D26&lt;&gt;0),D26&gt;E17,D26=""),"Attendance Marks incorrect",""),""),"")</f>
        <v/>
      </c>
      <c r="R26" s="232"/>
      <c r="S26" s="232"/>
      <c r="T26" s="232" t="str">
        <f>IF(OR(AND(OR(F26&lt;=G17, F26=0, F26="ABS"),OR(H26&lt;=I17, H26=0, H26="ABS"),OR(J26&lt;=K17, J26="ABS"))),IF(OR(AND(A26="",B26="",D26="",F26="",H26="",J26=""),AND(A26&lt;&gt;"",B26&lt;&gt;"",D26&lt;&gt;"",F26&lt;&gt;"",H26&lt;&gt;"",J26&lt;&gt;"", AG26="OK")),"","Given Marks or Format is incorrect"),"Given Marks or Format is incorrect")</f>
        <v/>
      </c>
      <c r="U26" s="232"/>
      <c r="V26" s="232"/>
      <c r="W26" s="232"/>
      <c r="X26" s="23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68"/>
      <c r="C27" s="269"/>
      <c r="D27" s="268"/>
      <c r="E27" s="269"/>
      <c r="F27" s="268"/>
      <c r="G27" s="269"/>
      <c r="H27" s="268"/>
      <c r="I27" s="269"/>
      <c r="J27" s="268"/>
      <c r="K27" s="269"/>
      <c r="L27" s="250" t="str">
        <f>IF(AND(A27&lt;&gt;"",B27&lt;&gt;"",D27&lt;&gt;"", F27&lt;&gt;"", H27&lt;&gt;"", J27&lt;&gt;"",Q27="",P27="OK",T27="",OR(D27&lt;=E17,D27="ABS"),OR(F27&lt;=G17,F27="ABS"),OR(H27&lt;=I17,H27="ABS"),OR(J27&lt;=K17,J27="ABS")),IF(AND(D27="ABS",F27="ABS",H27="ABS",J27="ABS"),"ABS",IF(SUM(D27,F27,H27,J27)=0,"ZERO",SUM(D27,F27,H27,J27))),"")</f>
        <v/>
      </c>
      <c r="M27" s="275"/>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41"/>
      <c r="P27" s="84" t="str">
        <f t="shared" si="0"/>
        <v/>
      </c>
      <c r="Q27" s="231" t="str">
        <f>IF(AND(A27&lt;&gt;"",B27&lt;&gt;""),IF(OR(D27&lt;&gt;"ABS"),IF(OR(AND(D27&lt;ROUNDDOWN((0.7*E17),0),D27&lt;&gt;0),D27&gt;E17,D27=""),"Attendance Marks incorrect",""),""),"")</f>
        <v/>
      </c>
      <c r="R27" s="232"/>
      <c r="S27" s="232"/>
      <c r="T27" s="232" t="str">
        <f>IF(OR(AND(OR(F27&lt;=G17, F27=0, F27="ABS"),OR(H27&lt;=I17, H27=0, H27="ABS"),OR(J27&lt;=K17, J27="ABS"))),IF(OR(AND(A27="",B27="",D27="",F27="",H27="",J27=""),AND(A27&lt;&gt;"",B27&lt;&gt;"",D27&lt;&gt;"",F27&lt;&gt;"",H27&lt;&gt;"",J27&lt;&gt;"", AG27="OK")),"","Given Marks or Format is incorrect"),"Given Marks or Format is incorrect")</f>
        <v/>
      </c>
      <c r="U27" s="232"/>
      <c r="V27" s="232"/>
      <c r="W27" s="232"/>
      <c r="X27" s="23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81"/>
      <c r="B28" s="268"/>
      <c r="C28" s="269"/>
      <c r="D28" s="268"/>
      <c r="E28" s="269"/>
      <c r="F28" s="268"/>
      <c r="G28" s="269"/>
      <c r="H28" s="268"/>
      <c r="I28" s="269"/>
      <c r="J28" s="268"/>
      <c r="K28" s="269"/>
      <c r="L28" s="250" t="str">
        <f>IF(AND(A28&lt;&gt;"",B28&lt;&gt;"",D28&lt;&gt;"", F28&lt;&gt;"", H28&lt;&gt;"", J28&lt;&gt;"",Q28="",P28="OK",T28="",OR(D28&lt;=E17,D28="ABS"),OR(F28&lt;=G17,F28="ABS"),OR(H28&lt;=I17,H28="ABS"),OR(J28&lt;=K17,J28="ABS")),IF(AND(D28="ABS",F28="ABS",H28="ABS",J28="ABS"),"ABS",IF(SUM(D28,F28,H28,J28)=0,"ZERO",SUM(D28,F28,H28,J28))),"")</f>
        <v/>
      </c>
      <c r="M28" s="275"/>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41"/>
      <c r="P28" s="84" t="str">
        <f t="shared" si="0"/>
        <v/>
      </c>
      <c r="Q28" s="231" t="str">
        <f>IF(AND(A28&lt;&gt;"",B28&lt;&gt;""),IF(OR(D28&lt;&gt;"ABS"),IF(OR(AND(D28&lt;ROUNDDOWN((0.7*E17),0),D28&lt;&gt;0),D28&gt;E17,D28=""),"Attendance Marks incorrect",""),""),"")</f>
        <v/>
      </c>
      <c r="R28" s="232"/>
      <c r="S28" s="232"/>
      <c r="T28" s="232" t="str">
        <f>IF(OR(AND(OR(F28&lt;=G17, F28=0, F28="ABS"),OR(H28&lt;=I17, H28=0, H28="ABS"),OR(J28&lt;=K17, J28="ABS"))),IF(OR(AND(A28="",B28="",D28="",F28="",H28="",J28=""),AND(A28&lt;&gt;"",B28&lt;&gt;"",D28&lt;&gt;"",F28&lt;&gt;"",H28&lt;&gt;"",J28&lt;&gt;"", AG28="OK")),"","Given Marks or Format is incorrect"),"Given Marks or Format is incorrect")</f>
        <v/>
      </c>
      <c r="U28" s="232"/>
      <c r="V28" s="232"/>
      <c r="W28" s="232"/>
      <c r="X28" s="23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68"/>
      <c r="C29" s="269"/>
      <c r="D29" s="268"/>
      <c r="E29" s="269"/>
      <c r="F29" s="268"/>
      <c r="G29" s="269"/>
      <c r="H29" s="268"/>
      <c r="I29" s="269"/>
      <c r="J29" s="268"/>
      <c r="K29" s="269"/>
      <c r="L29" s="250" t="str">
        <f>IF(AND(A29&lt;&gt;"",B29&lt;&gt;"",D29&lt;&gt;"", F29&lt;&gt;"", H29&lt;&gt;"", J29&lt;&gt;"",Q29="",P29="OK",T29="",OR(D29&lt;=E17,D29="ABS"),OR(F29&lt;=G17,F29="ABS"),OR(H29&lt;=I17,H29="ABS"),OR(J29&lt;=K17,J29="ABS")),IF(AND(D29="ABS",F29="ABS",H29="ABS",J29="ABS"),"ABS",IF(SUM(D29,F29,H29,J29)=0,"ZERO",SUM(D29,F29,H29,J29))),"")</f>
        <v/>
      </c>
      <c r="M29" s="275"/>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41"/>
      <c r="P29" s="84" t="str">
        <f t="shared" si="0"/>
        <v/>
      </c>
      <c r="Q29" s="231" t="str">
        <f>IF(AND(A29&lt;&gt;"",B29&lt;&gt;""),IF(OR(D29&lt;&gt;"ABS"),IF(OR(AND(D29&lt;ROUNDDOWN((0.7*E17),0),D29&lt;&gt;0),D29&gt;E17,D29=""),"Attendance Marks incorrect",""),""),"")</f>
        <v/>
      </c>
      <c r="R29" s="232"/>
      <c r="S29" s="232"/>
      <c r="T29" s="232" t="str">
        <f>IF(OR(AND(OR(F29&lt;=G17, F29=0, F29="ABS"),OR(H29&lt;=I17, H29=0, H29="ABS"),OR(J29&lt;=K17, J29="ABS"))),IF(OR(AND(A29="",B29="",D29="",F29="",H29="",J29=""),AND(A29&lt;&gt;"",B29&lt;&gt;"",D29&lt;&gt;"",F29&lt;&gt;"",H29&lt;&gt;"",J29&lt;&gt;"", AG29="OK")),"","Given Marks or Format is incorrect"),"Given Marks or Format is incorrect")</f>
        <v/>
      </c>
      <c r="U29" s="232"/>
      <c r="V29" s="232"/>
      <c r="W29" s="232"/>
      <c r="X29" s="23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81"/>
      <c r="B30" s="268"/>
      <c r="C30" s="269"/>
      <c r="D30" s="268"/>
      <c r="E30" s="269"/>
      <c r="F30" s="268"/>
      <c r="G30" s="269"/>
      <c r="H30" s="268"/>
      <c r="I30" s="269"/>
      <c r="J30" s="268"/>
      <c r="K30" s="269"/>
      <c r="L30" s="250" t="str">
        <f>IF(AND(A30&lt;&gt;"",B30&lt;&gt;"",D30&lt;&gt;"", F30&lt;&gt;"", H30&lt;&gt;"", J30&lt;&gt;"",Q30="",P30="OK",T30="",OR(D30&lt;=E17,D30="ABS"),OR(F30&lt;=G17,F30="ABS"),OR(H30&lt;=I17,H30="ABS"),OR(J30&lt;=K17,J30="ABS")),IF(AND(D30="ABS",F30="ABS",H30="ABS",J30="ABS"),"ABS",IF(SUM(D30,F30,H30,J30)=0,"ZERO",SUM(D30,F30,H30,J30))),"")</f>
        <v/>
      </c>
      <c r="M30" s="275"/>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41"/>
      <c r="P30" s="84" t="str">
        <f t="shared" si="0"/>
        <v/>
      </c>
      <c r="Q30" s="231" t="str">
        <f>IF(AND(A30&lt;&gt;"",B30&lt;&gt;""),IF(OR(D30&lt;&gt;"ABS"),IF(OR(AND(D30&lt;ROUNDDOWN((0.7*E17),0),D30&lt;&gt;0),D30&gt;E17,D30=""),"Attendance Marks incorrect",""),""),"")</f>
        <v/>
      </c>
      <c r="R30" s="232"/>
      <c r="S30" s="232"/>
      <c r="T30" s="232" t="str">
        <f>IF(OR(AND(OR(F30&lt;=G17, F30=0, F30="ABS"),OR(H30&lt;=I17, H30=0, H30="ABS"),OR(J30&lt;=K17, J30="ABS"))),IF(OR(AND(A30="",B30="",D30="",F30="",H30="",J30=""),AND(A30&lt;&gt;"",B30&lt;&gt;"",D30&lt;&gt;"",F30&lt;&gt;"",H30&lt;&gt;"",J30&lt;&gt;"", AG30="OK")),"","Given Marks or Format is incorrect"),"Given Marks or Format is incorrect")</f>
        <v/>
      </c>
      <c r="U30" s="232"/>
      <c r="V30" s="232"/>
      <c r="W30" s="232"/>
      <c r="X30" s="23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68"/>
      <c r="C31" s="269"/>
      <c r="D31" s="268"/>
      <c r="E31" s="269"/>
      <c r="F31" s="268"/>
      <c r="G31" s="269"/>
      <c r="H31" s="268"/>
      <c r="I31" s="269"/>
      <c r="J31" s="268"/>
      <c r="K31" s="269"/>
      <c r="L31" s="250" t="str">
        <f>IF(AND(A31&lt;&gt;"",B31&lt;&gt;"",D31&lt;&gt;"", F31&lt;&gt;"", H31&lt;&gt;"", J31&lt;&gt;"",Q31="",P31="OK",T31="",OR(D31&lt;=E17,D31="ABS"),OR(F31&lt;=G17,F31="ABS"),OR(H31&lt;=I17,H31="ABS"),OR(J31&lt;=K17,J31="ABS")),IF(AND(D31="ABS",F31="ABS",H31="ABS",J31="ABS"),"ABS",IF(SUM(D31,F31,H31,J31)=0,"ZERO",SUM(D31,F31,H31,J31))),"")</f>
        <v/>
      </c>
      <c r="M31" s="275"/>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41"/>
      <c r="P31" s="84" t="str">
        <f t="shared" si="0"/>
        <v/>
      </c>
      <c r="Q31" s="231" t="str">
        <f>IF(AND(A31&lt;&gt;"",B31&lt;&gt;""),IF(OR(D31&lt;&gt;"ABS"),IF(OR(AND(D31&lt;ROUNDDOWN((0.7*E17),0),D31&lt;&gt;0),D31&gt;E17,D31=""),"Attendance Marks incorrect",""),""),"")</f>
        <v/>
      </c>
      <c r="R31" s="232"/>
      <c r="S31" s="232"/>
      <c r="T31" s="232" t="str">
        <f>IF(OR(AND(OR(F31&lt;=G17, F31=0, F31="ABS"),OR(H31&lt;=I17, H31=0, H31="ABS"),OR(J31&lt;=K17, J31="ABS"))),IF(OR(AND(A31="",B31="",D31="",F31="",H31="",J31=""),AND(A31&lt;&gt;"",B31&lt;&gt;"",D31&lt;&gt;"",F31&lt;&gt;"",H31&lt;&gt;"",J31&lt;&gt;"", AG31="OK")),"","Given Marks or Format is incorrect"),"Given Marks or Format is incorrect")</f>
        <v/>
      </c>
      <c r="U31" s="232"/>
      <c r="V31" s="232"/>
      <c r="W31" s="232"/>
      <c r="X31" s="23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81"/>
      <c r="B32" s="268"/>
      <c r="C32" s="269"/>
      <c r="D32" s="268"/>
      <c r="E32" s="269"/>
      <c r="F32" s="268"/>
      <c r="G32" s="269"/>
      <c r="H32" s="268"/>
      <c r="I32" s="269"/>
      <c r="J32" s="268"/>
      <c r="K32" s="269"/>
      <c r="L32" s="250" t="str">
        <f>IF(AND(A32&lt;&gt;"",B32&lt;&gt;"",D32&lt;&gt;"", F32&lt;&gt;"", H32&lt;&gt;"", J32&lt;&gt;"",Q32="",P32="OK",T32="",OR(D32&lt;=E17,D32="ABS"),OR(F32&lt;=G17,F32="ABS"),OR(H32&lt;=I17,H32="ABS"),OR(J32&lt;=K17,J32="ABS")),IF(AND(D32="ABS",F32="ABS",H32="ABS",J32="ABS"),"ABS",IF(SUM(D32,F32,H32,J32)=0,"ZERO",SUM(D32,F32,H32,J32))),"")</f>
        <v/>
      </c>
      <c r="M32" s="275"/>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41"/>
      <c r="P32" s="84" t="str">
        <f t="shared" si="0"/>
        <v/>
      </c>
      <c r="Q32" s="231" t="str">
        <f>IF(AND(A32&lt;&gt;"",B32&lt;&gt;""),IF(OR(D32&lt;&gt;"ABS"),IF(OR(AND(D32&lt;ROUNDDOWN((0.7*E17),0),D32&lt;&gt;0),D32&gt;E17,D32=""),"Attendance Marks incorrect",""),""),"")</f>
        <v/>
      </c>
      <c r="R32" s="232"/>
      <c r="S32" s="232"/>
      <c r="T32" s="232" t="str">
        <f>IF(OR(AND(OR(F32&lt;=G17, F32=0, F32="ABS"),OR(H32&lt;=I17, H32=0, H32="ABS"),OR(J32&lt;=K17, J32="ABS"))),IF(OR(AND(A32="",B32="",D32="",F32="",H32="",J32=""),AND(A32&lt;&gt;"",B32&lt;&gt;"",D32&lt;&gt;"",F32&lt;&gt;"",H32&lt;&gt;"",J32&lt;&gt;"", AG32="OK")),"","Given Marks or Format is incorrect"),"Given Marks or Format is incorrect")</f>
        <v/>
      </c>
      <c r="U32" s="232"/>
      <c r="V32" s="232"/>
      <c r="W32" s="232"/>
      <c r="X32" s="23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68"/>
      <c r="C33" s="269"/>
      <c r="D33" s="268"/>
      <c r="E33" s="269"/>
      <c r="F33" s="268"/>
      <c r="G33" s="269"/>
      <c r="H33" s="268"/>
      <c r="I33" s="269"/>
      <c r="J33" s="268"/>
      <c r="K33" s="269"/>
      <c r="L33" s="250" t="str">
        <f>IF(AND(A33&lt;&gt;"",B33&lt;&gt;"",D33&lt;&gt;"", F33&lt;&gt;"", H33&lt;&gt;"", J33&lt;&gt;"",Q33="",P33="OK",T33="",OR(D33&lt;=E17,D33="ABS"),OR(F33&lt;=G17,F33="ABS"),OR(H33&lt;=I17,H33="ABS"),OR(J33&lt;=K17,J33="ABS")),IF(AND(D33="ABS",F33="ABS",H33="ABS",J33="ABS"),"ABS",IF(SUM(D33,F33,H33,J33)=0,"ZERO",SUM(D33,F33,H33,J33))),"")</f>
        <v/>
      </c>
      <c r="M33" s="275"/>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41"/>
      <c r="P33" s="84" t="str">
        <f t="shared" si="0"/>
        <v/>
      </c>
      <c r="Q33" s="231" t="str">
        <f>IF(AND(A33&lt;&gt;"",B33&lt;&gt;""),IF(OR(D33&lt;&gt;"ABS"),IF(OR(AND(D33&lt;ROUNDDOWN((0.7*E17),0),D33&lt;&gt;0),D33&gt;E17,D33=""),"Attendance Marks incorrect",""),""),"")</f>
        <v/>
      </c>
      <c r="R33" s="232"/>
      <c r="S33" s="232"/>
      <c r="T33" s="232" t="str">
        <f>IF(OR(AND(OR(F33&lt;=G17, F33=0, F33="ABS"),OR(H33&lt;=I17, H33=0, H33="ABS"),OR(J33&lt;=K17, J33="ABS"))),IF(OR(AND(A33="",B33="",D33="",F33="",H33="",J33=""),AND(A33&lt;&gt;"",B33&lt;&gt;"",D33&lt;&gt;"",F33&lt;&gt;"",H33&lt;&gt;"",J33&lt;&gt;"", AG33="OK")),"","Given Marks or Format is incorrect"),"Given Marks or Format is incorrect")</f>
        <v/>
      </c>
      <c r="U33" s="232"/>
      <c r="V33" s="232"/>
      <c r="W33" s="232"/>
      <c r="X33" s="23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81"/>
      <c r="B34" s="268"/>
      <c r="C34" s="269"/>
      <c r="D34" s="268"/>
      <c r="E34" s="269"/>
      <c r="F34" s="268"/>
      <c r="G34" s="269"/>
      <c r="H34" s="268"/>
      <c r="I34" s="269"/>
      <c r="J34" s="268"/>
      <c r="K34" s="269"/>
      <c r="L34" s="250" t="str">
        <f>IF(AND(A34&lt;&gt;"",B34&lt;&gt;"",D34&lt;&gt;"", F34&lt;&gt;"", H34&lt;&gt;"", J34&lt;&gt;"",Q34="",P34="OK",T34="",OR(D34&lt;=E17,D34="ABS"),OR(F34&lt;=G17,F34="ABS"),OR(H34&lt;=I17,H34="ABS"),OR(J34&lt;=K17,J34="ABS")),IF(AND(D34="ABS",F34="ABS",H34="ABS",J34="ABS"),"ABS",IF(SUM(D34,F34,H34,J34)=0,"ZERO",SUM(D34,F34,H34,J34))),"")</f>
        <v/>
      </c>
      <c r="M34" s="275"/>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41"/>
      <c r="P34" s="84" t="str">
        <f t="shared" si="0"/>
        <v/>
      </c>
      <c r="Q34" s="231" t="str">
        <f>IF(AND(A34&lt;&gt;"",B34&lt;&gt;""),IF(OR(D34&lt;&gt;"ABS"),IF(OR(AND(D34&lt;ROUNDDOWN((0.7*E17),0),D34&lt;&gt;0),D34&gt;E17,D34=""),"Attendance Marks incorrect",""),""),"")</f>
        <v/>
      </c>
      <c r="R34" s="232"/>
      <c r="S34" s="232"/>
      <c r="T34" s="232" t="str">
        <f>IF(OR(AND(OR(F34&lt;=G17, F34=0, F34="ABS"),OR(H34&lt;=I17, H34=0, H34="ABS"),OR(J34&lt;=K17, J34="ABS"))),IF(OR(AND(A34="",B34="",D34="",F34="",H34="",J34=""),AND(A34&lt;&gt;"",B34&lt;&gt;"",D34&lt;&gt;"",F34&lt;&gt;"",H34&lt;&gt;"",J34&lt;&gt;"", AG34="OK")),"","Given Marks or Format is incorrect"),"Given Marks or Format is incorrect")</f>
        <v/>
      </c>
      <c r="U34" s="232"/>
      <c r="V34" s="232"/>
      <c r="W34" s="232"/>
      <c r="X34" s="23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68"/>
      <c r="C35" s="269"/>
      <c r="D35" s="268"/>
      <c r="E35" s="269"/>
      <c r="F35" s="268"/>
      <c r="G35" s="269"/>
      <c r="H35" s="268"/>
      <c r="I35" s="269"/>
      <c r="J35" s="268"/>
      <c r="K35" s="269"/>
      <c r="L35" s="250" t="str">
        <f>IF(AND(A35&lt;&gt;"",B35&lt;&gt;"",D35&lt;&gt;"", F35&lt;&gt;"", H35&lt;&gt;"", J35&lt;&gt;"",Q35="",P35="OK",T35="",OR(D35&lt;=E17,D35="ABS"),OR(F35&lt;=G17,F35="ABS"),OR(H35&lt;=I17,H35="ABS"),OR(J35&lt;=K17,J35="ABS")),IF(AND(D35="ABS",F35="ABS",H35="ABS",J35="ABS"),"ABS",IF(SUM(D35,F35,H35,J35)=0,"ZERO",SUM(D35,F35,H35,J35))),"")</f>
        <v/>
      </c>
      <c r="M35" s="275"/>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41"/>
      <c r="P35" s="84" t="str">
        <f t="shared" si="0"/>
        <v/>
      </c>
      <c r="Q35" s="231" t="str">
        <f>IF(AND(A35&lt;&gt;"",B35&lt;&gt;""),IF(OR(D35&lt;&gt;"ABS"),IF(OR(AND(D35&lt;ROUNDDOWN((0.7*E17),0),D35&lt;&gt;0),D35&gt;E17,D35=""),"Attendance Marks incorrect",""),""),"")</f>
        <v/>
      </c>
      <c r="R35" s="232"/>
      <c r="S35" s="232"/>
      <c r="T35" s="232" t="str">
        <f>IF(OR(AND(OR(F35&lt;=G17, F35=0, F35="ABS"),OR(H35&lt;=I17, H35=0, H35="ABS"),OR(J35&lt;=K17, J35="ABS"))),IF(OR(AND(A35="",B35="",D35="",F35="",H35="",J35=""),AND(A35&lt;&gt;"",B35&lt;&gt;"",D35&lt;&gt;"",F35&lt;&gt;"",H35&lt;&gt;"",J35&lt;&gt;"", AG35="OK")),"","Given Marks or Format is incorrect"),"Given Marks or Format is incorrect")</f>
        <v/>
      </c>
      <c r="U35" s="232"/>
      <c r="V35" s="232"/>
      <c r="W35" s="232"/>
      <c r="X35" s="23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81"/>
      <c r="B36" s="268"/>
      <c r="C36" s="269"/>
      <c r="D36" s="268"/>
      <c r="E36" s="269"/>
      <c r="F36" s="268"/>
      <c r="G36" s="269"/>
      <c r="H36" s="268"/>
      <c r="I36" s="269"/>
      <c r="J36" s="268"/>
      <c r="K36" s="269"/>
      <c r="L36" s="250" t="str">
        <f>IF(AND(A36&lt;&gt;"",B36&lt;&gt;"",D36&lt;&gt;"", F36&lt;&gt;"", H36&lt;&gt;"", J36&lt;&gt;"",Q36="",P36="OK",T36="",OR(D36&lt;=E17,D36="ABS"),OR(F36&lt;=G17,F36="ABS"),OR(H36&lt;=I17,H36="ABS"),OR(J36&lt;=K17,J36="ABS")),IF(AND(D36="ABS",F36="ABS",H36="ABS",J36="ABS"),"ABS",IF(SUM(D36,F36,H36,J36)=0,"ZERO",SUM(D36,F36,H36,J36))),"")</f>
        <v/>
      </c>
      <c r="M36" s="275"/>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41"/>
      <c r="P36" s="84" t="str">
        <f t="shared" si="0"/>
        <v/>
      </c>
      <c r="Q36" s="231" t="str">
        <f>IF(AND(A36&lt;&gt;"",B36&lt;&gt;""),IF(OR(D36&lt;&gt;"ABS"),IF(OR(AND(D36&lt;ROUNDDOWN((0.7*E17),0),D36&lt;&gt;0),D36&gt;E17,D36=""),"Attendance Marks incorrect",""),""),"")</f>
        <v/>
      </c>
      <c r="R36" s="232"/>
      <c r="S36" s="232"/>
      <c r="T36" s="232" t="str">
        <f>IF(OR(AND(OR(F36&lt;=G17, F36=0, F36="ABS"),OR(H36&lt;=I17, H36=0, H36="ABS"),OR(J36&lt;=K17, J36="ABS"))),IF(OR(AND(A36="",B36="",D36="",F36="",H36="",J36=""),AND(A36&lt;&gt;"",B36&lt;&gt;"",D36&lt;&gt;"",F36&lt;&gt;"",H36&lt;&gt;"",J36&lt;&gt;"", AG36="OK")),"","Given Marks or Format is incorrect"),"Given Marks or Format is incorrect")</f>
        <v/>
      </c>
      <c r="U36" s="232"/>
      <c r="V36" s="232"/>
      <c r="W36" s="232"/>
      <c r="X36" s="23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68"/>
      <c r="C37" s="269"/>
      <c r="D37" s="268"/>
      <c r="E37" s="269"/>
      <c r="F37" s="268"/>
      <c r="G37" s="269"/>
      <c r="H37" s="268"/>
      <c r="I37" s="269"/>
      <c r="J37" s="268"/>
      <c r="K37" s="269"/>
      <c r="L37" s="250" t="str">
        <f>IF(AND(A37&lt;&gt;"",B37&lt;&gt;"",D37&lt;&gt;"", F37&lt;&gt;"", H37&lt;&gt;"", J37&lt;&gt;"",Q37="",P37="OK",T37="",OR(D37&lt;=E17,D37="ABS"),OR(F37&lt;=G17,F37="ABS"),OR(H37&lt;=I17,H37="ABS"),OR(J37&lt;=K17,J37="ABS")),IF(AND(D37="ABS",F37="ABS",H37="ABS",J37="ABS"),"ABS",IF(SUM(D37,F37,H37,J37)=0,"ZERO",SUM(D37,F37,H37,J37))),"")</f>
        <v/>
      </c>
      <c r="M37" s="275"/>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41"/>
      <c r="P37" s="84" t="str">
        <f t="shared" si="0"/>
        <v/>
      </c>
      <c r="Q37" s="231" t="str">
        <f>IF(AND(A37&lt;&gt;"",B37&lt;&gt;""),IF(OR(D37&lt;&gt;"ABS"),IF(OR(AND(D37&lt;ROUNDDOWN((0.7*E17),0),D37&lt;&gt;0),D37&gt;E17,D37=""),"Attendance Marks incorrect",""),""),"")</f>
        <v/>
      </c>
      <c r="R37" s="232"/>
      <c r="S37" s="232"/>
      <c r="T37" s="232" t="str">
        <f>IF(OR(AND(OR(F37&lt;=G17, F37=0, F37="ABS"),OR(H37&lt;=I17, H37=0, H37="ABS"),OR(J37&lt;=K17, J37="ABS"))),IF(OR(AND(A37="",B37="",D37="",F37="",H37="",J37=""),AND(A37&lt;&gt;"",B37&lt;&gt;"",D37&lt;&gt;"",F37&lt;&gt;"",H37&lt;&gt;"",J37&lt;&gt;"", AG37="OK")),"","Given Marks or Format is incorrect"),"Given Marks or Format is incorrect")</f>
        <v/>
      </c>
      <c r="U37" s="232"/>
      <c r="V37" s="232"/>
      <c r="W37" s="232"/>
      <c r="X37" s="23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81"/>
      <c r="B38" s="268"/>
      <c r="C38" s="269"/>
      <c r="D38" s="268"/>
      <c r="E38" s="269"/>
      <c r="F38" s="268"/>
      <c r="G38" s="269"/>
      <c r="H38" s="268"/>
      <c r="I38" s="269"/>
      <c r="J38" s="268"/>
      <c r="K38" s="269"/>
      <c r="L38" s="250" t="str">
        <f>IF(AND(A38&lt;&gt;"",B38&lt;&gt;"",D38&lt;&gt;"", F38&lt;&gt;"", H38&lt;&gt;"", J38&lt;&gt;"",Q38="",P38="OK",T38="",OR(D38&lt;=E17,D38="ABS"),OR(F38&lt;=G17,F38="ABS"),OR(H38&lt;=I17,H38="ABS"),OR(J38&lt;=K17,J38="ABS")),IF(AND(D38="ABS",F38="ABS",H38="ABS",J38="ABS"),"ABS",IF(SUM(D38,F38,H38,J38)=0,"ZERO",SUM(D38,F38,H38,J38))),"")</f>
        <v/>
      </c>
      <c r="M38" s="275"/>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41"/>
      <c r="P38" s="84" t="str">
        <f t="shared" si="0"/>
        <v/>
      </c>
      <c r="Q38" s="255" t="str">
        <f>IF(AND(A38&lt;&gt;"",B38&lt;&gt;""),IF(OR(D38&lt;&gt;"ABS"),IF(OR(AND(D38&lt;ROUNDDOWN((0.7*E17),0),D38&lt;&gt;0),D38&gt;E17,D38=""),"Attendance Marks incorrect",""),""),"")</f>
        <v/>
      </c>
      <c r="R38" s="256"/>
      <c r="S38" s="256"/>
      <c r="T38" s="256" t="str">
        <f>IF(OR(AND(OR(F38&lt;=G17, F38=0, F38="ABS"),OR(H38&lt;=I17, H38=0, H38="ABS"),OR(J38&lt;=K17, J38="ABS"))),IF(OR(AND(A38="",B38="",D38="",F38="",H38="",J38=""),AND(A38&lt;&gt;"",B38&lt;&gt;"",D38&lt;&gt;"",F38&lt;&gt;"",H38&lt;&gt;"",J38&lt;&gt;"", AG38="OK")),"","Given Marks or Format is incorrect"),"Given Marks or Format is incorrect")</f>
        <v/>
      </c>
      <c r="U38" s="256"/>
      <c r="V38" s="256"/>
      <c r="W38" s="256"/>
      <c r="X38" s="256"/>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186" t="s">
        <v>152</v>
      </c>
      <c r="D39" s="186"/>
      <c r="E39" s="186"/>
      <c r="F39" s="186"/>
      <c r="G39" s="186"/>
      <c r="H39" s="186"/>
      <c r="I39" s="186"/>
      <c r="J39" s="186"/>
      <c r="K39" s="186"/>
      <c r="L39" s="186"/>
      <c r="M39" s="186"/>
      <c r="N39" s="186"/>
      <c r="O39" s="241"/>
      <c r="P39" s="70"/>
      <c r="Q39" s="257"/>
      <c r="R39" s="258"/>
      <c r="S39" s="259"/>
      <c r="T39" s="260"/>
      <c r="U39" s="260"/>
      <c r="V39" s="260"/>
      <c r="W39" s="260"/>
      <c r="X39" s="260"/>
      <c r="Y39" s="159"/>
      <c r="Z39" s="146"/>
      <c r="AA39" s="146"/>
      <c r="AB39" s="71"/>
      <c r="AC39" s="72"/>
      <c r="AD39" s="73"/>
      <c r="AE39" s="21"/>
    </row>
    <row r="40" spans="1:103" ht="15.75" customHeight="1" thickBot="1">
      <c r="A40" s="276" t="s">
        <v>158</v>
      </c>
      <c r="B40" s="278" t="s">
        <v>158</v>
      </c>
      <c r="C40" s="187"/>
      <c r="D40" s="187"/>
      <c r="E40" s="187"/>
      <c r="F40" s="187"/>
      <c r="G40" s="187"/>
      <c r="H40" s="187"/>
      <c r="I40" s="187"/>
      <c r="J40" s="187"/>
      <c r="K40" s="187"/>
      <c r="L40" s="187"/>
      <c r="M40" s="187"/>
      <c r="N40" s="187"/>
      <c r="O40" s="241"/>
      <c r="P40" s="29">
        <f>COUNTIF(P19:P38,"FORMAT INCORRECT")+COUNTIF(P19:P38,"SEQUENCE INCORRECT")</f>
        <v>0</v>
      </c>
      <c r="Q40" s="251">
        <f>COUNTIF(Q19:Q38,"Attendance Marks incorrect")</f>
        <v>0</v>
      </c>
      <c r="R40" s="252"/>
      <c r="S40" s="252"/>
      <c r="T40" s="251">
        <f>COUNTIF(T19:X38,"Given Marks or Format is incorrect")</f>
        <v>0</v>
      </c>
      <c r="U40" s="252"/>
      <c r="V40" s="252"/>
      <c r="W40" s="252"/>
      <c r="X40" s="253"/>
      <c r="Y40" s="136"/>
      <c r="Z40" s="136"/>
      <c r="AA40" s="136"/>
    </row>
    <row r="41" spans="1:103" ht="3" customHeight="1">
      <c r="A41" s="277"/>
      <c r="B41" s="279"/>
      <c r="C41" s="188"/>
      <c r="D41" s="188"/>
      <c r="E41" s="188"/>
      <c r="F41" s="188"/>
      <c r="G41" s="188"/>
      <c r="H41" s="188"/>
      <c r="I41" s="188"/>
      <c r="J41" s="188"/>
      <c r="K41" s="188"/>
      <c r="L41" s="188"/>
      <c r="M41" s="188"/>
      <c r="N41" s="188"/>
      <c r="O41" s="241"/>
      <c r="P41" s="226"/>
      <c r="Q41" s="226"/>
      <c r="R41" s="226"/>
      <c r="S41" s="226"/>
      <c r="T41" s="226"/>
      <c r="U41" s="226"/>
      <c r="V41" s="226"/>
      <c r="W41" s="226"/>
      <c r="X41" s="226"/>
      <c r="Y41" s="154"/>
      <c r="Z41" s="144"/>
      <c r="AA41" s="144"/>
    </row>
    <row r="42" spans="1:103" ht="16.5" thickBot="1">
      <c r="A42" s="202"/>
      <c r="B42" s="202"/>
      <c r="C42" s="202"/>
      <c r="D42" s="202"/>
      <c r="E42" s="202"/>
      <c r="F42" s="202"/>
      <c r="G42" s="202"/>
      <c r="H42" s="202"/>
      <c r="I42" s="202"/>
      <c r="J42" s="202"/>
      <c r="K42" s="202"/>
      <c r="L42" s="202"/>
      <c r="M42" s="202"/>
      <c r="N42" s="202"/>
      <c r="O42" s="241"/>
      <c r="P42" s="203"/>
      <c r="Q42" s="203"/>
      <c r="R42" s="203"/>
      <c r="S42" s="203"/>
      <c r="T42" s="203"/>
      <c r="U42" s="203"/>
      <c r="V42" s="203"/>
      <c r="W42" s="203"/>
      <c r="X42" s="203"/>
      <c r="Y42" s="152"/>
      <c r="Z42" s="140"/>
      <c r="AA42" s="140"/>
    </row>
    <row r="43" spans="1:103" ht="21" customHeight="1" thickBot="1">
      <c r="A43" s="226"/>
      <c r="B43" s="226"/>
      <c r="C43" s="226"/>
      <c r="D43" s="226"/>
      <c r="E43" s="226"/>
      <c r="F43" s="226"/>
      <c r="G43" s="226"/>
      <c r="H43" s="226"/>
      <c r="I43" s="226"/>
      <c r="J43" s="226"/>
      <c r="K43" s="226"/>
      <c r="L43" s="226"/>
      <c r="M43" s="226"/>
      <c r="N43" s="226"/>
      <c r="O43" s="241"/>
      <c r="P43" s="197" t="s">
        <v>154</v>
      </c>
      <c r="Q43" s="198"/>
      <c r="R43" s="199"/>
      <c r="S43" s="34">
        <f>SUM(P40:X40)</f>
        <v>0</v>
      </c>
      <c r="T43" s="254"/>
      <c r="U43" s="203"/>
      <c r="V43" s="203"/>
      <c r="W43" s="203"/>
      <c r="X43" s="203"/>
      <c r="Y43" s="152"/>
      <c r="Z43" s="140"/>
      <c r="AA43" s="140"/>
    </row>
    <row r="44" spans="1:103" ht="12.95" customHeight="1">
      <c r="A44" s="219" t="s">
        <v>153</v>
      </c>
      <c r="B44" s="219"/>
      <c r="C44" s="219"/>
      <c r="D44" s="203"/>
      <c r="E44" s="222" t="s">
        <v>121</v>
      </c>
      <c r="F44" s="223"/>
      <c r="G44" s="223"/>
      <c r="H44" s="223"/>
      <c r="I44" s="223"/>
      <c r="J44" s="203"/>
      <c r="K44" s="219" t="s">
        <v>17</v>
      </c>
      <c r="L44" s="219"/>
      <c r="M44" s="219"/>
      <c r="N44" s="219"/>
      <c r="O44" s="241"/>
      <c r="P44" s="204" t="s">
        <v>164</v>
      </c>
      <c r="Q44" s="205"/>
      <c r="R44" s="205"/>
      <c r="S44" s="205"/>
      <c r="T44" s="205"/>
      <c r="U44" s="205"/>
      <c r="V44" s="205"/>
      <c r="W44" s="205"/>
      <c r="X44" s="206"/>
      <c r="Y44" s="153"/>
      <c r="Z44" s="143"/>
      <c r="AA44" s="143"/>
    </row>
    <row r="45" spans="1:103" ht="15.95" customHeight="1">
      <c r="A45" s="220"/>
      <c r="B45" s="220"/>
      <c r="C45" s="220"/>
      <c r="D45" s="203"/>
      <c r="E45" s="224"/>
      <c r="F45" s="224"/>
      <c r="G45" s="224"/>
      <c r="H45" s="224"/>
      <c r="I45" s="224"/>
      <c r="J45" s="203"/>
      <c r="K45" s="220"/>
      <c r="L45" s="220"/>
      <c r="M45" s="220"/>
      <c r="N45" s="220"/>
      <c r="O45" s="241"/>
      <c r="P45" s="207"/>
      <c r="Q45" s="208"/>
      <c r="R45" s="208"/>
      <c r="S45" s="208"/>
      <c r="T45" s="208"/>
      <c r="U45" s="208"/>
      <c r="V45" s="208"/>
      <c r="W45" s="208"/>
      <c r="X45" s="209"/>
      <c r="Y45" s="153"/>
      <c r="Z45" s="143"/>
      <c r="AA45" s="143"/>
    </row>
    <row r="46" spans="1:103" ht="15.95" customHeight="1">
      <c r="A46" s="220"/>
      <c r="B46" s="220"/>
      <c r="C46" s="220"/>
      <c r="D46" s="203"/>
      <c r="E46" s="224"/>
      <c r="F46" s="224"/>
      <c r="G46" s="224"/>
      <c r="H46" s="224"/>
      <c r="I46" s="224"/>
      <c r="J46" s="203"/>
      <c r="K46" s="220"/>
      <c r="L46" s="220"/>
      <c r="M46" s="220"/>
      <c r="N46" s="220"/>
      <c r="O46" s="241"/>
      <c r="P46" s="207"/>
      <c r="Q46" s="208"/>
      <c r="R46" s="208"/>
      <c r="S46" s="208"/>
      <c r="T46" s="208"/>
      <c r="U46" s="208"/>
      <c r="V46" s="208"/>
      <c r="W46" s="208"/>
      <c r="X46" s="209"/>
      <c r="Y46" s="153"/>
      <c r="Z46" s="143"/>
      <c r="AA46" s="143"/>
    </row>
    <row r="47" spans="1:103" ht="20.25" customHeight="1">
      <c r="A47" s="221"/>
      <c r="B47" s="221"/>
      <c r="C47" s="221"/>
      <c r="D47" s="227"/>
      <c r="E47" s="225"/>
      <c r="F47" s="225"/>
      <c r="G47" s="225"/>
      <c r="H47" s="225"/>
      <c r="I47" s="225"/>
      <c r="J47" s="227"/>
      <c r="K47" s="221"/>
      <c r="L47" s="221"/>
      <c r="M47" s="221"/>
      <c r="N47" s="221"/>
      <c r="O47" s="241"/>
      <c r="P47" s="207"/>
      <c r="Q47" s="208"/>
      <c r="R47" s="208"/>
      <c r="S47" s="208"/>
      <c r="T47" s="208"/>
      <c r="U47" s="208"/>
      <c r="V47" s="208"/>
      <c r="W47" s="208"/>
      <c r="X47" s="209"/>
      <c r="Y47" s="153"/>
      <c r="Z47" s="143"/>
      <c r="AA47" s="143"/>
    </row>
    <row r="48" spans="1:103" ht="15.95" customHeight="1">
      <c r="A48" s="53" t="s">
        <v>19</v>
      </c>
      <c r="B48" s="213" t="s">
        <v>18</v>
      </c>
      <c r="C48" s="214"/>
      <c r="D48" s="214"/>
      <c r="E48" s="214"/>
      <c r="F48" s="214"/>
      <c r="G48" s="214"/>
      <c r="H48" s="214"/>
      <c r="I48" s="214"/>
      <c r="J48" s="214"/>
      <c r="K48" s="214"/>
      <c r="L48" s="214"/>
      <c r="M48" s="214"/>
      <c r="N48" s="215"/>
      <c r="O48" s="241"/>
      <c r="P48" s="207"/>
      <c r="Q48" s="208"/>
      <c r="R48" s="208"/>
      <c r="S48" s="208"/>
      <c r="T48" s="208"/>
      <c r="U48" s="208"/>
      <c r="V48" s="208"/>
      <c r="W48" s="208"/>
      <c r="X48" s="209"/>
      <c r="Y48" s="153"/>
      <c r="Z48" s="143"/>
      <c r="AA48" s="143"/>
    </row>
    <row r="49" spans="1:27" ht="15.95" customHeight="1" thickBot="1">
      <c r="A49" s="55">
        <f>$S$43</f>
        <v>0</v>
      </c>
      <c r="B49" s="216"/>
      <c r="C49" s="217"/>
      <c r="D49" s="217"/>
      <c r="E49" s="217"/>
      <c r="F49" s="217"/>
      <c r="G49" s="217"/>
      <c r="H49" s="217"/>
      <c r="I49" s="217"/>
      <c r="J49" s="217"/>
      <c r="K49" s="217"/>
      <c r="L49" s="217"/>
      <c r="M49" s="217"/>
      <c r="N49" s="218"/>
      <c r="O49" s="241"/>
      <c r="P49" s="210"/>
      <c r="Q49" s="211"/>
      <c r="R49" s="211"/>
      <c r="S49" s="211"/>
      <c r="T49" s="211"/>
      <c r="U49" s="211"/>
      <c r="V49" s="211"/>
      <c r="W49" s="211"/>
      <c r="X49" s="212"/>
      <c r="Y49" s="153"/>
      <c r="Z49" s="143"/>
      <c r="AA49" s="143"/>
    </row>
    <row r="50" spans="1:27">
      <c r="A50" s="202"/>
      <c r="B50" s="202"/>
      <c r="C50" s="202"/>
      <c r="D50" s="202"/>
      <c r="E50" s="202"/>
      <c r="F50" s="202"/>
      <c r="G50" s="202"/>
      <c r="H50" s="202"/>
      <c r="I50" s="202"/>
      <c r="J50" s="202"/>
      <c r="K50" s="202"/>
      <c r="L50" s="202"/>
      <c r="M50" s="202"/>
      <c r="N50" s="202"/>
      <c r="O50" s="203"/>
      <c r="P50" s="261" t="s">
        <v>160</v>
      </c>
      <c r="Q50" s="261"/>
      <c r="R50" s="261"/>
      <c r="S50" s="261"/>
      <c r="T50" s="261"/>
      <c r="U50" s="261"/>
      <c r="V50" s="261"/>
      <c r="W50" s="261"/>
      <c r="X50" s="261"/>
      <c r="Y50" s="138"/>
      <c r="Z50" s="138"/>
      <c r="AA50" s="138"/>
    </row>
    <row r="51" spans="1:27">
      <c r="A51" s="203"/>
      <c r="B51" s="203"/>
      <c r="C51" s="203"/>
      <c r="D51" s="203"/>
      <c r="E51" s="203"/>
      <c r="F51" s="203"/>
      <c r="G51" s="203"/>
      <c r="H51" s="203"/>
      <c r="I51" s="203"/>
      <c r="J51" s="203"/>
      <c r="K51" s="203"/>
      <c r="L51" s="203"/>
      <c r="M51" s="203"/>
      <c r="N51" s="203"/>
      <c r="O51" s="203"/>
      <c r="P51" s="262"/>
      <c r="Q51" s="262"/>
      <c r="R51" s="262"/>
      <c r="S51" s="262"/>
      <c r="T51" s="262"/>
      <c r="U51" s="262"/>
      <c r="V51" s="262"/>
      <c r="W51" s="262"/>
      <c r="X51" s="262"/>
      <c r="Y51" s="156"/>
      <c r="Z51" s="141"/>
      <c r="AA51" s="141"/>
    </row>
    <row r="52" spans="1:27">
      <c r="A52" s="203"/>
      <c r="B52" s="203"/>
      <c r="C52" s="203"/>
      <c r="D52" s="203"/>
      <c r="E52" s="203"/>
      <c r="F52" s="203"/>
      <c r="G52" s="203"/>
      <c r="H52" s="203"/>
      <c r="I52" s="203"/>
      <c r="J52" s="203"/>
      <c r="K52" s="203"/>
      <c r="L52" s="203"/>
      <c r="M52" s="203"/>
      <c r="N52" s="203"/>
      <c r="O52" s="203"/>
      <c r="P52" s="263"/>
      <c r="Q52" s="263"/>
      <c r="R52" s="263"/>
      <c r="S52" s="263"/>
      <c r="T52" s="263"/>
      <c r="U52" s="263"/>
      <c r="V52" s="263"/>
      <c r="W52" s="263"/>
      <c r="X52" s="263"/>
      <c r="Y52" s="138"/>
      <c r="Z52" s="138"/>
      <c r="AA52" s="138"/>
    </row>
    <row r="53" spans="1:27" ht="20.25">
      <c r="A53" s="203"/>
      <c r="B53" s="203"/>
      <c r="C53" s="203"/>
      <c r="D53" s="203"/>
      <c r="E53" s="203"/>
      <c r="F53" s="203"/>
      <c r="G53" s="203"/>
      <c r="H53" s="203"/>
      <c r="I53" s="203"/>
      <c r="J53" s="203"/>
      <c r="K53" s="203"/>
      <c r="L53" s="203"/>
      <c r="M53" s="203"/>
      <c r="N53" s="203"/>
      <c r="O53" s="203"/>
      <c r="P53" s="189" t="s">
        <v>159</v>
      </c>
      <c r="Q53" s="190"/>
      <c r="R53" s="190"/>
      <c r="S53" s="190"/>
      <c r="T53" s="190"/>
      <c r="U53" s="190"/>
      <c r="V53" s="190"/>
      <c r="W53" s="190"/>
      <c r="X53" s="191"/>
      <c r="Y53" s="150"/>
      <c r="Z53" s="145"/>
      <c r="AA53" s="145"/>
    </row>
    <row r="54" spans="1:27" ht="21" thickBot="1">
      <c r="A54" s="203"/>
      <c r="B54" s="203"/>
      <c r="C54" s="203"/>
      <c r="D54" s="203"/>
      <c r="E54" s="203"/>
      <c r="F54" s="203"/>
      <c r="G54" s="203"/>
      <c r="H54" s="203"/>
      <c r="I54" s="203"/>
      <c r="J54" s="203"/>
      <c r="K54" s="203"/>
      <c r="L54" s="203"/>
      <c r="M54" s="203"/>
      <c r="N54" s="203"/>
      <c r="O54" s="203"/>
      <c r="P54" s="192"/>
      <c r="Q54" s="193"/>
      <c r="R54" s="193"/>
      <c r="S54" s="193"/>
      <c r="T54" s="193"/>
      <c r="U54" s="193"/>
      <c r="V54" s="193"/>
      <c r="W54" s="193"/>
      <c r="X54" s="194"/>
      <c r="Y54" s="150"/>
      <c r="Z54" s="145"/>
      <c r="AA54" s="145"/>
    </row>
    <row r="55" spans="1:27" ht="21" thickBot="1">
      <c r="A55" s="203"/>
      <c r="B55" s="203"/>
      <c r="C55" s="203"/>
      <c r="D55" s="203"/>
      <c r="E55" s="203"/>
      <c r="F55" s="203"/>
      <c r="G55" s="203"/>
      <c r="H55" s="203"/>
      <c r="I55" s="203"/>
      <c r="J55" s="203"/>
      <c r="K55" s="203"/>
      <c r="L55" s="203"/>
      <c r="M55" s="203"/>
      <c r="N55" s="203"/>
      <c r="O55" s="203"/>
      <c r="P55" s="82" t="s">
        <v>7</v>
      </c>
      <c r="Q55" s="195" t="s">
        <v>8</v>
      </c>
      <c r="R55" s="195"/>
      <c r="S55" s="195"/>
      <c r="T55" s="196"/>
      <c r="U55" s="196"/>
      <c r="V55" s="196"/>
      <c r="W55" s="196"/>
      <c r="X55" s="196"/>
      <c r="Y55" s="139"/>
      <c r="Z55" s="139"/>
      <c r="AA55" s="139"/>
    </row>
    <row r="56" spans="1:27" ht="16.5" thickBot="1">
      <c r="A56" s="203"/>
      <c r="B56" s="203"/>
      <c r="C56" s="203"/>
      <c r="D56" s="203"/>
      <c r="E56" s="203"/>
      <c r="F56" s="203"/>
      <c r="G56" s="203"/>
      <c r="H56" s="203"/>
      <c r="I56" s="203"/>
      <c r="J56" s="203"/>
      <c r="K56" s="203"/>
      <c r="L56" s="203"/>
      <c r="M56" s="203"/>
      <c r="N56" s="203"/>
      <c r="O56" s="203"/>
      <c r="P56" s="83">
        <v>1</v>
      </c>
      <c r="Q56" s="182" t="s">
        <v>191</v>
      </c>
      <c r="R56" s="182"/>
      <c r="S56" s="182"/>
      <c r="T56" s="184"/>
      <c r="U56" s="185"/>
      <c r="V56" s="183" t="s">
        <v>198</v>
      </c>
      <c r="W56" s="183"/>
      <c r="X56" s="183"/>
      <c r="Y56" s="155"/>
      <c r="Z56" s="142"/>
      <c r="AA56" s="142"/>
    </row>
    <row r="57" spans="1:27" ht="16.5" thickBot="1">
      <c r="A57" s="203"/>
      <c r="B57" s="203"/>
      <c r="C57" s="203"/>
      <c r="D57" s="203"/>
      <c r="E57" s="203"/>
      <c r="F57" s="203"/>
      <c r="G57" s="203"/>
      <c r="H57" s="203"/>
      <c r="I57" s="203"/>
      <c r="J57" s="203"/>
      <c r="K57" s="203"/>
      <c r="L57" s="203"/>
      <c r="M57" s="203"/>
      <c r="N57" s="203"/>
      <c r="O57" s="203"/>
      <c r="P57" s="83">
        <v>2</v>
      </c>
      <c r="Q57" s="182" t="s">
        <v>192</v>
      </c>
      <c r="R57" s="182"/>
      <c r="S57" s="182"/>
      <c r="T57" s="184"/>
      <c r="U57" s="185"/>
      <c r="V57" s="183" t="s">
        <v>199</v>
      </c>
      <c r="W57" s="183"/>
      <c r="X57" s="183"/>
      <c r="Y57" s="155"/>
      <c r="Z57" s="142"/>
      <c r="AA57" s="142"/>
    </row>
    <row r="58" spans="1:27" ht="16.5" thickBot="1">
      <c r="A58" s="203"/>
      <c r="B58" s="203"/>
      <c r="C58" s="203"/>
      <c r="D58" s="203"/>
      <c r="E58" s="203"/>
      <c r="F58" s="203"/>
      <c r="G58" s="203"/>
      <c r="H58" s="203"/>
      <c r="I58" s="203"/>
      <c r="J58" s="203"/>
      <c r="K58" s="203"/>
      <c r="L58" s="203"/>
      <c r="M58" s="203"/>
      <c r="N58" s="203"/>
      <c r="O58" s="203"/>
      <c r="P58" s="83">
        <v>3</v>
      </c>
      <c r="Q58" s="182" t="s">
        <v>193</v>
      </c>
      <c r="R58" s="182"/>
      <c r="S58" s="182"/>
      <c r="T58" s="184"/>
      <c r="U58" s="185"/>
      <c r="V58" s="183" t="s">
        <v>200</v>
      </c>
      <c r="W58" s="183"/>
      <c r="X58" s="183"/>
      <c r="Y58" s="155"/>
      <c r="Z58" s="142"/>
      <c r="AA58" s="142"/>
    </row>
    <row r="59" spans="1:27" ht="16.5" thickBot="1">
      <c r="A59" s="203"/>
      <c r="B59" s="203"/>
      <c r="C59" s="203"/>
      <c r="D59" s="203"/>
      <c r="E59" s="203"/>
      <c r="F59" s="203"/>
      <c r="G59" s="203"/>
      <c r="H59" s="203"/>
      <c r="I59" s="203"/>
      <c r="J59" s="203"/>
      <c r="K59" s="203"/>
      <c r="L59" s="203"/>
      <c r="M59" s="203"/>
      <c r="N59" s="203"/>
      <c r="O59" s="203"/>
      <c r="P59" s="83">
        <v>4</v>
      </c>
      <c r="Q59" s="182" t="s">
        <v>194</v>
      </c>
      <c r="R59" s="182"/>
      <c r="S59" s="182"/>
      <c r="T59" s="184"/>
      <c r="U59" s="185"/>
      <c r="V59" s="183" t="s">
        <v>201</v>
      </c>
      <c r="W59" s="183"/>
      <c r="X59" s="183"/>
      <c r="Y59" s="155"/>
      <c r="Z59" s="142"/>
      <c r="AA59" s="142"/>
    </row>
    <row r="60" spans="1:27" ht="16.5" thickBot="1">
      <c r="A60" s="203"/>
      <c r="B60" s="203"/>
      <c r="C60" s="203"/>
      <c r="D60" s="203"/>
      <c r="E60" s="203"/>
      <c r="F60" s="203"/>
      <c r="G60" s="203"/>
      <c r="H60" s="203"/>
      <c r="I60" s="203"/>
      <c r="J60" s="203"/>
      <c r="K60" s="203"/>
      <c r="L60" s="203"/>
      <c r="M60" s="203"/>
      <c r="N60" s="203"/>
      <c r="O60" s="203"/>
      <c r="P60" s="83">
        <v>5</v>
      </c>
      <c r="Q60" s="182" t="s">
        <v>195</v>
      </c>
      <c r="R60" s="182"/>
      <c r="S60" s="182"/>
      <c r="T60" s="184"/>
      <c r="U60" s="185"/>
      <c r="V60" s="182"/>
      <c r="W60" s="182"/>
      <c r="X60" s="182"/>
      <c r="Y60" s="155"/>
      <c r="Z60" s="142"/>
      <c r="AA60" s="142"/>
    </row>
    <row r="61" spans="1:27" ht="16.5" thickBot="1">
      <c r="A61" s="203"/>
      <c r="B61" s="203"/>
      <c r="C61" s="203"/>
      <c r="D61" s="203"/>
      <c r="E61" s="203"/>
      <c r="F61" s="203"/>
      <c r="G61" s="203"/>
      <c r="H61" s="203"/>
      <c r="I61" s="203"/>
      <c r="J61" s="203"/>
      <c r="K61" s="203"/>
      <c r="L61" s="203"/>
      <c r="M61" s="203"/>
      <c r="N61" s="203"/>
      <c r="O61" s="203"/>
      <c r="P61" s="83">
        <v>6</v>
      </c>
      <c r="Q61" s="182" t="s">
        <v>196</v>
      </c>
      <c r="R61" s="182"/>
      <c r="S61" s="182"/>
      <c r="T61" s="184"/>
      <c r="U61" s="185"/>
      <c r="V61" s="182"/>
      <c r="W61" s="182"/>
      <c r="X61" s="182"/>
      <c r="Y61" s="155"/>
      <c r="Z61" s="142"/>
      <c r="AA61" s="142"/>
    </row>
    <row r="62" spans="1:27" ht="16.5" thickBot="1">
      <c r="A62" s="203"/>
      <c r="B62" s="203"/>
      <c r="C62" s="203"/>
      <c r="D62" s="203"/>
      <c r="E62" s="203"/>
      <c r="F62" s="203"/>
      <c r="G62" s="203"/>
      <c r="H62" s="203"/>
      <c r="I62" s="203"/>
      <c r="J62" s="203"/>
      <c r="K62" s="203"/>
      <c r="L62" s="203"/>
      <c r="M62" s="203"/>
      <c r="N62" s="203"/>
      <c r="O62" s="203"/>
      <c r="P62" s="83">
        <v>7</v>
      </c>
      <c r="Q62" s="182" t="s">
        <v>197</v>
      </c>
      <c r="R62" s="182"/>
      <c r="S62" s="182"/>
      <c r="T62" s="184"/>
      <c r="U62" s="185"/>
      <c r="V62" s="182"/>
      <c r="W62" s="182"/>
      <c r="X62" s="182"/>
      <c r="Y62" s="155"/>
      <c r="Z62" s="142"/>
      <c r="AA62" s="142"/>
    </row>
  </sheetData>
  <sheetProtection password="F5D8"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1505" r:id="rId3"/>
    <oleObject progId="PBrush" shapeId="21506" r:id="rId4"/>
  </oleObjects>
</worksheet>
</file>

<file path=xl/worksheets/sheet5.xml><?xml version="1.0" encoding="utf-8"?>
<worksheet xmlns="http://schemas.openxmlformats.org/spreadsheetml/2006/main" xmlns:r="http://schemas.openxmlformats.org/officeDocument/2006/relationships">
  <sheetPr codeName="Sheet5"/>
  <dimension ref="A1:CY62"/>
  <sheetViews>
    <sheetView zoomScaleNormal="100" workbookViewId="0">
      <selection activeCell="A28" sqref="A28"/>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28"/>
      <c r="B1" s="181" t="s">
        <v>178</v>
      </c>
      <c r="C1" s="180"/>
      <c r="D1" s="180"/>
      <c r="E1" s="180"/>
      <c r="F1" s="180"/>
      <c r="G1" s="180"/>
      <c r="H1" s="180"/>
      <c r="I1" s="180"/>
      <c r="J1" s="180"/>
      <c r="K1" s="180"/>
      <c r="L1" s="180"/>
      <c r="M1" s="180"/>
      <c r="N1" s="241"/>
      <c r="O1" s="241"/>
      <c r="P1" s="318" t="s">
        <v>122</v>
      </c>
      <c r="Q1" s="319"/>
      <c r="R1" s="319"/>
      <c r="S1" s="319"/>
      <c r="T1" s="319"/>
      <c r="U1" s="319"/>
      <c r="V1" s="319"/>
      <c r="W1" s="319"/>
      <c r="X1" s="320"/>
      <c r="Y1" s="159"/>
      <c r="Z1" s="146"/>
      <c r="AA1" s="146"/>
    </row>
    <row r="2" spans="1:27" s="31" customFormat="1" ht="12.95" customHeight="1">
      <c r="A2" s="228"/>
      <c r="B2" s="180" t="s">
        <v>0</v>
      </c>
      <c r="C2" s="180"/>
      <c r="D2" s="180"/>
      <c r="E2" s="180"/>
      <c r="F2" s="180"/>
      <c r="G2" s="180"/>
      <c r="H2" s="180"/>
      <c r="I2" s="180"/>
      <c r="J2" s="180"/>
      <c r="K2" s="180"/>
      <c r="L2" s="180"/>
      <c r="M2" s="180"/>
      <c r="N2" s="241"/>
      <c r="O2" s="241"/>
      <c r="P2" s="321"/>
      <c r="Q2" s="322"/>
      <c r="R2" s="322"/>
      <c r="S2" s="322"/>
      <c r="T2" s="322"/>
      <c r="U2" s="323"/>
      <c r="V2" s="323"/>
      <c r="W2" s="323"/>
      <c r="X2" s="324"/>
      <c r="Y2" s="160"/>
      <c r="Z2" s="147"/>
      <c r="AA2" s="147"/>
    </row>
    <row r="3" spans="1:27" s="31" customFormat="1" ht="12.95" customHeight="1">
      <c r="A3" s="228"/>
      <c r="B3" s="180"/>
      <c r="C3" s="180"/>
      <c r="D3" s="180"/>
      <c r="E3" s="180"/>
      <c r="F3" s="180"/>
      <c r="G3" s="180"/>
      <c r="H3" s="180"/>
      <c r="I3" s="180"/>
      <c r="J3" s="180"/>
      <c r="K3" s="180"/>
      <c r="L3" s="180"/>
      <c r="M3" s="180"/>
      <c r="N3" s="241"/>
      <c r="O3" s="241"/>
      <c r="P3" s="321"/>
      <c r="Q3" s="322"/>
      <c r="R3" s="322"/>
      <c r="S3" s="322"/>
      <c r="T3" s="322"/>
      <c r="U3" s="323"/>
      <c r="V3" s="323"/>
      <c r="W3" s="323"/>
      <c r="X3" s="324"/>
      <c r="Y3" s="160"/>
      <c r="Z3" s="147"/>
      <c r="AA3" s="147"/>
    </row>
    <row r="4" spans="1:27" s="31" customFormat="1" ht="15" customHeight="1">
      <c r="A4" s="228"/>
      <c r="B4" s="228"/>
      <c r="C4" s="228"/>
      <c r="D4" s="264" t="s">
        <v>1</v>
      </c>
      <c r="E4" s="264"/>
      <c r="F4" s="264"/>
      <c r="G4" s="264"/>
      <c r="H4" s="264"/>
      <c r="I4" s="264"/>
      <c r="J4" s="264"/>
      <c r="K4" s="264"/>
      <c r="L4" s="228"/>
      <c r="M4" s="228"/>
      <c r="N4" s="228"/>
      <c r="O4" s="241"/>
      <c r="P4" s="321"/>
      <c r="Q4" s="322"/>
      <c r="R4" s="322"/>
      <c r="S4" s="322"/>
      <c r="T4" s="322"/>
      <c r="U4" s="323"/>
      <c r="V4" s="323"/>
      <c r="W4" s="323"/>
      <c r="X4" s="324"/>
      <c r="Y4" s="160"/>
      <c r="Z4" s="147"/>
      <c r="AA4" s="147"/>
    </row>
    <row r="5" spans="1:27" s="31" customFormat="1" ht="8.25" customHeight="1">
      <c r="A5" s="228"/>
      <c r="B5" s="228"/>
      <c r="C5" s="228"/>
      <c r="D5" s="228"/>
      <c r="E5" s="228"/>
      <c r="F5" s="228"/>
      <c r="G5" s="228"/>
      <c r="H5" s="228"/>
      <c r="I5" s="228"/>
      <c r="J5" s="228"/>
      <c r="K5" s="228"/>
      <c r="L5" s="228"/>
      <c r="M5" s="228"/>
      <c r="N5" s="228"/>
      <c r="O5" s="241"/>
      <c r="P5" s="321"/>
      <c r="Q5" s="322"/>
      <c r="R5" s="322"/>
      <c r="S5" s="322"/>
      <c r="T5" s="322"/>
      <c r="U5" s="323"/>
      <c r="V5" s="323"/>
      <c r="W5" s="323"/>
      <c r="X5" s="324"/>
      <c r="Y5" s="160"/>
      <c r="Z5" s="147"/>
      <c r="AA5" s="147"/>
    </row>
    <row r="6" spans="1:27" s="31" customFormat="1" ht="20.100000000000001" customHeight="1">
      <c r="A6" s="244" t="s">
        <v>148</v>
      </c>
      <c r="B6" s="244"/>
      <c r="C6" s="244"/>
      <c r="D6" s="244"/>
      <c r="E6" s="313" t="str">
        <f>Sheet1!$E$6</f>
        <v>Communication Design</v>
      </c>
      <c r="F6" s="313"/>
      <c r="G6" s="313"/>
      <c r="H6" s="313"/>
      <c r="I6" s="313"/>
      <c r="J6" s="313"/>
      <c r="K6" s="313"/>
      <c r="L6" s="313"/>
      <c r="M6" s="313"/>
      <c r="N6" s="313"/>
      <c r="O6" s="241"/>
      <c r="P6" s="321"/>
      <c r="Q6" s="322"/>
      <c r="R6" s="322"/>
      <c r="S6" s="322"/>
      <c r="T6" s="322"/>
      <c r="U6" s="323"/>
      <c r="V6" s="323"/>
      <c r="W6" s="323"/>
      <c r="X6" s="324"/>
      <c r="Y6" s="160"/>
      <c r="Z6" s="147"/>
      <c r="AA6" s="147"/>
    </row>
    <row r="7" spans="1:27" s="31" customFormat="1" ht="20.100000000000001" customHeight="1">
      <c r="A7" s="244" t="s">
        <v>149</v>
      </c>
      <c r="B7" s="244"/>
      <c r="C7" s="313" t="str">
        <f>Sheet1!$C$7</f>
        <v>Bachelor of Communication Design</v>
      </c>
      <c r="D7" s="313"/>
      <c r="E7" s="313"/>
      <c r="F7" s="313"/>
      <c r="G7" s="313"/>
      <c r="H7" s="313"/>
      <c r="I7" s="313"/>
      <c r="J7" s="313"/>
      <c r="K7" s="313"/>
      <c r="L7" s="313"/>
      <c r="M7" s="313"/>
      <c r="N7" s="313"/>
      <c r="O7" s="241"/>
      <c r="P7" s="321"/>
      <c r="Q7" s="322"/>
      <c r="R7" s="322"/>
      <c r="S7" s="322"/>
      <c r="T7" s="322"/>
      <c r="U7" s="323"/>
      <c r="V7" s="323"/>
      <c r="W7" s="323"/>
      <c r="X7" s="324"/>
      <c r="Y7" s="160"/>
      <c r="Z7" s="147"/>
      <c r="AA7" s="147"/>
    </row>
    <row r="8" spans="1:27" s="31" customFormat="1" ht="20.100000000000001" customHeight="1">
      <c r="A8" s="36" t="s">
        <v>2</v>
      </c>
      <c r="B8" s="38" t="str">
        <f>Sheet1!$B$8</f>
        <v>First</v>
      </c>
      <c r="C8" s="35" t="s">
        <v>3</v>
      </c>
      <c r="D8" s="39" t="str">
        <f>Sheet1!$D$8</f>
        <v>First</v>
      </c>
      <c r="E8" s="242" t="s">
        <v>4</v>
      </c>
      <c r="F8" s="242"/>
      <c r="G8" s="310" t="str">
        <f>Sheet1!$G$8</f>
        <v>CE17CD</v>
      </c>
      <c r="H8" s="310"/>
      <c r="I8" s="311" t="str">
        <f>Sheet1!$I$8</f>
        <v>Regular Exam</v>
      </c>
      <c r="J8" s="311"/>
      <c r="K8" s="311"/>
      <c r="L8" s="311"/>
      <c r="M8" s="312" t="str">
        <f>Sheet1!$M$8</f>
        <v>March/April, 2019</v>
      </c>
      <c r="N8" s="312"/>
      <c r="O8" s="241"/>
      <c r="P8" s="321"/>
      <c r="Q8" s="322"/>
      <c r="R8" s="322"/>
      <c r="S8" s="322"/>
      <c r="T8" s="322"/>
      <c r="U8" s="323"/>
      <c r="V8" s="323"/>
      <c r="W8" s="323"/>
      <c r="X8" s="324"/>
      <c r="Y8" s="160"/>
      <c r="Z8" s="147"/>
      <c r="AA8" s="147"/>
    </row>
    <row r="9" spans="1:27" s="31" customFormat="1" ht="20.100000000000001" customHeight="1">
      <c r="A9" s="37" t="s">
        <v>5</v>
      </c>
      <c r="B9" s="274" t="str">
        <f>Sheet1!$B$9</f>
        <v>Sculpture-I</v>
      </c>
      <c r="C9" s="274"/>
      <c r="D9" s="274"/>
      <c r="E9" s="274"/>
      <c r="F9" s="274"/>
      <c r="G9" s="274"/>
      <c r="H9" s="274"/>
      <c r="I9" s="274"/>
      <c r="J9" s="274"/>
      <c r="K9" s="242" t="s">
        <v>6</v>
      </c>
      <c r="L9" s="242"/>
      <c r="M9" s="242"/>
      <c r="N9" s="40" t="str">
        <f>Sheet1!$N$9</f>
        <v>02/04/2019</v>
      </c>
      <c r="O9" s="241"/>
      <c r="P9" s="321"/>
      <c r="Q9" s="322"/>
      <c r="R9" s="322"/>
      <c r="S9" s="322"/>
      <c r="T9" s="322"/>
      <c r="U9" s="323"/>
      <c r="V9" s="323"/>
      <c r="W9" s="323"/>
      <c r="X9" s="324"/>
      <c r="Y9" s="160"/>
      <c r="Z9" s="147"/>
      <c r="AA9" s="147"/>
    </row>
    <row r="10" spans="1:27" s="31" customFormat="1" ht="20.100000000000001" customHeight="1">
      <c r="A10" s="244" t="s">
        <v>20</v>
      </c>
      <c r="B10" s="244"/>
      <c r="C10" s="244"/>
      <c r="D10" s="244"/>
      <c r="E10" s="274" t="str">
        <f>Sheet1!$E$10</f>
        <v>Dr. Aijaz Ali Brohi</v>
      </c>
      <c r="F10" s="274"/>
      <c r="G10" s="274"/>
      <c r="H10" s="274"/>
      <c r="I10" s="274"/>
      <c r="J10" s="274"/>
      <c r="K10" s="274"/>
      <c r="L10" s="274"/>
      <c r="M10" s="274"/>
      <c r="N10" s="274"/>
      <c r="O10" s="241"/>
      <c r="P10" s="321"/>
      <c r="Q10" s="322"/>
      <c r="R10" s="322"/>
      <c r="S10" s="322"/>
      <c r="T10" s="322"/>
      <c r="U10" s="323"/>
      <c r="V10" s="323"/>
      <c r="W10" s="323"/>
      <c r="X10" s="324"/>
      <c r="Y10" s="160"/>
      <c r="Z10" s="147"/>
      <c r="AA10" s="147"/>
    </row>
    <row r="11" spans="1:27" s="31" customFormat="1" ht="9.9499999999999993" customHeight="1">
      <c r="A11" s="250"/>
      <c r="B11" s="250"/>
      <c r="C11" s="250"/>
      <c r="D11" s="240" t="s">
        <v>157</v>
      </c>
      <c r="E11" s="240"/>
      <c r="F11" s="314" t="s">
        <v>157</v>
      </c>
      <c r="G11" s="314"/>
      <c r="H11" s="314" t="s">
        <v>157</v>
      </c>
      <c r="I11" s="314"/>
      <c r="J11" s="314" t="s">
        <v>157</v>
      </c>
      <c r="K11" s="314"/>
      <c r="L11" s="315"/>
      <c r="M11" s="315"/>
      <c r="N11" s="315"/>
      <c r="O11" s="241"/>
      <c r="P11" s="321"/>
      <c r="Q11" s="322"/>
      <c r="R11" s="322"/>
      <c r="S11" s="322"/>
      <c r="T11" s="322"/>
      <c r="U11" s="323"/>
      <c r="V11" s="323"/>
      <c r="W11" s="323"/>
      <c r="X11" s="324"/>
      <c r="Y11" s="160"/>
      <c r="Z11" s="147"/>
      <c r="AA11" s="147"/>
    </row>
    <row r="12" spans="1:27" s="31" customFormat="1" ht="18" customHeight="1">
      <c r="A12" s="239" t="s">
        <v>7</v>
      </c>
      <c r="B12" s="239" t="s">
        <v>8</v>
      </c>
      <c r="C12" s="239"/>
      <c r="D12" s="243" t="s">
        <v>9</v>
      </c>
      <c r="E12" s="243"/>
      <c r="F12" s="243"/>
      <c r="G12" s="243"/>
      <c r="H12" s="243"/>
      <c r="I12" s="243"/>
      <c r="J12" s="243"/>
      <c r="K12" s="243"/>
      <c r="L12" s="243"/>
      <c r="M12" s="243"/>
      <c r="N12" s="243"/>
      <c r="O12" s="241"/>
      <c r="P12" s="321"/>
      <c r="Q12" s="322"/>
      <c r="R12" s="322"/>
      <c r="S12" s="322"/>
      <c r="T12" s="322"/>
      <c r="U12" s="323"/>
      <c r="V12" s="323"/>
      <c r="W12" s="323"/>
      <c r="X12" s="324"/>
      <c r="Y12" s="160"/>
      <c r="Z12" s="147"/>
      <c r="AA12" s="147"/>
    </row>
    <row r="13" spans="1:27" s="31" customFormat="1" ht="18" customHeight="1">
      <c r="A13" s="239"/>
      <c r="B13" s="239"/>
      <c r="C13" s="239"/>
      <c r="D13" s="243"/>
      <c r="E13" s="243"/>
      <c r="F13" s="243"/>
      <c r="G13" s="243"/>
      <c r="H13" s="243"/>
      <c r="I13" s="243"/>
      <c r="J13" s="243"/>
      <c r="K13" s="243"/>
      <c r="L13" s="243"/>
      <c r="M13" s="243"/>
      <c r="N13" s="243"/>
      <c r="O13" s="241"/>
      <c r="P13" s="321"/>
      <c r="Q13" s="322"/>
      <c r="R13" s="322"/>
      <c r="S13" s="322"/>
      <c r="T13" s="322"/>
      <c r="U13" s="325"/>
      <c r="V13" s="326"/>
      <c r="W13" s="326"/>
      <c r="X13" s="327"/>
      <c r="Y13" s="160"/>
      <c r="Z13" s="147"/>
      <c r="AA13" s="147"/>
    </row>
    <row r="14" spans="1:27" s="31" customFormat="1" ht="18" customHeight="1">
      <c r="A14" s="239"/>
      <c r="B14" s="239"/>
      <c r="C14" s="239"/>
      <c r="D14" s="243" t="s">
        <v>10</v>
      </c>
      <c r="E14" s="243"/>
      <c r="F14" s="243" t="s">
        <v>11</v>
      </c>
      <c r="G14" s="243"/>
      <c r="H14" s="243" t="s">
        <v>12</v>
      </c>
      <c r="I14" s="243"/>
      <c r="J14" s="243" t="s">
        <v>13</v>
      </c>
      <c r="K14" s="243"/>
      <c r="L14" s="243" t="s">
        <v>15</v>
      </c>
      <c r="M14" s="243"/>
      <c r="N14" s="239" t="s">
        <v>16</v>
      </c>
      <c r="O14" s="241"/>
      <c r="P14" s="321"/>
      <c r="Q14" s="322"/>
      <c r="R14" s="322"/>
      <c r="S14" s="322"/>
      <c r="T14" s="322"/>
      <c r="U14" s="326"/>
      <c r="V14" s="326"/>
      <c r="W14" s="326"/>
      <c r="X14" s="327"/>
      <c r="Y14" s="160"/>
      <c r="Z14" s="147"/>
      <c r="AA14" s="147"/>
    </row>
    <row r="15" spans="1:27" s="31" customFormat="1" ht="18" customHeight="1">
      <c r="A15" s="239"/>
      <c r="B15" s="239"/>
      <c r="C15" s="239"/>
      <c r="D15" s="243"/>
      <c r="E15" s="243"/>
      <c r="F15" s="243"/>
      <c r="G15" s="243"/>
      <c r="H15" s="243"/>
      <c r="I15" s="243"/>
      <c r="J15" s="243"/>
      <c r="K15" s="243"/>
      <c r="L15" s="243"/>
      <c r="M15" s="243"/>
      <c r="N15" s="239"/>
      <c r="O15" s="241"/>
      <c r="P15" s="321"/>
      <c r="Q15" s="322"/>
      <c r="R15" s="322"/>
      <c r="S15" s="322"/>
      <c r="T15" s="322"/>
      <c r="U15" s="326"/>
      <c r="V15" s="326"/>
      <c r="W15" s="326"/>
      <c r="X15" s="327"/>
      <c r="Y15" s="160"/>
      <c r="Z15" s="147"/>
      <c r="AA15" s="147"/>
    </row>
    <row r="16" spans="1:27" s="31" customFormat="1" ht="18" customHeight="1" thickBot="1">
      <c r="A16" s="239"/>
      <c r="B16" s="239"/>
      <c r="C16" s="239"/>
      <c r="D16" s="248"/>
      <c r="E16" s="248"/>
      <c r="F16" s="248"/>
      <c r="G16" s="248"/>
      <c r="H16" s="248"/>
      <c r="I16" s="248"/>
      <c r="J16" s="248"/>
      <c r="K16" s="248"/>
      <c r="L16" s="248"/>
      <c r="M16" s="248"/>
      <c r="N16" s="239"/>
      <c r="O16" s="241"/>
      <c r="P16" s="328"/>
      <c r="Q16" s="260"/>
      <c r="R16" s="260"/>
      <c r="S16" s="260"/>
      <c r="T16" s="260"/>
      <c r="U16" s="329"/>
      <c r="V16" s="329"/>
      <c r="W16" s="329"/>
      <c r="X16" s="330"/>
      <c r="Y16" s="160"/>
      <c r="Z16" s="147"/>
      <c r="AA16" s="147"/>
    </row>
    <row r="17" spans="1:103" s="31" customFormat="1" ht="18" customHeight="1">
      <c r="A17" s="239"/>
      <c r="B17" s="239"/>
      <c r="C17" s="239"/>
      <c r="D17" s="33" t="s">
        <v>14</v>
      </c>
      <c r="E17" s="8">
        <f>(10*M17)/100</f>
        <v>10</v>
      </c>
      <c r="F17" s="33" t="s">
        <v>14</v>
      </c>
      <c r="G17" s="8">
        <f>(10*M17)/100</f>
        <v>10</v>
      </c>
      <c r="H17" s="33" t="s">
        <v>14</v>
      </c>
      <c r="I17" s="8">
        <f>(20*M17)/100</f>
        <v>20</v>
      </c>
      <c r="J17" s="33" t="s">
        <v>14</v>
      </c>
      <c r="K17" s="8">
        <f>(60*M17)/100</f>
        <v>60</v>
      </c>
      <c r="L17" s="33" t="s">
        <v>14</v>
      </c>
      <c r="M17" s="11">
        <f>Sheet1!$M$17</f>
        <v>100</v>
      </c>
      <c r="N17" s="239"/>
      <c r="O17" s="241"/>
      <c r="P17" s="28" t="s">
        <v>150</v>
      </c>
      <c r="Q17" s="250" t="s">
        <v>146</v>
      </c>
      <c r="R17" s="250"/>
      <c r="S17" s="275"/>
      <c r="T17" s="331" t="s">
        <v>147</v>
      </c>
      <c r="U17" s="250"/>
      <c r="V17" s="250"/>
      <c r="W17" s="250"/>
      <c r="X17" s="275"/>
      <c r="Y17" s="155"/>
      <c r="Z17" s="142"/>
      <c r="AA17" s="142"/>
    </row>
    <row r="18" spans="1:103" s="65" customFormat="1" ht="5.0999999999999996" customHeight="1">
      <c r="A18" s="67"/>
      <c r="B18" s="280"/>
      <c r="C18" s="281"/>
      <c r="D18" s="316" t="s">
        <v>157</v>
      </c>
      <c r="E18" s="317"/>
      <c r="F18" s="316" t="s">
        <v>157</v>
      </c>
      <c r="G18" s="317"/>
      <c r="H18" s="316" t="s">
        <v>157</v>
      </c>
      <c r="I18" s="317"/>
      <c r="J18" s="316" t="s">
        <v>157</v>
      </c>
      <c r="K18" s="317"/>
      <c r="L18" s="280"/>
      <c r="M18" s="281"/>
      <c r="N18" s="67"/>
      <c r="O18" s="241"/>
      <c r="P18" s="68"/>
      <c r="Q18" s="332"/>
      <c r="R18" s="333"/>
      <c r="S18" s="281"/>
      <c r="T18" s="280"/>
      <c r="U18" s="333"/>
      <c r="V18" s="333"/>
      <c r="W18" s="333"/>
      <c r="X18" s="281"/>
      <c r="Y18" s="155"/>
      <c r="Z18" s="142"/>
      <c r="AA18" s="142"/>
      <c r="AF18" s="65" t="b">
        <f>Sheet4!$AF$38</f>
        <v>0</v>
      </c>
      <c r="AG18" s="85" t="str">
        <f>IF(AND(AF19=TRUE, AF18=TRUE),IF(A19-Sheet4!A38=1,"OK","INCORRECT"),"")</f>
        <v/>
      </c>
      <c r="BO18" s="65" t="str">
        <f>Sheet4!BO38</f>
        <v/>
      </c>
      <c r="BP18" s="65" t="b">
        <f>Sheet4!BP38</f>
        <v>0</v>
      </c>
      <c r="BQ18" s="65" t="b">
        <f>Sheet4!BQ38</f>
        <v>0</v>
      </c>
      <c r="BR18" s="65" t="b">
        <f>Sheet4!BR38</f>
        <v>0</v>
      </c>
      <c r="BS18" s="65" t="str">
        <f>Sheet4!BS38</f>
        <v/>
      </c>
      <c r="BT18" s="65" t="str">
        <f>Sheet4!BT38</f>
        <v/>
      </c>
      <c r="BU18" s="65" t="str">
        <f>Sheet4!BU38</f>
        <v/>
      </c>
      <c r="BV18" s="65" t="str">
        <f>Sheet4!BV38</f>
        <v/>
      </c>
      <c r="BW18" s="65" t="str">
        <f>Sheet4!BW38</f>
        <v/>
      </c>
      <c r="BX18" s="65" t="str">
        <f>Sheet4!BX38</f>
        <v>INCORRECT</v>
      </c>
      <c r="BY18" s="65" t="b">
        <f>Sheet4!BY38</f>
        <v>0</v>
      </c>
      <c r="BZ18" s="65" t="str">
        <f>Sheet4!BZ38</f>
        <v/>
      </c>
      <c r="CA18" s="65" t="b">
        <f>Sheet4!CA38</f>
        <v>0</v>
      </c>
      <c r="CB18" s="65" t="b">
        <f>Sheet4!CB38</f>
        <v>0</v>
      </c>
      <c r="CC18" s="65" t="b">
        <f>Sheet4!CC38</f>
        <v>0</v>
      </c>
      <c r="CD18" s="65" t="b">
        <f>Sheet4!CD38</f>
        <v>0</v>
      </c>
      <c r="CE18" s="65" t="b">
        <f>Sheet4!CE38</f>
        <v>0</v>
      </c>
      <c r="CF18" s="65" t="b">
        <f>Sheet4!CF38</f>
        <v>0</v>
      </c>
      <c r="CG18" s="65" t="str">
        <f>Sheet4!CG38</f>
        <v/>
      </c>
      <c r="CH18" s="65" t="str">
        <f>Sheet4!CH38</f>
        <v/>
      </c>
      <c r="CI18" s="65" t="str">
        <f>Sheet4!CI38</f>
        <v/>
      </c>
      <c r="CJ18" s="65" t="str">
        <f>Sheet4!CJ38</f>
        <v/>
      </c>
      <c r="CK18" s="65" t="str">
        <f>Sheet4!CK38</f>
        <v/>
      </c>
      <c r="CL18" s="65" t="str">
        <f>Sheet4!CL38</f>
        <v/>
      </c>
      <c r="CM18" s="65" t="str">
        <f>Sheet4!CM38</f>
        <v/>
      </c>
      <c r="CN18" s="65" t="str">
        <f>Sheet4!CN38</f>
        <v/>
      </c>
      <c r="CO18" s="65" t="str">
        <f>Sheet4!CO38</f>
        <v>NO</v>
      </c>
      <c r="CP18" s="65" t="str">
        <f>Sheet4!CP38</f>
        <v>NO</v>
      </c>
      <c r="CQ18" s="65" t="str">
        <f>Sheet4!CQ38</f>
        <v>NO</v>
      </c>
      <c r="CR18" s="65" t="str">
        <f>Sheet4!CR38</f>
        <v>NO</v>
      </c>
      <c r="CS18" s="65" t="str">
        <f>Sheet4!CS38</f>
        <v>OK</v>
      </c>
      <c r="CT18" s="65" t="b">
        <f>Sheet4!CT38</f>
        <v>0</v>
      </c>
      <c r="CU18" s="65" t="b">
        <f>Sheet4!CU38</f>
        <v>0</v>
      </c>
      <c r="CV18" s="65" t="b">
        <f>Sheet4!CV38</f>
        <v>0</v>
      </c>
      <c r="CW18" s="65" t="b">
        <f>Sheet4!CW38</f>
        <v>0</v>
      </c>
      <c r="CX18" s="65" t="str">
        <f>Sheet4!CX38</f>
        <v>SEQUENCE INCORRECT</v>
      </c>
      <c r="CY18" s="65">
        <f>Sheet4!CY38</f>
        <v>19</v>
      </c>
    </row>
    <row r="19" spans="1:103" s="31" customFormat="1" ht="18.95" customHeight="1" thickBot="1">
      <c r="A19" s="63"/>
      <c r="B19" s="268"/>
      <c r="C19" s="269"/>
      <c r="D19" s="268"/>
      <c r="E19" s="269"/>
      <c r="F19" s="268"/>
      <c r="G19" s="269"/>
      <c r="H19" s="268"/>
      <c r="I19" s="269"/>
      <c r="J19" s="268"/>
      <c r="K19" s="269"/>
      <c r="L19" s="250" t="str">
        <f>IF(AND(A19&lt;&gt;"",B19&lt;&gt;"",D19&lt;&gt;"",F19&lt;&gt;"",H19&lt;&gt;"",J19&lt;&gt;"",Q19="",P19="OK",T19="",OR(D19&lt;=E17,D19="ABS"),OR(F19&lt;=G17,F19="ABS"),OR(H19&lt;=I17,H19="ABS"),OR(J19&lt;=K17,J19="ABS")),IF(AND(D19="ABS",F19="ABS",H19="ABS",J19="ABS"),"ABS",IF(SUM(D19,F19,H19,J19)=0,"ZERO",SUM(D19,F19,H19,J19))),"")</f>
        <v/>
      </c>
      <c r="M19" s="275"/>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41"/>
      <c r="P19" s="84" t="str">
        <f>IF(A19&lt;&gt;"",IF(CX19="SEQUENCE CORRECT",IF(OR(T(AB19)="OK",T(Z19)="oKK",T(Y19)="oKK",T(AA19)="oKK",T(AC19)="oOk",T(AD19)="Okk", AE19="ok"),"OK","FORMAT INCORRECT"),"SEQUENCE INCORRECT"),"")</f>
        <v/>
      </c>
      <c r="Q19" s="229" t="str">
        <f>IF(AND(A19&lt;&gt;"",B19&lt;&gt;""),IF(OR(D19&lt;&gt;"ABS"),IF(OR(AND(D19&lt;ROUNDDOWN((0.7*E17),0),D19&lt;&gt;0),D19&gt;E17,D19=""),"Attendance Marks incorrect",""),""),"")</f>
        <v/>
      </c>
      <c r="R19" s="230"/>
      <c r="S19" s="230"/>
      <c r="T19" s="230" t="str">
        <f>IF(OR(AND(OR(F19&lt;=G17, F19=0, F19="ABS"),OR(H19&lt;=I17, H19=0, H19="ABS"),OR(J19&lt;=K17, J19="ABS"))),IF(OR(AND(A19="",B19="",D19="",F19="",H19="",J19=""),AND(A19&lt;&gt;"",B19&lt;&gt;"",D19&lt;&gt;"",F19&lt;&gt;"",H19&lt;&gt;"",J19&lt;&gt;"", AG19="OK")),"","Given Marks or Format is incorrect"),"Given Marks or Format is incorrect")</f>
        <v/>
      </c>
      <c r="U19" s="230"/>
      <c r="V19" s="230"/>
      <c r="W19" s="230"/>
      <c r="X19" s="230"/>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68"/>
      <c r="C20" s="269"/>
      <c r="D20" s="268"/>
      <c r="E20" s="269"/>
      <c r="F20" s="268"/>
      <c r="G20" s="269"/>
      <c r="H20" s="268"/>
      <c r="I20" s="269"/>
      <c r="J20" s="268"/>
      <c r="K20" s="269"/>
      <c r="L20" s="250" t="str">
        <f>IF(AND(A20&lt;&gt;"",B20&lt;&gt;"",D20&lt;&gt;"", F20&lt;&gt;"", H20&lt;&gt;"", J20&lt;&gt;"",Q20="",P20="OK",T20="",OR(D20&lt;=E17,D20="ABS"),OR(F20&lt;=G17,F20="ABS"),OR(H20&lt;=I17,H20="ABS"),OR(J20&lt;=K17,J20="ABS")),IF(AND(D20="ABS",F20="ABS",H20="ABS",J20="ABS"),"ABS",IF(SUM(D20,F20,H20,J20)=0,"ZERO",SUM(D20,F20,H20,J20))),"")</f>
        <v/>
      </c>
      <c r="M20" s="275"/>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41"/>
      <c r="P20" s="84" t="str">
        <f t="shared" ref="P20:P38" si="0">IF(A20&lt;&gt;"",IF(CX20="SEQUENCE CORRECT",IF(OR(T(AB20)="OK",T(Z20)="oKK",T(Y20)="oKK",T(AA20)="oKK",T(AC20)="oOk",T(AD20)="Okk", AE20="ok"),"OK","FORMAT INCORRECT"),"SEQUENCE INCORRECT"),"")</f>
        <v/>
      </c>
      <c r="Q20" s="231" t="str">
        <f>IF(AND(A20&lt;&gt;"",B20&lt;&gt;""),IF(OR(D20&lt;&gt;"ABS"),IF(OR(AND(D20&lt;ROUNDDOWN((0.7*E17),0),D20&lt;&gt;0),D20&gt;E17,D20=""),"Attendance Marks incorrect",""),""),"")</f>
        <v/>
      </c>
      <c r="R20" s="232"/>
      <c r="S20" s="232"/>
      <c r="T20" s="232" t="str">
        <f>IF(OR(AND(OR(F20&lt;=G17, F20=0, F20="ABS"),OR(H20&lt;=I17, H20=0, H20="ABS"),OR(J20&lt;=K17, J20="ABS"))),IF(OR(AND(A20="",B20="",D20="",F20="",H20="",J20=""),AND(A20&lt;&gt;"",B20&lt;&gt;"",D20&lt;&gt;"",F20&lt;&gt;"",H20&lt;&gt;"",J20&lt;&gt;"", AG20="OK")),"","Given Marks or Format is incorrect"),"Given Marks or Format is incorrect")</f>
        <v/>
      </c>
      <c r="U20" s="232"/>
      <c r="V20" s="232"/>
      <c r="W20" s="232"/>
      <c r="X20" s="23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68"/>
      <c r="C21" s="269"/>
      <c r="D21" s="268"/>
      <c r="E21" s="269"/>
      <c r="F21" s="268"/>
      <c r="G21" s="269"/>
      <c r="H21" s="268"/>
      <c r="I21" s="269"/>
      <c r="J21" s="268"/>
      <c r="K21" s="269"/>
      <c r="L21" s="250" t="str">
        <f>IF(AND(A21&lt;&gt;"",B21&lt;&gt;"",D21&lt;&gt;"", F21&lt;&gt;"", H21&lt;&gt;"", J21&lt;&gt;"",Q21="",P21="OK",T21="",OR(D21&lt;=E17,D21="ABS"),OR(F21&lt;=G17,F21="ABS"),OR(H21&lt;=I17,H21="ABS"),OR(J21&lt;=K17,J21="ABS")),IF(AND(D21="ABS",F21="ABS",H21="ABS",J21="ABS"),"ABS",IF(SUM(D21,F21,H21,J21)=0,"ZERO",SUM(D21,F21,H21,J21))),"")</f>
        <v/>
      </c>
      <c r="M21" s="275"/>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41"/>
      <c r="P21" s="84" t="str">
        <f t="shared" si="0"/>
        <v/>
      </c>
      <c r="Q21" s="231" t="str">
        <f>IF(AND(A21&lt;&gt;"",B21&lt;&gt;""),IF(OR(D21&lt;&gt;"ABS"),IF(OR(AND(D21&lt;ROUNDDOWN((0.7*E17),0),D21&lt;&gt;0),D21&gt;E17,D21=""),"Attendance Marks incorrect",""),""),"")</f>
        <v/>
      </c>
      <c r="R21" s="232"/>
      <c r="S21" s="232"/>
      <c r="T21" s="232" t="str">
        <f>IF(OR(AND(OR(F21&lt;=G17, F21=0, F21="ABS"),OR(H21&lt;=I17, H21=0, H21="ABS"),OR(J21&lt;=K17, J21="ABS"))),IF(OR(AND(A21="",B21="",D21="",F21="",H21="",J21=""),AND(A21&lt;&gt;"",B21&lt;&gt;"",D21&lt;&gt;"",F21&lt;&gt;"",H21&lt;&gt;"",J21&lt;&gt;"", AG21="OK")),"","Given Marks or Format is incorrect"),"Given Marks or Format is incorrect")</f>
        <v/>
      </c>
      <c r="U21" s="232"/>
      <c r="V21" s="232"/>
      <c r="W21" s="232"/>
      <c r="X21" s="23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68"/>
      <c r="C22" s="269"/>
      <c r="D22" s="268"/>
      <c r="E22" s="269"/>
      <c r="F22" s="268"/>
      <c r="G22" s="269"/>
      <c r="H22" s="268"/>
      <c r="I22" s="269"/>
      <c r="J22" s="268"/>
      <c r="K22" s="269"/>
      <c r="L22" s="250" t="str">
        <f>IF(AND(A22&lt;&gt;"",B22&lt;&gt;"",D22&lt;&gt;"", F22&lt;&gt;"", H22&lt;&gt;"", J22&lt;&gt;"",Q22="",P22="OK",T22="",OR(D22&lt;=E17,D22="ABS"),OR(F22&lt;=G17,F22="ABS"),OR(H22&lt;=I17,H22="ABS"),OR(J22&lt;=K17,J22="ABS")),IF(AND(D22="ABS",F22="ABS",H22="ABS",J22="ABS"),"ABS",IF(SUM(D22,F22,H22,J22)=0,"ZERO",SUM(D22,F22,H22,J22))),"")</f>
        <v/>
      </c>
      <c r="M22" s="275"/>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41"/>
      <c r="P22" s="84" t="str">
        <f t="shared" si="0"/>
        <v/>
      </c>
      <c r="Q22" s="231" t="str">
        <f>IF(AND(A22&lt;&gt;"",B22&lt;&gt;""),IF(OR(D22&lt;&gt;"ABS"),IF(OR(AND(D22&lt;ROUNDDOWN((0.7*E17),0),D22&lt;&gt;0),D22&gt;E17,D22=""),"Attendance Marks incorrect",""),""),"")</f>
        <v/>
      </c>
      <c r="R22" s="232"/>
      <c r="S22" s="232"/>
      <c r="T22" s="232" t="str">
        <f>IF(OR(AND(OR(F22&lt;=G17, F22=0, F22="ABS"),OR(H22&lt;=I17, H22=0, H22="ABS"),OR(J22&lt;=K17, J22="ABS"))),IF(OR(AND(A22="",B22="",D22="",F22="",H22="",J22=""),AND(A22&lt;&gt;"",B22&lt;&gt;"",D22&lt;&gt;"",F22&lt;&gt;"",H22&lt;&gt;"",J22&lt;&gt;"", AG22="OK")),"","Given Marks or Format is incorrect"),"Given Marks or Format is incorrect")</f>
        <v/>
      </c>
      <c r="U22" s="232"/>
      <c r="V22" s="232"/>
      <c r="W22" s="232"/>
      <c r="X22" s="23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68"/>
      <c r="C23" s="269"/>
      <c r="D23" s="268"/>
      <c r="E23" s="269"/>
      <c r="F23" s="268"/>
      <c r="G23" s="269"/>
      <c r="H23" s="268"/>
      <c r="I23" s="269"/>
      <c r="J23" s="268"/>
      <c r="K23" s="269"/>
      <c r="L23" s="250" t="str">
        <f>IF(AND(A23&lt;&gt;"",B23&lt;&gt;"",D23&lt;&gt;"", F23&lt;&gt;"", H23&lt;&gt;"", J23&lt;&gt;"",Q23="",P23="OK",T23="",OR(D23&lt;=E17,D23="ABS"),OR(F23&lt;=G17,F23="ABS"),OR(H23&lt;=I17,H23="ABS"),OR(J23&lt;=K17,J23="ABS")),IF(AND(D23="ABS",F23="ABS",H23="ABS",J23="ABS"),"ABS",IF(SUM(D23,F23,H23,J23)=0,"ZERO",SUM(D23,F23,H23,J23))),"")</f>
        <v/>
      </c>
      <c r="M23" s="275"/>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41"/>
      <c r="P23" s="84" t="str">
        <f t="shared" si="0"/>
        <v/>
      </c>
      <c r="Q23" s="231" t="str">
        <f>IF(AND(A23&lt;&gt;"",B23&lt;&gt;""),IF(OR(D23&lt;&gt;"ABS"),IF(OR(AND(D23&lt;ROUNDDOWN((0.7*E17),0),D23&lt;&gt;0),D23&gt;E17,D23=""),"Attendance Marks incorrect",""),""),"")</f>
        <v/>
      </c>
      <c r="R23" s="232"/>
      <c r="S23" s="232"/>
      <c r="T23" s="232" t="str">
        <f>IF(OR(AND(OR(F23&lt;=G17, F23=0, F23="ABS"),OR(H23&lt;=I17, H23=0, H23="ABS"),OR(J23&lt;=K17, J23="ABS"))),IF(OR(AND(A23="",B23="",D23="",F23="",H23="",J23=""),AND(A23&lt;&gt;"",B23&lt;&gt;"",D23&lt;&gt;"",F23&lt;&gt;"",H23&lt;&gt;"",J23&lt;&gt;"", AG23="OK")),"","Given Marks or Format is incorrect"),"Given Marks or Format is incorrect")</f>
        <v/>
      </c>
      <c r="U23" s="232"/>
      <c r="V23" s="232"/>
      <c r="W23" s="232"/>
      <c r="X23" s="23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68"/>
      <c r="C24" s="269"/>
      <c r="D24" s="268"/>
      <c r="E24" s="269"/>
      <c r="F24" s="268"/>
      <c r="G24" s="269"/>
      <c r="H24" s="268"/>
      <c r="I24" s="269"/>
      <c r="J24" s="268"/>
      <c r="K24" s="269"/>
      <c r="L24" s="250" t="str">
        <f>IF(AND(A24&lt;&gt;"",B24&lt;&gt;"",D24&lt;&gt;"", F24&lt;&gt;"", H24&lt;&gt;"", J24&lt;&gt;"",Q24="",P24="OK",T24="",OR(D24&lt;=E17,D24="ABS"),OR(F24&lt;=G17,F24="ABS"),OR(H24&lt;=I17,H24="ABS"),OR(J24&lt;=K17,J24="ABS")),IF(AND(D24="ABS",F24="ABS",H24="ABS",J24="ABS"),"ABS",IF(SUM(D24,F24,H24,J24)=0,"ZERO",SUM(D24,F24,H24,J24))),"")</f>
        <v/>
      </c>
      <c r="M24" s="275"/>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41"/>
      <c r="P24" s="84" t="str">
        <f t="shared" si="0"/>
        <v/>
      </c>
      <c r="Q24" s="231" t="str">
        <f>IF(AND(A24&lt;&gt;"",B24&lt;&gt;""),IF(OR(D24&lt;&gt;"ABS"),IF(OR(AND(D24&lt;ROUNDDOWN((0.7*E17),0),D24&lt;&gt;0),D24&gt;E17,D24=""),"Attendance Marks incorrect",""),""),"")</f>
        <v/>
      </c>
      <c r="R24" s="232"/>
      <c r="S24" s="232"/>
      <c r="T24" s="232" t="str">
        <f>IF(OR(AND(OR(F24&lt;=G17, F24=0, F24="ABS"),OR(H24&lt;=I17, H24=0, H24="ABS"),OR(J24&lt;=K17, J24="ABS"))),IF(OR(AND(A24="",B24="",D24="",F24="",H24="",J24=""),AND(A24&lt;&gt;"",B24&lt;&gt;"",D24&lt;&gt;"",F24&lt;&gt;"",H24&lt;&gt;"",J24&lt;&gt;"", AG24="OK")),"","Given Marks or Format is incorrect"),"Given Marks or Format is incorrect")</f>
        <v/>
      </c>
      <c r="U24" s="232"/>
      <c r="V24" s="232"/>
      <c r="W24" s="232"/>
      <c r="X24" s="23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68"/>
      <c r="C25" s="269"/>
      <c r="D25" s="268"/>
      <c r="E25" s="269"/>
      <c r="F25" s="268"/>
      <c r="G25" s="269"/>
      <c r="H25" s="268"/>
      <c r="I25" s="269"/>
      <c r="J25" s="268"/>
      <c r="K25" s="269"/>
      <c r="L25" s="250" t="str">
        <f>IF(AND(A25&lt;&gt;"",B25&lt;&gt;"",D25&lt;&gt;"", F25&lt;&gt;"", H25&lt;&gt;"", J25&lt;&gt;"",Q25="",P25="OK",T25="",OR(D25&lt;=E17,D25="ABS"),OR(F25&lt;=G17,F25="ABS"),OR(H25&lt;=I17,H25="ABS"),OR(J25&lt;=K17,J25="ABS")),IF(AND(D25="ABS",F25="ABS",H25="ABS",J25="ABS"),"ABS",IF(SUM(D25,F25,H25,J25)=0,"ZERO",SUM(D25,F25,H25,J25))),"")</f>
        <v/>
      </c>
      <c r="M25" s="275"/>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41"/>
      <c r="P25" s="84" t="str">
        <f t="shared" si="0"/>
        <v/>
      </c>
      <c r="Q25" s="231" t="str">
        <f>IF(AND(A25&lt;&gt;"",B25&lt;&gt;""),IF(OR(D25&lt;&gt;"ABS"),IF(OR(AND(D25&lt;ROUNDDOWN((0.7*E17),0),D25&lt;&gt;0),D25&gt;E17,D25=""),"Attendance Marks incorrect",""),""),"")</f>
        <v/>
      </c>
      <c r="R25" s="232"/>
      <c r="S25" s="232"/>
      <c r="T25" s="232" t="str">
        <f>IF(OR(AND(OR(F25&lt;=G17, F25=0, F25="ABS"),OR(H25&lt;=I17, H25=0, H25="ABS"),OR(J25&lt;=K17, J25="ABS"))),IF(OR(AND(A25="",B25="",D25="",F25="",H25="",J25=""),AND(A25&lt;&gt;"",B25&lt;&gt;"",D25&lt;&gt;"",F25&lt;&gt;"",H25&lt;&gt;"",J25&lt;&gt;"", AG25="OK")),"","Given Marks or Format is incorrect"),"Given Marks or Format is incorrect")</f>
        <v/>
      </c>
      <c r="U25" s="232"/>
      <c r="V25" s="232"/>
      <c r="W25" s="232"/>
      <c r="X25" s="23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68"/>
      <c r="C26" s="269"/>
      <c r="D26" s="268"/>
      <c r="E26" s="269"/>
      <c r="F26" s="268"/>
      <c r="G26" s="269"/>
      <c r="H26" s="268"/>
      <c r="I26" s="269"/>
      <c r="J26" s="268"/>
      <c r="K26" s="269"/>
      <c r="L26" s="250" t="str">
        <f>IF(AND(A26&lt;&gt;"",B26&lt;&gt;"",D26&lt;&gt;"", F26&lt;&gt;"", H26&lt;&gt;"", J26&lt;&gt;"",Q26="",P26="OK",T26="",OR(D26&lt;=E17,D26="ABS"),OR(F26&lt;=G17,F26="ABS"),OR(H26&lt;=I17,H26="ABS"),OR(J26&lt;=K17,J26="ABS")),IF(AND(D26="ABS",F26="ABS",H26="ABS",J26="ABS"),"ABS",IF(SUM(D26,F26,H26,J26)=0,"ZERO",SUM(D26,F26,H26,J26))),"")</f>
        <v/>
      </c>
      <c r="M26" s="275"/>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41"/>
      <c r="P26" s="84" t="str">
        <f t="shared" si="0"/>
        <v/>
      </c>
      <c r="Q26" s="231" t="str">
        <f>IF(AND(A26&lt;&gt;"",B26&lt;&gt;""),IF(OR(D26&lt;&gt;"ABS"),IF(OR(AND(D26&lt;ROUNDDOWN((0.7*E17),0),D26&lt;&gt;0),D26&gt;E17,D26=""),"Attendance Marks incorrect",""),""),"")</f>
        <v/>
      </c>
      <c r="R26" s="232"/>
      <c r="S26" s="232"/>
      <c r="T26" s="232" t="str">
        <f>IF(OR(AND(OR(F26&lt;=G17, F26=0, F26="ABS"),OR(H26&lt;=I17, H26=0, H26="ABS"),OR(J26&lt;=K17, J26="ABS"))),IF(OR(AND(A26="",B26="",D26="",F26="",H26="",J26=""),AND(A26&lt;&gt;"",B26&lt;&gt;"",D26&lt;&gt;"",F26&lt;&gt;"",H26&lt;&gt;"",J26&lt;&gt;"", AG26="OK")),"","Given Marks or Format is incorrect"),"Given Marks or Format is incorrect")</f>
        <v/>
      </c>
      <c r="U26" s="232"/>
      <c r="V26" s="232"/>
      <c r="W26" s="232"/>
      <c r="X26" s="23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68"/>
      <c r="C27" s="269"/>
      <c r="D27" s="268"/>
      <c r="E27" s="269"/>
      <c r="F27" s="268"/>
      <c r="G27" s="269"/>
      <c r="H27" s="268"/>
      <c r="I27" s="269"/>
      <c r="J27" s="268"/>
      <c r="K27" s="269"/>
      <c r="L27" s="250" t="str">
        <f>IF(AND(A27&lt;&gt;"",B27&lt;&gt;"",D27&lt;&gt;"", F27&lt;&gt;"", H27&lt;&gt;"", J27&lt;&gt;"",Q27="",P27="OK",T27="",OR(D27&lt;=E17,D27="ABS"),OR(F27&lt;=G17,F27="ABS"),OR(H27&lt;=I17,H27="ABS"),OR(J27&lt;=K17,J27="ABS")),IF(AND(D27="ABS",F27="ABS",H27="ABS",J27="ABS"),"ABS",IF(SUM(D27,F27,H27,J27)=0,"ZERO",SUM(D27,F27,H27,J27))),"")</f>
        <v/>
      </c>
      <c r="M27" s="275"/>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41"/>
      <c r="P27" s="84" t="str">
        <f t="shared" si="0"/>
        <v/>
      </c>
      <c r="Q27" s="231" t="str">
        <f>IF(AND(A27&lt;&gt;"",B27&lt;&gt;""),IF(OR(D27&lt;&gt;"ABS"),IF(OR(AND(D27&lt;ROUNDDOWN((0.7*E17),0),D27&lt;&gt;0),D27&gt;E17,D27=""),"Attendance Marks incorrect",""),""),"")</f>
        <v/>
      </c>
      <c r="R27" s="232"/>
      <c r="S27" s="232"/>
      <c r="T27" s="232" t="str">
        <f>IF(OR(AND(OR(F27&lt;=G17, F27=0, F27="ABS"),OR(H27&lt;=I17, H27=0, H27="ABS"),OR(J27&lt;=K17, J27="ABS"))),IF(OR(AND(A27="",B27="",D27="",F27="",H27="",J27=""),AND(A27&lt;&gt;"",B27&lt;&gt;"",D27&lt;&gt;"",F27&lt;&gt;"",H27&lt;&gt;"",J27&lt;&gt;"", AG27="OK")),"","Given Marks or Format is incorrect"),"Given Marks or Format is incorrect")</f>
        <v/>
      </c>
      <c r="U27" s="232"/>
      <c r="V27" s="232"/>
      <c r="W27" s="232"/>
      <c r="X27" s="23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68"/>
      <c r="C28" s="269"/>
      <c r="D28" s="268"/>
      <c r="E28" s="269"/>
      <c r="F28" s="268"/>
      <c r="G28" s="269"/>
      <c r="H28" s="268"/>
      <c r="I28" s="269"/>
      <c r="J28" s="268"/>
      <c r="K28" s="269"/>
      <c r="L28" s="250" t="str">
        <f>IF(AND(A28&lt;&gt;"",B28&lt;&gt;"",D28&lt;&gt;"", F28&lt;&gt;"", H28&lt;&gt;"", J28&lt;&gt;"",Q28="",P28="OK",T28="",OR(D28&lt;=E17,D28="ABS"),OR(F28&lt;=G17,F28="ABS"),OR(H28&lt;=I17,H28="ABS"),OR(J28&lt;=K17,J28="ABS")),IF(AND(D28="ABS",F28="ABS",H28="ABS",J28="ABS"),"ABS",IF(SUM(D28,F28,H28,J28)=0,"ZERO",SUM(D28,F28,H28,J28))),"")</f>
        <v/>
      </c>
      <c r="M28" s="275"/>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41"/>
      <c r="P28" s="84" t="str">
        <f t="shared" si="0"/>
        <v/>
      </c>
      <c r="Q28" s="231" t="str">
        <f>IF(AND(A28&lt;&gt;"",B28&lt;&gt;""),IF(OR(D28&lt;&gt;"ABS"),IF(OR(AND(D28&lt;ROUNDDOWN((0.7*E17),0),D28&lt;&gt;0),D28&gt;E17,D28=""),"Attendance Marks incorrect",""),""),"")</f>
        <v/>
      </c>
      <c r="R28" s="232"/>
      <c r="S28" s="232"/>
      <c r="T28" s="232" t="str">
        <f>IF(OR(AND(OR(F28&lt;=G17, F28=0, F28="ABS"),OR(H28&lt;=I17, H28=0, H28="ABS"),OR(J28&lt;=K17, J28="ABS"))),IF(OR(AND(A28="",B28="",D28="",F28="",H28="",J28=""),AND(A28&lt;&gt;"",B28&lt;&gt;"",D28&lt;&gt;"",F28&lt;&gt;"",H28&lt;&gt;"",J28&lt;&gt;"", AG28="OK")),"","Given Marks or Format is incorrect"),"Given Marks or Format is incorrect")</f>
        <v/>
      </c>
      <c r="U28" s="232"/>
      <c r="V28" s="232"/>
      <c r="W28" s="232"/>
      <c r="X28" s="23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68"/>
      <c r="C29" s="269"/>
      <c r="D29" s="268"/>
      <c r="E29" s="269"/>
      <c r="F29" s="268"/>
      <c r="G29" s="269"/>
      <c r="H29" s="268"/>
      <c r="I29" s="269"/>
      <c r="J29" s="268"/>
      <c r="K29" s="269"/>
      <c r="L29" s="250" t="str">
        <f>IF(AND(A29&lt;&gt;"",B29&lt;&gt;"",D29&lt;&gt;"", F29&lt;&gt;"", H29&lt;&gt;"", J29&lt;&gt;"",Q29="",P29="OK",T29="",OR(D29&lt;=E17,D29="ABS"),OR(F29&lt;=G17,F29="ABS"),OR(H29&lt;=I17,H29="ABS"),OR(J29&lt;=K17,J29="ABS")),IF(AND(D29="ABS",F29="ABS",H29="ABS",J29="ABS"),"ABS",IF(SUM(D29,F29,H29,J29)=0,"ZERO",SUM(D29,F29,H29,J29))),"")</f>
        <v/>
      </c>
      <c r="M29" s="275"/>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41"/>
      <c r="P29" s="84" t="str">
        <f t="shared" si="0"/>
        <v/>
      </c>
      <c r="Q29" s="231" t="str">
        <f>IF(AND(A29&lt;&gt;"",B29&lt;&gt;""),IF(OR(D29&lt;&gt;"ABS"),IF(OR(AND(D29&lt;ROUNDDOWN((0.7*E17),0),D29&lt;&gt;0),D29&gt;E17,D29=""),"Attendance Marks incorrect",""),""),"")</f>
        <v/>
      </c>
      <c r="R29" s="232"/>
      <c r="S29" s="232"/>
      <c r="T29" s="232" t="str">
        <f>IF(OR(AND(OR(F29&lt;=G17, F29=0, F29="ABS"),OR(H29&lt;=I17, H29=0, H29="ABS"),OR(J29&lt;=K17, J29="ABS"))),IF(OR(AND(A29="",B29="",D29="",F29="",H29="",J29=""),AND(A29&lt;&gt;"",B29&lt;&gt;"",D29&lt;&gt;"",F29&lt;&gt;"",H29&lt;&gt;"",J29&lt;&gt;"", AG29="OK")),"","Given Marks or Format is incorrect"),"Given Marks or Format is incorrect")</f>
        <v/>
      </c>
      <c r="U29" s="232"/>
      <c r="V29" s="232"/>
      <c r="W29" s="232"/>
      <c r="X29" s="23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68"/>
      <c r="C30" s="269"/>
      <c r="D30" s="268"/>
      <c r="E30" s="269"/>
      <c r="F30" s="268"/>
      <c r="G30" s="269"/>
      <c r="H30" s="268"/>
      <c r="I30" s="269"/>
      <c r="J30" s="268"/>
      <c r="K30" s="269"/>
      <c r="L30" s="250" t="str">
        <f>IF(AND(A30&lt;&gt;"",B30&lt;&gt;"",D30&lt;&gt;"", F30&lt;&gt;"", H30&lt;&gt;"", J30&lt;&gt;"",Q30="",P30="OK",T30="",OR(D30&lt;=E17,D30="ABS"),OR(F30&lt;=G17,F30="ABS"),OR(H30&lt;=I17,H30="ABS"),OR(J30&lt;=K17,J30="ABS")),IF(AND(D30="ABS",F30="ABS",H30="ABS",J30="ABS"),"ABS",IF(SUM(D30,F30,H30,J30)=0,"ZERO",SUM(D30,F30,H30,J30))),"")</f>
        <v/>
      </c>
      <c r="M30" s="275"/>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41"/>
      <c r="P30" s="84" t="str">
        <f t="shared" si="0"/>
        <v/>
      </c>
      <c r="Q30" s="231" t="str">
        <f>IF(AND(A30&lt;&gt;"",B30&lt;&gt;""),IF(OR(D30&lt;&gt;"ABS"),IF(OR(AND(D30&lt;ROUNDDOWN((0.7*E17),0),D30&lt;&gt;0),D30&gt;E17,D30=""),"Attendance Marks incorrect",""),""),"")</f>
        <v/>
      </c>
      <c r="R30" s="232"/>
      <c r="S30" s="232"/>
      <c r="T30" s="232" t="str">
        <f>IF(OR(AND(OR(F30&lt;=G17, F30=0, F30="ABS"),OR(H30&lt;=I17, H30=0, H30="ABS"),OR(J30&lt;=K17, J30="ABS"))),IF(OR(AND(A30="",B30="",D30="",F30="",H30="",J30=""),AND(A30&lt;&gt;"",B30&lt;&gt;"",D30&lt;&gt;"",F30&lt;&gt;"",H30&lt;&gt;"",J30&lt;&gt;"", AG30="OK")),"","Given Marks or Format is incorrect"),"Given Marks or Format is incorrect")</f>
        <v/>
      </c>
      <c r="U30" s="232"/>
      <c r="V30" s="232"/>
      <c r="W30" s="232"/>
      <c r="X30" s="23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68"/>
      <c r="C31" s="269"/>
      <c r="D31" s="268"/>
      <c r="E31" s="269"/>
      <c r="F31" s="268"/>
      <c r="G31" s="269"/>
      <c r="H31" s="268"/>
      <c r="I31" s="269"/>
      <c r="J31" s="268"/>
      <c r="K31" s="269"/>
      <c r="L31" s="250" t="str">
        <f>IF(AND(A31&lt;&gt;"",B31&lt;&gt;"",D31&lt;&gt;"", F31&lt;&gt;"", H31&lt;&gt;"", J31&lt;&gt;"",Q31="",P31="OK",T31="",OR(D31&lt;=E17,D31="ABS"),OR(F31&lt;=G17,F31="ABS"),OR(H31&lt;=I17,H31="ABS"),OR(J31&lt;=K17,J31="ABS")),IF(AND(D31="ABS",F31="ABS",H31="ABS",J31="ABS"),"ABS",IF(SUM(D31,F31,H31,J31)=0,"ZERO",SUM(D31,F31,H31,J31))),"")</f>
        <v/>
      </c>
      <c r="M31" s="275"/>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41"/>
      <c r="P31" s="84" t="str">
        <f t="shared" si="0"/>
        <v/>
      </c>
      <c r="Q31" s="231" t="str">
        <f>IF(AND(A31&lt;&gt;"",B31&lt;&gt;""),IF(OR(D31&lt;&gt;"ABS"),IF(OR(AND(D31&lt;ROUNDDOWN((0.7*E17),0),D31&lt;&gt;0),D31&gt;E17,D31=""),"Attendance Marks incorrect",""),""),"")</f>
        <v/>
      </c>
      <c r="R31" s="232"/>
      <c r="S31" s="232"/>
      <c r="T31" s="232" t="str">
        <f>IF(OR(AND(OR(F31&lt;=G17, F31=0, F31="ABS"),OR(H31&lt;=I17, H31=0, H31="ABS"),OR(J31&lt;=K17, J31="ABS"))),IF(OR(AND(A31="",B31="",D31="",F31="",H31="",J31=""),AND(A31&lt;&gt;"",B31&lt;&gt;"",D31&lt;&gt;"",F31&lt;&gt;"",H31&lt;&gt;"",J31&lt;&gt;"", AG31="OK")),"","Given Marks or Format is incorrect"),"Given Marks or Format is incorrect")</f>
        <v/>
      </c>
      <c r="U31" s="232"/>
      <c r="V31" s="232"/>
      <c r="W31" s="232"/>
      <c r="X31" s="23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68"/>
      <c r="C32" s="269"/>
      <c r="D32" s="268"/>
      <c r="E32" s="269"/>
      <c r="F32" s="268"/>
      <c r="G32" s="269"/>
      <c r="H32" s="268"/>
      <c r="I32" s="269"/>
      <c r="J32" s="268"/>
      <c r="K32" s="269"/>
      <c r="L32" s="250" t="str">
        <f>IF(AND(A32&lt;&gt;"",B32&lt;&gt;"",D32&lt;&gt;"", F32&lt;&gt;"", H32&lt;&gt;"", J32&lt;&gt;"",Q32="",P32="OK",T32="",OR(D32&lt;=E17,D32="ABS"),OR(F32&lt;=G17,F32="ABS"),OR(H32&lt;=I17,H32="ABS"),OR(J32&lt;=K17,J32="ABS")),IF(AND(D32="ABS",F32="ABS",H32="ABS",J32="ABS"),"ABS",IF(SUM(D32,F32,H32,J32)=0,"ZERO",SUM(D32,F32,H32,J32))),"")</f>
        <v/>
      </c>
      <c r="M32" s="275"/>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41"/>
      <c r="P32" s="84" t="str">
        <f t="shared" si="0"/>
        <v/>
      </c>
      <c r="Q32" s="231" t="str">
        <f>IF(AND(A32&lt;&gt;"",B32&lt;&gt;""),IF(OR(D32&lt;&gt;"ABS"),IF(OR(AND(D32&lt;ROUNDDOWN((0.7*E17),0),D32&lt;&gt;0),D32&gt;E17,D32=""),"Attendance Marks incorrect",""),""),"")</f>
        <v/>
      </c>
      <c r="R32" s="232"/>
      <c r="S32" s="232"/>
      <c r="T32" s="232" t="str">
        <f>IF(OR(AND(OR(F32&lt;=G17, F32=0, F32="ABS"),OR(H32&lt;=I17, H32=0, H32="ABS"),OR(J32&lt;=K17, J32="ABS"))),IF(OR(AND(A32="",B32="",D32="",F32="",H32="",J32=""),AND(A32&lt;&gt;"",B32&lt;&gt;"",D32&lt;&gt;"",F32&lt;&gt;"",H32&lt;&gt;"",J32&lt;&gt;"", AG32="OK")),"","Given Marks or Format is incorrect"),"Given Marks or Format is incorrect")</f>
        <v/>
      </c>
      <c r="U32" s="232"/>
      <c r="V32" s="232"/>
      <c r="W32" s="232"/>
      <c r="X32" s="23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68"/>
      <c r="C33" s="269"/>
      <c r="D33" s="268"/>
      <c r="E33" s="269"/>
      <c r="F33" s="268"/>
      <c r="G33" s="269"/>
      <c r="H33" s="268"/>
      <c r="I33" s="269"/>
      <c r="J33" s="268"/>
      <c r="K33" s="269"/>
      <c r="L33" s="250" t="str">
        <f>IF(AND(A33&lt;&gt;"",B33&lt;&gt;"",D33&lt;&gt;"", F33&lt;&gt;"", H33&lt;&gt;"", J33&lt;&gt;"",Q33="",P33="OK",T33="",OR(D33&lt;=E17,D33="ABS"),OR(F33&lt;=G17,F33="ABS"),OR(H33&lt;=I17,H33="ABS"),OR(J33&lt;=K17,J33="ABS")),IF(AND(D33="ABS",F33="ABS",H33="ABS",J33="ABS"),"ABS",IF(SUM(D33,F33,H33,J33)=0,"ZERO",SUM(D33,F33,H33,J33))),"")</f>
        <v/>
      </c>
      <c r="M33" s="275"/>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41"/>
      <c r="P33" s="84" t="str">
        <f t="shared" si="0"/>
        <v/>
      </c>
      <c r="Q33" s="231" t="str">
        <f>IF(AND(A33&lt;&gt;"",B33&lt;&gt;""),IF(OR(D33&lt;&gt;"ABS"),IF(OR(AND(D33&lt;ROUNDDOWN((0.7*E17),0),D33&lt;&gt;0),D33&gt;E17,D33=""),"Attendance Marks incorrect",""),""),"")</f>
        <v/>
      </c>
      <c r="R33" s="232"/>
      <c r="S33" s="232"/>
      <c r="T33" s="232" t="str">
        <f>IF(OR(AND(OR(F33&lt;=G17, F33=0, F33="ABS"),OR(H33&lt;=I17, H33=0, H33="ABS"),OR(J33&lt;=K17, J33="ABS"))),IF(OR(AND(A33="",B33="",D33="",F33="",H33="",J33=""),AND(A33&lt;&gt;"",B33&lt;&gt;"",D33&lt;&gt;"",F33&lt;&gt;"",H33&lt;&gt;"",J33&lt;&gt;"", AG33="OK")),"","Given Marks or Format is incorrect"),"Given Marks or Format is incorrect")</f>
        <v/>
      </c>
      <c r="U33" s="232"/>
      <c r="V33" s="232"/>
      <c r="W33" s="232"/>
      <c r="X33" s="23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68"/>
      <c r="C34" s="269"/>
      <c r="D34" s="268"/>
      <c r="E34" s="269"/>
      <c r="F34" s="268"/>
      <c r="G34" s="269"/>
      <c r="H34" s="268"/>
      <c r="I34" s="269"/>
      <c r="J34" s="268"/>
      <c r="K34" s="269"/>
      <c r="L34" s="250" t="str">
        <f>IF(AND(A34&lt;&gt;"",B34&lt;&gt;"",D34&lt;&gt;"", F34&lt;&gt;"", H34&lt;&gt;"", J34&lt;&gt;"",Q34="",P34="OK",T34="",OR(D34&lt;=E17,D34="ABS"),OR(F34&lt;=G17,F34="ABS"),OR(H34&lt;=I17,H34="ABS"),OR(J34&lt;=K17,J34="ABS")),IF(AND(D34="ABS",F34="ABS",H34="ABS",J34="ABS"),"ABS",IF(SUM(D34,F34,H34,J34)=0,"ZERO",SUM(D34,F34,H34,J34))),"")</f>
        <v/>
      </c>
      <c r="M34" s="275"/>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41"/>
      <c r="P34" s="84" t="str">
        <f t="shared" si="0"/>
        <v/>
      </c>
      <c r="Q34" s="231" t="str">
        <f>IF(AND(A34&lt;&gt;"",B34&lt;&gt;""),IF(OR(D34&lt;&gt;"ABS"),IF(OR(AND(D34&lt;ROUNDDOWN((0.7*E17),0),D34&lt;&gt;0),D34&gt;E17,D34=""),"Attendance Marks incorrect",""),""),"")</f>
        <v/>
      </c>
      <c r="R34" s="232"/>
      <c r="S34" s="232"/>
      <c r="T34" s="232" t="str">
        <f>IF(OR(AND(OR(F34&lt;=G17, F34=0, F34="ABS"),OR(H34&lt;=I17, H34=0, H34="ABS"),OR(J34&lt;=K17, J34="ABS"))),IF(OR(AND(A34="",B34="",D34="",F34="",H34="",J34=""),AND(A34&lt;&gt;"",B34&lt;&gt;"",D34&lt;&gt;"",F34&lt;&gt;"",H34&lt;&gt;"",J34&lt;&gt;"", AG34="OK")),"","Given Marks or Format is incorrect"),"Given Marks or Format is incorrect")</f>
        <v/>
      </c>
      <c r="U34" s="232"/>
      <c r="V34" s="232"/>
      <c r="W34" s="232"/>
      <c r="X34" s="23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68"/>
      <c r="C35" s="269"/>
      <c r="D35" s="268"/>
      <c r="E35" s="269"/>
      <c r="F35" s="268"/>
      <c r="G35" s="269"/>
      <c r="H35" s="268"/>
      <c r="I35" s="269"/>
      <c r="J35" s="268"/>
      <c r="K35" s="269"/>
      <c r="L35" s="250" t="str">
        <f>IF(AND(A35&lt;&gt;"",B35&lt;&gt;"",D35&lt;&gt;"", F35&lt;&gt;"", H35&lt;&gt;"", J35&lt;&gt;"",Q35="",P35="OK",T35="",OR(D35&lt;=E17,D35="ABS"),OR(F35&lt;=G17,F35="ABS"),OR(H35&lt;=I17,H35="ABS"),OR(J35&lt;=K17,J35="ABS")),IF(AND(D35="ABS",F35="ABS",H35="ABS",J35="ABS"),"ABS",IF(SUM(D35,F35,H35,J35)=0,"ZERO",SUM(D35,F35,H35,J35))),"")</f>
        <v/>
      </c>
      <c r="M35" s="275"/>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41"/>
      <c r="P35" s="84" t="str">
        <f t="shared" si="0"/>
        <v/>
      </c>
      <c r="Q35" s="231" t="str">
        <f>IF(AND(A35&lt;&gt;"",B35&lt;&gt;""),IF(OR(D35&lt;&gt;"ABS"),IF(OR(AND(D35&lt;ROUNDDOWN((0.7*E17),0),D35&lt;&gt;0),D35&gt;E17,D35=""),"Attendance Marks incorrect",""),""),"")</f>
        <v/>
      </c>
      <c r="R35" s="232"/>
      <c r="S35" s="232"/>
      <c r="T35" s="232" t="str">
        <f>IF(OR(AND(OR(F35&lt;=G17, F35=0, F35="ABS"),OR(H35&lt;=I17, H35=0, H35="ABS"),OR(J35&lt;=K17, J35="ABS"))),IF(OR(AND(A35="",B35="",D35="",F35="",H35="",J35=""),AND(A35&lt;&gt;"",B35&lt;&gt;"",D35&lt;&gt;"",F35&lt;&gt;"",H35&lt;&gt;"",J35&lt;&gt;"", AG35="OK")),"","Given Marks or Format is incorrect"),"Given Marks or Format is incorrect")</f>
        <v/>
      </c>
      <c r="U35" s="232"/>
      <c r="V35" s="232"/>
      <c r="W35" s="232"/>
      <c r="X35" s="23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68"/>
      <c r="C36" s="269"/>
      <c r="D36" s="268"/>
      <c r="E36" s="269"/>
      <c r="F36" s="268"/>
      <c r="G36" s="269"/>
      <c r="H36" s="268"/>
      <c r="I36" s="269"/>
      <c r="J36" s="268"/>
      <c r="K36" s="269"/>
      <c r="L36" s="250" t="str">
        <f>IF(AND(A36&lt;&gt;"",B36&lt;&gt;"",D36&lt;&gt;"", F36&lt;&gt;"", H36&lt;&gt;"", J36&lt;&gt;"",Q36="",P36="OK",T36="",OR(D36&lt;=E17,D36="ABS"),OR(F36&lt;=G17,F36="ABS"),OR(H36&lt;=I17,H36="ABS"),OR(J36&lt;=K17,J36="ABS")),IF(AND(D36="ABS",F36="ABS",H36="ABS",J36="ABS"),"ABS",IF(SUM(D36,F36,H36,J36)=0,"ZERO",SUM(D36,F36,H36,J36))),"")</f>
        <v/>
      </c>
      <c r="M36" s="275"/>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41"/>
      <c r="P36" s="84" t="str">
        <f t="shared" si="0"/>
        <v/>
      </c>
      <c r="Q36" s="231" t="str">
        <f>IF(AND(A36&lt;&gt;"",B36&lt;&gt;""),IF(OR(D36&lt;&gt;"ABS"),IF(OR(AND(D36&lt;ROUNDDOWN((0.7*E17),0),D36&lt;&gt;0),D36&gt;E17,D36=""),"Attendance Marks incorrect",""),""),"")</f>
        <v/>
      </c>
      <c r="R36" s="232"/>
      <c r="S36" s="232"/>
      <c r="T36" s="232" t="str">
        <f>IF(OR(AND(OR(F36&lt;=G17, F36=0, F36="ABS"),OR(H36&lt;=I17, H36=0, H36="ABS"),OR(J36&lt;=K17, J36="ABS"))),IF(OR(AND(A36="",B36="",D36="",F36="",H36="",J36=""),AND(A36&lt;&gt;"",B36&lt;&gt;"",D36&lt;&gt;"",F36&lt;&gt;"",H36&lt;&gt;"",J36&lt;&gt;"", AG36="OK")),"","Given Marks or Format is incorrect"),"Given Marks or Format is incorrect")</f>
        <v/>
      </c>
      <c r="U36" s="232"/>
      <c r="V36" s="232"/>
      <c r="W36" s="232"/>
      <c r="X36" s="23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68"/>
      <c r="C37" s="269"/>
      <c r="D37" s="268"/>
      <c r="E37" s="269"/>
      <c r="F37" s="268"/>
      <c r="G37" s="269"/>
      <c r="H37" s="268"/>
      <c r="I37" s="269"/>
      <c r="J37" s="268"/>
      <c r="K37" s="269"/>
      <c r="L37" s="250" t="str">
        <f>IF(AND(A37&lt;&gt;"",B37&lt;&gt;"",D37&lt;&gt;"", F37&lt;&gt;"", H37&lt;&gt;"", J37&lt;&gt;"",Q37="",P37="OK",T37="",OR(D37&lt;=E17,D37="ABS"),OR(F37&lt;=G17,F37="ABS"),OR(H37&lt;=I17,H37="ABS"),OR(J37&lt;=K17,J37="ABS")),IF(AND(D37="ABS",F37="ABS",H37="ABS",J37="ABS"),"ABS",IF(SUM(D37,F37,H37,J37)=0,"ZERO",SUM(D37,F37,H37,J37))),"")</f>
        <v/>
      </c>
      <c r="M37" s="275"/>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41"/>
      <c r="P37" s="84" t="str">
        <f t="shared" si="0"/>
        <v/>
      </c>
      <c r="Q37" s="231" t="str">
        <f>IF(AND(A37&lt;&gt;"",B37&lt;&gt;""),IF(OR(D37&lt;&gt;"ABS"),IF(OR(AND(D37&lt;ROUNDDOWN((0.7*E17),0),D37&lt;&gt;0),D37&gt;E17,D37=""),"Attendance Marks incorrect",""),""),"")</f>
        <v/>
      </c>
      <c r="R37" s="232"/>
      <c r="S37" s="232"/>
      <c r="T37" s="232" t="str">
        <f>IF(OR(AND(OR(F37&lt;=G17, F37=0, F37="ABS"),OR(H37&lt;=I17, H37=0, H37="ABS"),OR(J37&lt;=K17, J37="ABS"))),IF(OR(AND(A37="",B37="",D37="",F37="",H37="",J37=""),AND(A37&lt;&gt;"",B37&lt;&gt;"",D37&lt;&gt;"",F37&lt;&gt;"",H37&lt;&gt;"",J37&lt;&gt;"", AG37="OK")),"","Given Marks or Format is incorrect"),"Given Marks or Format is incorrect")</f>
        <v/>
      </c>
      <c r="U37" s="232"/>
      <c r="V37" s="232"/>
      <c r="W37" s="232"/>
      <c r="X37" s="23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68"/>
      <c r="C38" s="269"/>
      <c r="D38" s="268"/>
      <c r="E38" s="269"/>
      <c r="F38" s="268"/>
      <c r="G38" s="269"/>
      <c r="H38" s="268"/>
      <c r="I38" s="269"/>
      <c r="J38" s="268"/>
      <c r="K38" s="269"/>
      <c r="L38" s="250" t="str">
        <f>IF(AND(A38&lt;&gt;"",B38&lt;&gt;"",D38&lt;&gt;"", F38&lt;&gt;"", H38&lt;&gt;"", J38&lt;&gt;"",Q38="",P38="OK",T38="",OR(D38&lt;=E17,D38="ABS"),OR(F38&lt;=G17,F38="ABS"),OR(H38&lt;=I17,H38="ABS"),OR(J38&lt;=K17,J38="ABS")),IF(AND(D38="ABS",F38="ABS",H38="ABS",J38="ABS"),"ABS",IF(SUM(D38,F38,H38,J38)=0,"ZERO",SUM(D38,F38,H38,J38))),"")</f>
        <v/>
      </c>
      <c r="M38" s="275"/>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41"/>
      <c r="P38" s="84" t="str">
        <f t="shared" si="0"/>
        <v/>
      </c>
      <c r="Q38" s="255" t="str">
        <f>IF(AND(A38&lt;&gt;"",B38&lt;&gt;""),IF(OR(D38&lt;&gt;"ABS"),IF(OR(AND(D38&lt;ROUNDDOWN((0.7*E17),0),D38&lt;&gt;0),D38&gt;E17,D38=""),"Attendance Marks incorrect",""),""),"")</f>
        <v/>
      </c>
      <c r="R38" s="256"/>
      <c r="S38" s="256"/>
      <c r="T38" s="256" t="str">
        <f>IF(OR(AND(OR(F38&lt;=G17, F38=0, F38="ABS"),OR(H38&lt;=I17, H38=0, H38="ABS"),OR(J38&lt;=K17, J38="ABS"))),IF(OR(AND(A38="",B38="",D38="",F38="",H38="",J38=""),AND(A38&lt;&gt;"",B38&lt;&gt;"",D38&lt;&gt;"",F38&lt;&gt;"",H38&lt;&gt;"",J38&lt;&gt;"", AG38="OK")),"","Given Marks or Format is incorrect"),"Given Marks or Format is incorrect")</f>
        <v/>
      </c>
      <c r="U38" s="256"/>
      <c r="V38" s="256"/>
      <c r="W38" s="256"/>
      <c r="X38" s="256"/>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186" t="s">
        <v>152</v>
      </c>
      <c r="D39" s="186"/>
      <c r="E39" s="186"/>
      <c r="F39" s="186"/>
      <c r="G39" s="186"/>
      <c r="H39" s="186"/>
      <c r="I39" s="186"/>
      <c r="J39" s="186"/>
      <c r="K39" s="186"/>
      <c r="L39" s="186"/>
      <c r="M39" s="186"/>
      <c r="N39" s="186"/>
      <c r="O39" s="241"/>
      <c r="P39" s="70"/>
      <c r="Q39" s="257"/>
      <c r="R39" s="258"/>
      <c r="S39" s="259"/>
      <c r="T39" s="260"/>
      <c r="U39" s="260"/>
      <c r="V39" s="260"/>
      <c r="W39" s="260"/>
      <c r="X39" s="260"/>
      <c r="Y39" s="159"/>
      <c r="Z39" s="146"/>
      <c r="AA39" s="146"/>
      <c r="AB39" s="71"/>
      <c r="AC39" s="72"/>
      <c r="AD39" s="73"/>
      <c r="AE39" s="21"/>
    </row>
    <row r="40" spans="1:103" ht="15.75" customHeight="1" thickBot="1">
      <c r="A40" s="276" t="s">
        <v>158</v>
      </c>
      <c r="B40" s="278" t="s">
        <v>158</v>
      </c>
      <c r="C40" s="187"/>
      <c r="D40" s="187"/>
      <c r="E40" s="187"/>
      <c r="F40" s="187"/>
      <c r="G40" s="187"/>
      <c r="H40" s="187"/>
      <c r="I40" s="187"/>
      <c r="J40" s="187"/>
      <c r="K40" s="187"/>
      <c r="L40" s="187"/>
      <c r="M40" s="187"/>
      <c r="N40" s="187"/>
      <c r="O40" s="241"/>
      <c r="P40" s="29">
        <f>COUNTIF(P19:P38,"FORMAT INCORRECT")+COUNTIF(P19:P38,"SEQUENCE INCORRECT")</f>
        <v>0</v>
      </c>
      <c r="Q40" s="251">
        <f>COUNTIF(Q19:Q38,"Attendance Marks incorrect")</f>
        <v>0</v>
      </c>
      <c r="R40" s="252"/>
      <c r="S40" s="252"/>
      <c r="T40" s="251">
        <f>COUNTIF(T19:X38,"Given Marks or Format is incorrect")</f>
        <v>0</v>
      </c>
      <c r="U40" s="252"/>
      <c r="V40" s="252"/>
      <c r="W40" s="252"/>
      <c r="X40" s="253"/>
      <c r="Y40" s="136"/>
      <c r="Z40" s="136"/>
      <c r="AA40" s="136"/>
    </row>
    <row r="41" spans="1:103" ht="3" customHeight="1">
      <c r="A41" s="277"/>
      <c r="B41" s="279"/>
      <c r="C41" s="188"/>
      <c r="D41" s="188"/>
      <c r="E41" s="188"/>
      <c r="F41" s="188"/>
      <c r="G41" s="188"/>
      <c r="H41" s="188"/>
      <c r="I41" s="188"/>
      <c r="J41" s="188"/>
      <c r="K41" s="188"/>
      <c r="L41" s="188"/>
      <c r="M41" s="188"/>
      <c r="N41" s="188"/>
      <c r="O41" s="241"/>
      <c r="P41" s="226"/>
      <c r="Q41" s="226"/>
      <c r="R41" s="226"/>
      <c r="S41" s="226"/>
      <c r="T41" s="226"/>
      <c r="U41" s="226"/>
      <c r="V41" s="226"/>
      <c r="W41" s="226"/>
      <c r="X41" s="226"/>
      <c r="Y41" s="154"/>
      <c r="Z41" s="144"/>
      <c r="AA41" s="144"/>
    </row>
    <row r="42" spans="1:103" ht="16.5" thickBot="1">
      <c r="A42" s="202"/>
      <c r="B42" s="202"/>
      <c r="C42" s="202"/>
      <c r="D42" s="202"/>
      <c r="E42" s="202"/>
      <c r="F42" s="202"/>
      <c r="G42" s="202"/>
      <c r="H42" s="202"/>
      <c r="I42" s="202"/>
      <c r="J42" s="202"/>
      <c r="K42" s="202"/>
      <c r="L42" s="202"/>
      <c r="M42" s="202"/>
      <c r="N42" s="202"/>
      <c r="O42" s="241"/>
      <c r="P42" s="203"/>
      <c r="Q42" s="203"/>
      <c r="R42" s="203"/>
      <c r="S42" s="203"/>
      <c r="T42" s="203"/>
      <c r="U42" s="203"/>
      <c r="V42" s="203"/>
      <c r="W42" s="203"/>
      <c r="X42" s="203"/>
      <c r="Y42" s="152"/>
      <c r="Z42" s="140"/>
      <c r="AA42" s="140"/>
    </row>
    <row r="43" spans="1:103" ht="21" customHeight="1" thickBot="1">
      <c r="A43" s="226"/>
      <c r="B43" s="226"/>
      <c r="C43" s="226"/>
      <c r="D43" s="226"/>
      <c r="E43" s="226"/>
      <c r="F43" s="226"/>
      <c r="G43" s="226"/>
      <c r="H43" s="226"/>
      <c r="I43" s="226"/>
      <c r="J43" s="226"/>
      <c r="K43" s="226"/>
      <c r="L43" s="226"/>
      <c r="M43" s="226"/>
      <c r="N43" s="226"/>
      <c r="O43" s="241"/>
      <c r="P43" s="197" t="s">
        <v>154</v>
      </c>
      <c r="Q43" s="198"/>
      <c r="R43" s="199"/>
      <c r="S43" s="34">
        <f>SUM(P40:X40)</f>
        <v>0</v>
      </c>
      <c r="T43" s="254"/>
      <c r="U43" s="203"/>
      <c r="V43" s="203"/>
      <c r="W43" s="203"/>
      <c r="X43" s="203"/>
      <c r="Y43" s="152"/>
      <c r="Z43" s="140"/>
      <c r="AA43" s="140"/>
    </row>
    <row r="44" spans="1:103" ht="12.95" customHeight="1">
      <c r="A44" s="219" t="s">
        <v>153</v>
      </c>
      <c r="B44" s="219"/>
      <c r="C44" s="219"/>
      <c r="D44" s="203"/>
      <c r="E44" s="222" t="s">
        <v>121</v>
      </c>
      <c r="F44" s="223"/>
      <c r="G44" s="223"/>
      <c r="H44" s="223"/>
      <c r="I44" s="223"/>
      <c r="J44" s="203"/>
      <c r="K44" s="219" t="s">
        <v>17</v>
      </c>
      <c r="L44" s="219"/>
      <c r="M44" s="219"/>
      <c r="N44" s="219"/>
      <c r="O44" s="241"/>
      <c r="P44" s="204" t="s">
        <v>165</v>
      </c>
      <c r="Q44" s="205"/>
      <c r="R44" s="205"/>
      <c r="S44" s="205"/>
      <c r="T44" s="205"/>
      <c r="U44" s="205"/>
      <c r="V44" s="205"/>
      <c r="W44" s="205"/>
      <c r="X44" s="206"/>
      <c r="Y44" s="153"/>
      <c r="Z44" s="143"/>
      <c r="AA44" s="143"/>
    </row>
    <row r="45" spans="1:103" ht="15.95" customHeight="1">
      <c r="A45" s="220"/>
      <c r="B45" s="220"/>
      <c r="C45" s="220"/>
      <c r="D45" s="203"/>
      <c r="E45" s="224"/>
      <c r="F45" s="224"/>
      <c r="G45" s="224"/>
      <c r="H45" s="224"/>
      <c r="I45" s="224"/>
      <c r="J45" s="203"/>
      <c r="K45" s="220"/>
      <c r="L45" s="220"/>
      <c r="M45" s="220"/>
      <c r="N45" s="220"/>
      <c r="O45" s="241"/>
      <c r="P45" s="207"/>
      <c r="Q45" s="208"/>
      <c r="R45" s="208"/>
      <c r="S45" s="208"/>
      <c r="T45" s="208"/>
      <c r="U45" s="208"/>
      <c r="V45" s="208"/>
      <c r="W45" s="208"/>
      <c r="X45" s="209"/>
      <c r="Y45" s="153"/>
      <c r="Z45" s="143"/>
      <c r="AA45" s="143"/>
    </row>
    <row r="46" spans="1:103" ht="15.95" customHeight="1">
      <c r="A46" s="220"/>
      <c r="B46" s="220"/>
      <c r="C46" s="220"/>
      <c r="D46" s="203"/>
      <c r="E46" s="224"/>
      <c r="F46" s="224"/>
      <c r="G46" s="224"/>
      <c r="H46" s="224"/>
      <c r="I46" s="224"/>
      <c r="J46" s="203"/>
      <c r="K46" s="220"/>
      <c r="L46" s="220"/>
      <c r="M46" s="220"/>
      <c r="N46" s="220"/>
      <c r="O46" s="241"/>
      <c r="P46" s="207"/>
      <c r="Q46" s="208"/>
      <c r="R46" s="208"/>
      <c r="S46" s="208"/>
      <c r="T46" s="208"/>
      <c r="U46" s="208"/>
      <c r="V46" s="208"/>
      <c r="W46" s="208"/>
      <c r="X46" s="209"/>
      <c r="Y46" s="153"/>
      <c r="Z46" s="143"/>
      <c r="AA46" s="143"/>
    </row>
    <row r="47" spans="1:103" ht="20.25" customHeight="1">
      <c r="A47" s="221"/>
      <c r="B47" s="221"/>
      <c r="C47" s="221"/>
      <c r="D47" s="227"/>
      <c r="E47" s="225"/>
      <c r="F47" s="225"/>
      <c r="G47" s="225"/>
      <c r="H47" s="225"/>
      <c r="I47" s="225"/>
      <c r="J47" s="227"/>
      <c r="K47" s="221"/>
      <c r="L47" s="221"/>
      <c r="M47" s="221"/>
      <c r="N47" s="221"/>
      <c r="O47" s="241"/>
      <c r="P47" s="207"/>
      <c r="Q47" s="208"/>
      <c r="R47" s="208"/>
      <c r="S47" s="208"/>
      <c r="T47" s="208"/>
      <c r="U47" s="208"/>
      <c r="V47" s="208"/>
      <c r="W47" s="208"/>
      <c r="X47" s="209"/>
      <c r="Y47" s="153"/>
      <c r="Z47" s="143"/>
      <c r="AA47" s="143"/>
    </row>
    <row r="48" spans="1:103" ht="15.95" customHeight="1">
      <c r="A48" s="53" t="s">
        <v>19</v>
      </c>
      <c r="B48" s="213" t="s">
        <v>18</v>
      </c>
      <c r="C48" s="214"/>
      <c r="D48" s="214"/>
      <c r="E48" s="214"/>
      <c r="F48" s="214"/>
      <c r="G48" s="214"/>
      <c r="H48" s="214"/>
      <c r="I48" s="214"/>
      <c r="J48" s="214"/>
      <c r="K48" s="214"/>
      <c r="L48" s="214"/>
      <c r="M48" s="214"/>
      <c r="N48" s="215"/>
      <c r="O48" s="241"/>
      <c r="P48" s="207"/>
      <c r="Q48" s="208"/>
      <c r="R48" s="208"/>
      <c r="S48" s="208"/>
      <c r="T48" s="208"/>
      <c r="U48" s="208"/>
      <c r="V48" s="208"/>
      <c r="W48" s="208"/>
      <c r="X48" s="209"/>
      <c r="Y48" s="153"/>
      <c r="Z48" s="143"/>
      <c r="AA48" s="143"/>
    </row>
    <row r="49" spans="1:27" ht="15.95" customHeight="1" thickBot="1">
      <c r="A49" s="55">
        <f>$S$43</f>
        <v>0</v>
      </c>
      <c r="B49" s="216"/>
      <c r="C49" s="217"/>
      <c r="D49" s="217"/>
      <c r="E49" s="217"/>
      <c r="F49" s="217"/>
      <c r="G49" s="217"/>
      <c r="H49" s="217"/>
      <c r="I49" s="217"/>
      <c r="J49" s="217"/>
      <c r="K49" s="217"/>
      <c r="L49" s="217"/>
      <c r="M49" s="217"/>
      <c r="N49" s="218"/>
      <c r="O49" s="241"/>
      <c r="P49" s="210"/>
      <c r="Q49" s="211"/>
      <c r="R49" s="211"/>
      <c r="S49" s="211"/>
      <c r="T49" s="211"/>
      <c r="U49" s="211"/>
      <c r="V49" s="211"/>
      <c r="W49" s="211"/>
      <c r="X49" s="212"/>
      <c r="Y49" s="153"/>
      <c r="Z49" s="143"/>
      <c r="AA49" s="143"/>
    </row>
    <row r="50" spans="1:27">
      <c r="A50" s="202"/>
      <c r="B50" s="202"/>
      <c r="C50" s="202"/>
      <c r="D50" s="202"/>
      <c r="E50" s="202"/>
      <c r="F50" s="202"/>
      <c r="G50" s="202"/>
      <c r="H50" s="202"/>
      <c r="I50" s="202"/>
      <c r="J50" s="202"/>
      <c r="K50" s="202"/>
      <c r="L50" s="202"/>
      <c r="M50" s="202"/>
      <c r="N50" s="202"/>
      <c r="O50" s="203"/>
      <c r="P50" s="261" t="s">
        <v>160</v>
      </c>
      <c r="Q50" s="261"/>
      <c r="R50" s="261"/>
      <c r="S50" s="261"/>
      <c r="T50" s="261"/>
      <c r="U50" s="261"/>
      <c r="V50" s="261"/>
      <c r="W50" s="261"/>
      <c r="X50" s="261"/>
      <c r="Y50" s="138"/>
      <c r="Z50" s="138"/>
      <c r="AA50" s="138"/>
    </row>
    <row r="51" spans="1:27">
      <c r="A51" s="203"/>
      <c r="B51" s="203"/>
      <c r="C51" s="203"/>
      <c r="D51" s="203"/>
      <c r="E51" s="203"/>
      <c r="F51" s="203"/>
      <c r="G51" s="203"/>
      <c r="H51" s="203"/>
      <c r="I51" s="203"/>
      <c r="J51" s="203"/>
      <c r="K51" s="203"/>
      <c r="L51" s="203"/>
      <c r="M51" s="203"/>
      <c r="N51" s="203"/>
      <c r="O51" s="203"/>
      <c r="P51" s="262"/>
      <c r="Q51" s="262"/>
      <c r="R51" s="262"/>
      <c r="S51" s="262"/>
      <c r="T51" s="262"/>
      <c r="U51" s="262"/>
      <c r="V51" s="262"/>
      <c r="W51" s="262"/>
      <c r="X51" s="262"/>
      <c r="Y51" s="156"/>
      <c r="Z51" s="141"/>
      <c r="AA51" s="141"/>
    </row>
    <row r="52" spans="1:27">
      <c r="A52" s="203"/>
      <c r="B52" s="203"/>
      <c r="C52" s="203"/>
      <c r="D52" s="203"/>
      <c r="E52" s="203"/>
      <c r="F52" s="203"/>
      <c r="G52" s="203"/>
      <c r="H52" s="203"/>
      <c r="I52" s="203"/>
      <c r="J52" s="203"/>
      <c r="K52" s="203"/>
      <c r="L52" s="203"/>
      <c r="M52" s="203"/>
      <c r="N52" s="203"/>
      <c r="O52" s="203"/>
      <c r="P52" s="263"/>
      <c r="Q52" s="263"/>
      <c r="R52" s="263"/>
      <c r="S52" s="263"/>
      <c r="T52" s="263"/>
      <c r="U52" s="263"/>
      <c r="V52" s="263"/>
      <c r="W52" s="263"/>
      <c r="X52" s="263"/>
      <c r="Y52" s="138"/>
      <c r="Z52" s="138"/>
      <c r="AA52" s="138"/>
    </row>
    <row r="53" spans="1:27" ht="20.25">
      <c r="A53" s="203"/>
      <c r="B53" s="203"/>
      <c r="C53" s="203"/>
      <c r="D53" s="203"/>
      <c r="E53" s="203"/>
      <c r="F53" s="203"/>
      <c r="G53" s="203"/>
      <c r="H53" s="203"/>
      <c r="I53" s="203"/>
      <c r="J53" s="203"/>
      <c r="K53" s="203"/>
      <c r="L53" s="203"/>
      <c r="M53" s="203"/>
      <c r="N53" s="203"/>
      <c r="O53" s="203"/>
      <c r="P53" s="189" t="s">
        <v>159</v>
      </c>
      <c r="Q53" s="190"/>
      <c r="R53" s="190"/>
      <c r="S53" s="190"/>
      <c r="T53" s="190"/>
      <c r="U53" s="190"/>
      <c r="V53" s="190"/>
      <c r="W53" s="190"/>
      <c r="X53" s="191"/>
      <c r="Y53" s="150"/>
      <c r="Z53" s="145"/>
      <c r="AA53" s="145"/>
    </row>
    <row r="54" spans="1:27" ht="21" thickBot="1">
      <c r="A54" s="203"/>
      <c r="B54" s="203"/>
      <c r="C54" s="203"/>
      <c r="D54" s="203"/>
      <c r="E54" s="203"/>
      <c r="F54" s="203"/>
      <c r="G54" s="203"/>
      <c r="H54" s="203"/>
      <c r="I54" s="203"/>
      <c r="J54" s="203"/>
      <c r="K54" s="203"/>
      <c r="L54" s="203"/>
      <c r="M54" s="203"/>
      <c r="N54" s="203"/>
      <c r="O54" s="203"/>
      <c r="P54" s="192"/>
      <c r="Q54" s="193"/>
      <c r="R54" s="193"/>
      <c r="S54" s="193"/>
      <c r="T54" s="193"/>
      <c r="U54" s="193"/>
      <c r="V54" s="193"/>
      <c r="W54" s="193"/>
      <c r="X54" s="194"/>
      <c r="Y54" s="150"/>
      <c r="Z54" s="145"/>
      <c r="AA54" s="145"/>
    </row>
    <row r="55" spans="1:27" ht="21" thickBot="1">
      <c r="A55" s="203"/>
      <c r="B55" s="203"/>
      <c r="C55" s="203"/>
      <c r="D55" s="203"/>
      <c r="E55" s="203"/>
      <c r="F55" s="203"/>
      <c r="G55" s="203"/>
      <c r="H55" s="203"/>
      <c r="I55" s="203"/>
      <c r="J55" s="203"/>
      <c r="K55" s="203"/>
      <c r="L55" s="203"/>
      <c r="M55" s="203"/>
      <c r="N55" s="203"/>
      <c r="O55" s="203"/>
      <c r="P55" s="82" t="s">
        <v>7</v>
      </c>
      <c r="Q55" s="195" t="s">
        <v>8</v>
      </c>
      <c r="R55" s="195"/>
      <c r="S55" s="195"/>
      <c r="T55" s="196"/>
      <c r="U55" s="196"/>
      <c r="V55" s="196"/>
      <c r="W55" s="196"/>
      <c r="X55" s="196"/>
      <c r="Y55" s="139"/>
      <c r="Z55" s="139"/>
      <c r="AA55" s="139"/>
    </row>
    <row r="56" spans="1:27" ht="16.5" thickBot="1">
      <c r="A56" s="203"/>
      <c r="B56" s="203"/>
      <c r="C56" s="203"/>
      <c r="D56" s="203"/>
      <c r="E56" s="203"/>
      <c r="F56" s="203"/>
      <c r="G56" s="203"/>
      <c r="H56" s="203"/>
      <c r="I56" s="203"/>
      <c r="J56" s="203"/>
      <c r="K56" s="203"/>
      <c r="L56" s="203"/>
      <c r="M56" s="203"/>
      <c r="N56" s="203"/>
      <c r="O56" s="203"/>
      <c r="P56" s="83">
        <v>1</v>
      </c>
      <c r="Q56" s="182" t="s">
        <v>191</v>
      </c>
      <c r="R56" s="182"/>
      <c r="S56" s="182"/>
      <c r="T56" s="184"/>
      <c r="U56" s="185"/>
      <c r="V56" s="183" t="s">
        <v>198</v>
      </c>
      <c r="W56" s="183"/>
      <c r="X56" s="183"/>
      <c r="Y56" s="155"/>
      <c r="Z56" s="142"/>
      <c r="AA56" s="142"/>
    </row>
    <row r="57" spans="1:27" ht="16.5" thickBot="1">
      <c r="A57" s="203"/>
      <c r="B57" s="203"/>
      <c r="C57" s="203"/>
      <c r="D57" s="203"/>
      <c r="E57" s="203"/>
      <c r="F57" s="203"/>
      <c r="G57" s="203"/>
      <c r="H57" s="203"/>
      <c r="I57" s="203"/>
      <c r="J57" s="203"/>
      <c r="K57" s="203"/>
      <c r="L57" s="203"/>
      <c r="M57" s="203"/>
      <c r="N57" s="203"/>
      <c r="O57" s="203"/>
      <c r="P57" s="83">
        <v>2</v>
      </c>
      <c r="Q57" s="182" t="s">
        <v>192</v>
      </c>
      <c r="R57" s="182"/>
      <c r="S57" s="182"/>
      <c r="T57" s="184"/>
      <c r="U57" s="185"/>
      <c r="V57" s="183" t="s">
        <v>199</v>
      </c>
      <c r="W57" s="183"/>
      <c r="X57" s="183"/>
      <c r="Y57" s="155"/>
      <c r="Z57" s="142"/>
      <c r="AA57" s="142"/>
    </row>
    <row r="58" spans="1:27" ht="16.5" thickBot="1">
      <c r="A58" s="203"/>
      <c r="B58" s="203"/>
      <c r="C58" s="203"/>
      <c r="D58" s="203"/>
      <c r="E58" s="203"/>
      <c r="F58" s="203"/>
      <c r="G58" s="203"/>
      <c r="H58" s="203"/>
      <c r="I58" s="203"/>
      <c r="J58" s="203"/>
      <c r="K58" s="203"/>
      <c r="L58" s="203"/>
      <c r="M58" s="203"/>
      <c r="N58" s="203"/>
      <c r="O58" s="203"/>
      <c r="P58" s="83">
        <v>3</v>
      </c>
      <c r="Q58" s="182" t="s">
        <v>193</v>
      </c>
      <c r="R58" s="182"/>
      <c r="S58" s="182"/>
      <c r="T58" s="184"/>
      <c r="U58" s="185"/>
      <c r="V58" s="183" t="s">
        <v>200</v>
      </c>
      <c r="W58" s="183"/>
      <c r="X58" s="183"/>
      <c r="Y58" s="155"/>
      <c r="Z58" s="142"/>
      <c r="AA58" s="142"/>
    </row>
    <row r="59" spans="1:27" ht="16.5" thickBot="1">
      <c r="A59" s="203"/>
      <c r="B59" s="203"/>
      <c r="C59" s="203"/>
      <c r="D59" s="203"/>
      <c r="E59" s="203"/>
      <c r="F59" s="203"/>
      <c r="G59" s="203"/>
      <c r="H59" s="203"/>
      <c r="I59" s="203"/>
      <c r="J59" s="203"/>
      <c r="K59" s="203"/>
      <c r="L59" s="203"/>
      <c r="M59" s="203"/>
      <c r="N59" s="203"/>
      <c r="O59" s="203"/>
      <c r="P59" s="83">
        <v>4</v>
      </c>
      <c r="Q59" s="182" t="s">
        <v>194</v>
      </c>
      <c r="R59" s="182"/>
      <c r="S59" s="182"/>
      <c r="T59" s="184"/>
      <c r="U59" s="185"/>
      <c r="V59" s="183" t="s">
        <v>201</v>
      </c>
      <c r="W59" s="183"/>
      <c r="X59" s="183"/>
      <c r="Y59" s="155"/>
      <c r="Z59" s="142"/>
      <c r="AA59" s="142"/>
    </row>
    <row r="60" spans="1:27" ht="16.5" thickBot="1">
      <c r="A60" s="203"/>
      <c r="B60" s="203"/>
      <c r="C60" s="203"/>
      <c r="D60" s="203"/>
      <c r="E60" s="203"/>
      <c r="F60" s="203"/>
      <c r="G60" s="203"/>
      <c r="H60" s="203"/>
      <c r="I60" s="203"/>
      <c r="J60" s="203"/>
      <c r="K60" s="203"/>
      <c r="L60" s="203"/>
      <c r="M60" s="203"/>
      <c r="N60" s="203"/>
      <c r="O60" s="203"/>
      <c r="P60" s="83">
        <v>5</v>
      </c>
      <c r="Q60" s="182" t="s">
        <v>195</v>
      </c>
      <c r="R60" s="182"/>
      <c r="S60" s="182"/>
      <c r="T60" s="184"/>
      <c r="U60" s="185"/>
      <c r="V60" s="182"/>
      <c r="W60" s="182"/>
      <c r="X60" s="182"/>
      <c r="Y60" s="155"/>
      <c r="Z60" s="142"/>
      <c r="AA60" s="142"/>
    </row>
    <row r="61" spans="1:27" ht="16.5" thickBot="1">
      <c r="A61" s="203"/>
      <c r="B61" s="203"/>
      <c r="C61" s="203"/>
      <c r="D61" s="203"/>
      <c r="E61" s="203"/>
      <c r="F61" s="203"/>
      <c r="G61" s="203"/>
      <c r="H61" s="203"/>
      <c r="I61" s="203"/>
      <c r="J61" s="203"/>
      <c r="K61" s="203"/>
      <c r="L61" s="203"/>
      <c r="M61" s="203"/>
      <c r="N61" s="203"/>
      <c r="O61" s="203"/>
      <c r="P61" s="83">
        <v>6</v>
      </c>
      <c r="Q61" s="182" t="s">
        <v>196</v>
      </c>
      <c r="R61" s="182"/>
      <c r="S61" s="182"/>
      <c r="T61" s="184"/>
      <c r="U61" s="185"/>
      <c r="V61" s="182"/>
      <c r="W61" s="182"/>
      <c r="X61" s="182"/>
      <c r="Y61" s="155"/>
      <c r="Z61" s="142"/>
      <c r="AA61" s="142"/>
    </row>
    <row r="62" spans="1:27" ht="16.5" thickBot="1">
      <c r="A62" s="203"/>
      <c r="B62" s="203"/>
      <c r="C62" s="203"/>
      <c r="D62" s="203"/>
      <c r="E62" s="203"/>
      <c r="F62" s="203"/>
      <c r="G62" s="203"/>
      <c r="H62" s="203"/>
      <c r="I62" s="203"/>
      <c r="J62" s="203"/>
      <c r="K62" s="203"/>
      <c r="L62" s="203"/>
      <c r="M62" s="203"/>
      <c r="N62" s="203"/>
      <c r="O62" s="203"/>
      <c r="P62" s="83">
        <v>7</v>
      </c>
      <c r="Q62" s="182" t="s">
        <v>197</v>
      </c>
      <c r="R62" s="182"/>
      <c r="S62" s="182"/>
      <c r="T62" s="184"/>
      <c r="U62" s="185"/>
      <c r="V62" s="182"/>
      <c r="W62" s="182"/>
      <c r="X62" s="182"/>
      <c r="Y62" s="155"/>
      <c r="Z62" s="142"/>
      <c r="AA62" s="142"/>
    </row>
  </sheetData>
  <sheetProtection password="F5D8"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2529" r:id="rId3"/>
    <oleObject progId="PBrush" shapeId="22530" r:id="rId4"/>
  </oleObjects>
</worksheet>
</file>

<file path=xl/worksheets/sheet6.xml><?xml version="1.0" encoding="utf-8"?>
<worksheet xmlns="http://schemas.openxmlformats.org/spreadsheetml/2006/main" xmlns:r="http://schemas.openxmlformats.org/officeDocument/2006/relationships">
  <sheetPr codeName="Sheet6"/>
  <dimension ref="A1:CY62"/>
  <sheetViews>
    <sheetView zoomScaleNormal="100" workbookViewId="0">
      <selection activeCell="A28" sqref="A28"/>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28"/>
      <c r="B1" s="181" t="s">
        <v>178</v>
      </c>
      <c r="C1" s="180"/>
      <c r="D1" s="180"/>
      <c r="E1" s="180"/>
      <c r="F1" s="180"/>
      <c r="G1" s="180"/>
      <c r="H1" s="180"/>
      <c r="I1" s="180"/>
      <c r="J1" s="180"/>
      <c r="K1" s="180"/>
      <c r="L1" s="180"/>
      <c r="M1" s="180"/>
      <c r="N1" s="241"/>
      <c r="O1" s="241"/>
      <c r="P1" s="318" t="s">
        <v>122</v>
      </c>
      <c r="Q1" s="319"/>
      <c r="R1" s="319"/>
      <c r="S1" s="319"/>
      <c r="T1" s="319"/>
      <c r="U1" s="319"/>
      <c r="V1" s="319"/>
      <c r="W1" s="319"/>
      <c r="X1" s="320"/>
      <c r="Y1" s="159"/>
      <c r="Z1" s="146"/>
      <c r="AA1" s="146"/>
    </row>
    <row r="2" spans="1:27" s="31" customFormat="1" ht="12.95" customHeight="1">
      <c r="A2" s="228"/>
      <c r="B2" s="180" t="s">
        <v>0</v>
      </c>
      <c r="C2" s="180"/>
      <c r="D2" s="180"/>
      <c r="E2" s="180"/>
      <c r="F2" s="180"/>
      <c r="G2" s="180"/>
      <c r="H2" s="180"/>
      <c r="I2" s="180"/>
      <c r="J2" s="180"/>
      <c r="K2" s="180"/>
      <c r="L2" s="180"/>
      <c r="M2" s="180"/>
      <c r="N2" s="241"/>
      <c r="O2" s="241"/>
      <c r="P2" s="321"/>
      <c r="Q2" s="322"/>
      <c r="R2" s="322"/>
      <c r="S2" s="322"/>
      <c r="T2" s="322"/>
      <c r="U2" s="323"/>
      <c r="V2" s="323"/>
      <c r="W2" s="323"/>
      <c r="X2" s="324"/>
      <c r="Y2" s="160"/>
      <c r="Z2" s="147"/>
      <c r="AA2" s="147"/>
    </row>
    <row r="3" spans="1:27" s="31" customFormat="1" ht="12.95" customHeight="1">
      <c r="A3" s="228"/>
      <c r="B3" s="180"/>
      <c r="C3" s="180"/>
      <c r="D3" s="180"/>
      <c r="E3" s="180"/>
      <c r="F3" s="180"/>
      <c r="G3" s="180"/>
      <c r="H3" s="180"/>
      <c r="I3" s="180"/>
      <c r="J3" s="180"/>
      <c r="K3" s="180"/>
      <c r="L3" s="180"/>
      <c r="M3" s="180"/>
      <c r="N3" s="241"/>
      <c r="O3" s="241"/>
      <c r="P3" s="321"/>
      <c r="Q3" s="322"/>
      <c r="R3" s="322"/>
      <c r="S3" s="322"/>
      <c r="T3" s="322"/>
      <c r="U3" s="323"/>
      <c r="V3" s="323"/>
      <c r="W3" s="323"/>
      <c r="X3" s="324"/>
      <c r="Y3" s="160"/>
      <c r="Z3" s="147"/>
      <c r="AA3" s="147"/>
    </row>
    <row r="4" spans="1:27" s="31" customFormat="1" ht="15" customHeight="1">
      <c r="A4" s="228"/>
      <c r="B4" s="228"/>
      <c r="C4" s="228"/>
      <c r="D4" s="264" t="s">
        <v>1</v>
      </c>
      <c r="E4" s="264"/>
      <c r="F4" s="264"/>
      <c r="G4" s="264"/>
      <c r="H4" s="264"/>
      <c r="I4" s="264"/>
      <c r="J4" s="264"/>
      <c r="K4" s="264"/>
      <c r="L4" s="228"/>
      <c r="M4" s="228"/>
      <c r="N4" s="228"/>
      <c r="O4" s="241"/>
      <c r="P4" s="321"/>
      <c r="Q4" s="322"/>
      <c r="R4" s="322"/>
      <c r="S4" s="322"/>
      <c r="T4" s="322"/>
      <c r="U4" s="323"/>
      <c r="V4" s="323"/>
      <c r="W4" s="323"/>
      <c r="X4" s="324"/>
      <c r="Y4" s="160"/>
      <c r="Z4" s="147"/>
      <c r="AA4" s="147"/>
    </row>
    <row r="5" spans="1:27" s="31" customFormat="1" ht="8.25" customHeight="1">
      <c r="A5" s="228"/>
      <c r="B5" s="228"/>
      <c r="C5" s="228"/>
      <c r="D5" s="228"/>
      <c r="E5" s="228"/>
      <c r="F5" s="228"/>
      <c r="G5" s="228"/>
      <c r="H5" s="228"/>
      <c r="I5" s="228"/>
      <c r="J5" s="228"/>
      <c r="K5" s="228"/>
      <c r="L5" s="228"/>
      <c r="M5" s="228"/>
      <c r="N5" s="228"/>
      <c r="O5" s="241"/>
      <c r="P5" s="321"/>
      <c r="Q5" s="322"/>
      <c r="R5" s="322"/>
      <c r="S5" s="322"/>
      <c r="T5" s="322"/>
      <c r="U5" s="323"/>
      <c r="V5" s="323"/>
      <c r="W5" s="323"/>
      <c r="X5" s="324"/>
      <c r="Y5" s="160"/>
      <c r="Z5" s="147"/>
      <c r="AA5" s="147"/>
    </row>
    <row r="6" spans="1:27" s="31" customFormat="1" ht="20.100000000000001" customHeight="1">
      <c r="A6" s="244" t="s">
        <v>148</v>
      </c>
      <c r="B6" s="244"/>
      <c r="C6" s="244"/>
      <c r="D6" s="244"/>
      <c r="E6" s="313" t="str">
        <f>Sheet1!$E$6</f>
        <v>Communication Design</v>
      </c>
      <c r="F6" s="313"/>
      <c r="G6" s="313"/>
      <c r="H6" s="313"/>
      <c r="I6" s="313"/>
      <c r="J6" s="313"/>
      <c r="K6" s="313"/>
      <c r="L6" s="313"/>
      <c r="M6" s="313"/>
      <c r="N6" s="313"/>
      <c r="O6" s="241"/>
      <c r="P6" s="321"/>
      <c r="Q6" s="322"/>
      <c r="R6" s="322"/>
      <c r="S6" s="322"/>
      <c r="T6" s="322"/>
      <c r="U6" s="323"/>
      <c r="V6" s="323"/>
      <c r="W6" s="323"/>
      <c r="X6" s="324"/>
      <c r="Y6" s="160"/>
      <c r="Z6" s="147"/>
      <c r="AA6" s="147"/>
    </row>
    <row r="7" spans="1:27" s="31" customFormat="1" ht="20.100000000000001" customHeight="1">
      <c r="A7" s="244" t="s">
        <v>149</v>
      </c>
      <c r="B7" s="244"/>
      <c r="C7" s="313" t="str">
        <f>Sheet1!$C$7</f>
        <v>Bachelor of Communication Design</v>
      </c>
      <c r="D7" s="313"/>
      <c r="E7" s="313"/>
      <c r="F7" s="313"/>
      <c r="G7" s="313"/>
      <c r="H7" s="313"/>
      <c r="I7" s="313"/>
      <c r="J7" s="313"/>
      <c r="K7" s="313"/>
      <c r="L7" s="313"/>
      <c r="M7" s="313"/>
      <c r="N7" s="313"/>
      <c r="O7" s="241"/>
      <c r="P7" s="321"/>
      <c r="Q7" s="322"/>
      <c r="R7" s="322"/>
      <c r="S7" s="322"/>
      <c r="T7" s="322"/>
      <c r="U7" s="323"/>
      <c r="V7" s="323"/>
      <c r="W7" s="323"/>
      <c r="X7" s="324"/>
      <c r="Y7" s="160"/>
      <c r="Z7" s="147"/>
      <c r="AA7" s="147"/>
    </row>
    <row r="8" spans="1:27" s="31" customFormat="1" ht="20.100000000000001" customHeight="1">
      <c r="A8" s="36" t="s">
        <v>2</v>
      </c>
      <c r="B8" s="38" t="str">
        <f>Sheet1!$B$8</f>
        <v>First</v>
      </c>
      <c r="C8" s="35" t="s">
        <v>3</v>
      </c>
      <c r="D8" s="39" t="str">
        <f>Sheet1!$D$8</f>
        <v>First</v>
      </c>
      <c r="E8" s="242" t="s">
        <v>4</v>
      </c>
      <c r="F8" s="242"/>
      <c r="G8" s="310" t="str">
        <f>Sheet1!$G$8</f>
        <v>CE17CD</v>
      </c>
      <c r="H8" s="310"/>
      <c r="I8" s="311" t="str">
        <f>Sheet1!$I$8</f>
        <v>Regular Exam</v>
      </c>
      <c r="J8" s="311"/>
      <c r="K8" s="311"/>
      <c r="L8" s="311"/>
      <c r="M8" s="312" t="str">
        <f>Sheet1!$M$8</f>
        <v>March/April, 2019</v>
      </c>
      <c r="N8" s="312"/>
      <c r="O8" s="241"/>
      <c r="P8" s="321"/>
      <c r="Q8" s="322"/>
      <c r="R8" s="322"/>
      <c r="S8" s="322"/>
      <c r="T8" s="322"/>
      <c r="U8" s="323"/>
      <c r="V8" s="323"/>
      <c r="W8" s="323"/>
      <c r="X8" s="324"/>
      <c r="Y8" s="160"/>
      <c r="Z8" s="147"/>
      <c r="AA8" s="147"/>
    </row>
    <row r="9" spans="1:27" s="31" customFormat="1" ht="20.100000000000001" customHeight="1">
      <c r="A9" s="37" t="s">
        <v>5</v>
      </c>
      <c r="B9" s="274" t="str">
        <f>Sheet1!$B$9</f>
        <v>Sculpture-I</v>
      </c>
      <c r="C9" s="274"/>
      <c r="D9" s="274"/>
      <c r="E9" s="274"/>
      <c r="F9" s="274"/>
      <c r="G9" s="274"/>
      <c r="H9" s="274"/>
      <c r="I9" s="274"/>
      <c r="J9" s="274"/>
      <c r="K9" s="242" t="s">
        <v>6</v>
      </c>
      <c r="L9" s="242"/>
      <c r="M9" s="242"/>
      <c r="N9" s="40" t="str">
        <f>Sheet1!$N$9</f>
        <v>02/04/2019</v>
      </c>
      <c r="O9" s="241"/>
      <c r="P9" s="321"/>
      <c r="Q9" s="322"/>
      <c r="R9" s="322"/>
      <c r="S9" s="322"/>
      <c r="T9" s="322"/>
      <c r="U9" s="323"/>
      <c r="V9" s="323"/>
      <c r="W9" s="323"/>
      <c r="X9" s="324"/>
      <c r="Y9" s="160"/>
      <c r="Z9" s="147"/>
      <c r="AA9" s="147"/>
    </row>
    <row r="10" spans="1:27" s="31" customFormat="1" ht="20.100000000000001" customHeight="1">
      <c r="A10" s="244" t="s">
        <v>20</v>
      </c>
      <c r="B10" s="244"/>
      <c r="C10" s="244"/>
      <c r="D10" s="244"/>
      <c r="E10" s="274" t="str">
        <f>Sheet1!$E$10</f>
        <v>Dr. Aijaz Ali Brohi</v>
      </c>
      <c r="F10" s="274"/>
      <c r="G10" s="274"/>
      <c r="H10" s="274"/>
      <c r="I10" s="274"/>
      <c r="J10" s="274"/>
      <c r="K10" s="274"/>
      <c r="L10" s="274"/>
      <c r="M10" s="274"/>
      <c r="N10" s="274"/>
      <c r="O10" s="241"/>
      <c r="P10" s="321"/>
      <c r="Q10" s="322"/>
      <c r="R10" s="322"/>
      <c r="S10" s="322"/>
      <c r="T10" s="322"/>
      <c r="U10" s="323"/>
      <c r="V10" s="323"/>
      <c r="W10" s="323"/>
      <c r="X10" s="324"/>
      <c r="Y10" s="160"/>
      <c r="Z10" s="147"/>
      <c r="AA10" s="147"/>
    </row>
    <row r="11" spans="1:27" s="31" customFormat="1" ht="9.9499999999999993" customHeight="1">
      <c r="A11" s="250"/>
      <c r="B11" s="250"/>
      <c r="C11" s="250"/>
      <c r="D11" s="240" t="s">
        <v>157</v>
      </c>
      <c r="E11" s="240"/>
      <c r="F11" s="314" t="s">
        <v>157</v>
      </c>
      <c r="G11" s="314"/>
      <c r="H11" s="314" t="s">
        <v>157</v>
      </c>
      <c r="I11" s="314"/>
      <c r="J11" s="314" t="s">
        <v>157</v>
      </c>
      <c r="K11" s="314"/>
      <c r="L11" s="315"/>
      <c r="M11" s="315"/>
      <c r="N11" s="315"/>
      <c r="O11" s="241"/>
      <c r="P11" s="321"/>
      <c r="Q11" s="322"/>
      <c r="R11" s="322"/>
      <c r="S11" s="322"/>
      <c r="T11" s="322"/>
      <c r="U11" s="323"/>
      <c r="V11" s="323"/>
      <c r="W11" s="323"/>
      <c r="X11" s="324"/>
      <c r="Y11" s="160"/>
      <c r="Z11" s="147"/>
      <c r="AA11" s="147"/>
    </row>
    <row r="12" spans="1:27" s="31" customFormat="1" ht="18" customHeight="1">
      <c r="A12" s="239" t="s">
        <v>7</v>
      </c>
      <c r="B12" s="239" t="s">
        <v>8</v>
      </c>
      <c r="C12" s="239"/>
      <c r="D12" s="243" t="s">
        <v>9</v>
      </c>
      <c r="E12" s="243"/>
      <c r="F12" s="243"/>
      <c r="G12" s="243"/>
      <c r="H12" s="243"/>
      <c r="I12" s="243"/>
      <c r="J12" s="243"/>
      <c r="K12" s="243"/>
      <c r="L12" s="243"/>
      <c r="M12" s="243"/>
      <c r="N12" s="243"/>
      <c r="O12" s="241"/>
      <c r="P12" s="321"/>
      <c r="Q12" s="322"/>
      <c r="R12" s="322"/>
      <c r="S12" s="322"/>
      <c r="T12" s="322"/>
      <c r="U12" s="323"/>
      <c r="V12" s="323"/>
      <c r="W12" s="323"/>
      <c r="X12" s="324"/>
      <c r="Y12" s="160"/>
      <c r="Z12" s="147"/>
      <c r="AA12" s="147"/>
    </row>
    <row r="13" spans="1:27" s="31" customFormat="1" ht="18" customHeight="1">
      <c r="A13" s="239"/>
      <c r="B13" s="239"/>
      <c r="C13" s="239"/>
      <c r="D13" s="243"/>
      <c r="E13" s="243"/>
      <c r="F13" s="243"/>
      <c r="G13" s="243"/>
      <c r="H13" s="243"/>
      <c r="I13" s="243"/>
      <c r="J13" s="243"/>
      <c r="K13" s="243"/>
      <c r="L13" s="243"/>
      <c r="M13" s="243"/>
      <c r="N13" s="243"/>
      <c r="O13" s="241"/>
      <c r="P13" s="321"/>
      <c r="Q13" s="322"/>
      <c r="R13" s="322"/>
      <c r="S13" s="322"/>
      <c r="T13" s="322"/>
      <c r="U13" s="325"/>
      <c r="V13" s="326"/>
      <c r="W13" s="326"/>
      <c r="X13" s="327"/>
      <c r="Y13" s="160"/>
      <c r="Z13" s="147"/>
      <c r="AA13" s="147"/>
    </row>
    <row r="14" spans="1:27" s="31" customFormat="1" ht="18" customHeight="1">
      <c r="A14" s="239"/>
      <c r="B14" s="239"/>
      <c r="C14" s="239"/>
      <c r="D14" s="243" t="s">
        <v>10</v>
      </c>
      <c r="E14" s="243"/>
      <c r="F14" s="243" t="s">
        <v>11</v>
      </c>
      <c r="G14" s="243"/>
      <c r="H14" s="243" t="s">
        <v>12</v>
      </c>
      <c r="I14" s="243"/>
      <c r="J14" s="243" t="s">
        <v>13</v>
      </c>
      <c r="K14" s="243"/>
      <c r="L14" s="243" t="s">
        <v>15</v>
      </c>
      <c r="M14" s="243"/>
      <c r="N14" s="239" t="s">
        <v>16</v>
      </c>
      <c r="O14" s="241"/>
      <c r="P14" s="321"/>
      <c r="Q14" s="322"/>
      <c r="R14" s="322"/>
      <c r="S14" s="322"/>
      <c r="T14" s="322"/>
      <c r="U14" s="326"/>
      <c r="V14" s="326"/>
      <c r="W14" s="326"/>
      <c r="X14" s="327"/>
      <c r="Y14" s="160"/>
      <c r="Z14" s="147"/>
      <c r="AA14" s="147"/>
    </row>
    <row r="15" spans="1:27" s="31" customFormat="1" ht="18" customHeight="1">
      <c r="A15" s="239"/>
      <c r="B15" s="239"/>
      <c r="C15" s="239"/>
      <c r="D15" s="243"/>
      <c r="E15" s="243"/>
      <c r="F15" s="243"/>
      <c r="G15" s="243"/>
      <c r="H15" s="243"/>
      <c r="I15" s="243"/>
      <c r="J15" s="243"/>
      <c r="K15" s="243"/>
      <c r="L15" s="243"/>
      <c r="M15" s="243"/>
      <c r="N15" s="239"/>
      <c r="O15" s="241"/>
      <c r="P15" s="321"/>
      <c r="Q15" s="322"/>
      <c r="R15" s="322"/>
      <c r="S15" s="322"/>
      <c r="T15" s="322"/>
      <c r="U15" s="326"/>
      <c r="V15" s="326"/>
      <c r="W15" s="326"/>
      <c r="X15" s="327"/>
      <c r="Y15" s="160"/>
      <c r="Z15" s="147"/>
      <c r="AA15" s="147"/>
    </row>
    <row r="16" spans="1:27" s="31" customFormat="1" ht="18" customHeight="1" thickBot="1">
      <c r="A16" s="239"/>
      <c r="B16" s="239"/>
      <c r="C16" s="239"/>
      <c r="D16" s="248"/>
      <c r="E16" s="248"/>
      <c r="F16" s="248"/>
      <c r="G16" s="248"/>
      <c r="H16" s="248"/>
      <c r="I16" s="248"/>
      <c r="J16" s="248"/>
      <c r="K16" s="248"/>
      <c r="L16" s="248"/>
      <c r="M16" s="248"/>
      <c r="N16" s="239"/>
      <c r="O16" s="241"/>
      <c r="P16" s="328"/>
      <c r="Q16" s="260"/>
      <c r="R16" s="260"/>
      <c r="S16" s="260"/>
      <c r="T16" s="260"/>
      <c r="U16" s="329"/>
      <c r="V16" s="329"/>
      <c r="W16" s="329"/>
      <c r="X16" s="330"/>
      <c r="Y16" s="160"/>
      <c r="Z16" s="147"/>
      <c r="AA16" s="147"/>
    </row>
    <row r="17" spans="1:103" s="31" customFormat="1" ht="18" customHeight="1">
      <c r="A17" s="239"/>
      <c r="B17" s="239"/>
      <c r="C17" s="239"/>
      <c r="D17" s="33" t="s">
        <v>14</v>
      </c>
      <c r="E17" s="8">
        <f>(10*M17)/100</f>
        <v>10</v>
      </c>
      <c r="F17" s="33" t="s">
        <v>14</v>
      </c>
      <c r="G17" s="8">
        <f>(10*M17)/100</f>
        <v>10</v>
      </c>
      <c r="H17" s="33" t="s">
        <v>14</v>
      </c>
      <c r="I17" s="8">
        <f>(20*M17)/100</f>
        <v>20</v>
      </c>
      <c r="J17" s="33" t="s">
        <v>14</v>
      </c>
      <c r="K17" s="8">
        <f>(60*M17)/100</f>
        <v>60</v>
      </c>
      <c r="L17" s="33" t="s">
        <v>14</v>
      </c>
      <c r="M17" s="11">
        <f>Sheet1!$M$17</f>
        <v>100</v>
      </c>
      <c r="N17" s="239"/>
      <c r="O17" s="241"/>
      <c r="P17" s="28" t="s">
        <v>150</v>
      </c>
      <c r="Q17" s="250" t="s">
        <v>146</v>
      </c>
      <c r="R17" s="250"/>
      <c r="S17" s="275"/>
      <c r="T17" s="331" t="s">
        <v>147</v>
      </c>
      <c r="U17" s="250"/>
      <c r="V17" s="250"/>
      <c r="W17" s="250"/>
      <c r="X17" s="275"/>
      <c r="Y17" s="155"/>
      <c r="Z17" s="142"/>
      <c r="AA17" s="142"/>
    </row>
    <row r="18" spans="1:103" s="65" customFormat="1" ht="5.0999999999999996" customHeight="1">
      <c r="A18" s="67"/>
      <c r="B18" s="280"/>
      <c r="C18" s="281"/>
      <c r="D18" s="316" t="s">
        <v>157</v>
      </c>
      <c r="E18" s="317"/>
      <c r="F18" s="316" t="s">
        <v>157</v>
      </c>
      <c r="G18" s="317"/>
      <c r="H18" s="316" t="s">
        <v>157</v>
      </c>
      <c r="I18" s="317"/>
      <c r="J18" s="316" t="s">
        <v>157</v>
      </c>
      <c r="K18" s="317"/>
      <c r="L18" s="280"/>
      <c r="M18" s="281"/>
      <c r="N18" s="67"/>
      <c r="O18" s="241"/>
      <c r="P18" s="68"/>
      <c r="Q18" s="332"/>
      <c r="R18" s="333"/>
      <c r="S18" s="281"/>
      <c r="T18" s="280"/>
      <c r="U18" s="333"/>
      <c r="V18" s="333"/>
      <c r="W18" s="333"/>
      <c r="X18" s="281"/>
      <c r="Y18" s="155"/>
      <c r="Z18" s="142"/>
      <c r="AA18" s="142"/>
      <c r="AF18" s="65" t="b">
        <f>Sheet5!$AF$38</f>
        <v>0</v>
      </c>
      <c r="AG18" s="85" t="str">
        <f>IF(AND(AF19=TRUE, AF18=TRUE),IF(A19-Sheet5!A38=1,"OK","INCORRECT"),"")</f>
        <v/>
      </c>
      <c r="BO18" s="65" t="str">
        <f>Sheet5!BO38</f>
        <v/>
      </c>
      <c r="BP18" s="65" t="b">
        <f>Sheet5!BP38</f>
        <v>0</v>
      </c>
      <c r="BQ18" s="65" t="b">
        <f>Sheet5!BQ38</f>
        <v>0</v>
      </c>
      <c r="BR18" s="65" t="b">
        <f>Sheet5!BR38</f>
        <v>0</v>
      </c>
      <c r="BS18" s="65" t="str">
        <f>Sheet5!BS38</f>
        <v/>
      </c>
      <c r="BT18" s="65" t="str">
        <f>Sheet5!BT38</f>
        <v/>
      </c>
      <c r="BU18" s="65" t="str">
        <f>Sheet5!BU38</f>
        <v/>
      </c>
      <c r="BV18" s="65" t="str">
        <f>Sheet5!BV38</f>
        <v/>
      </c>
      <c r="BW18" s="65" t="str">
        <f>Sheet5!BW38</f>
        <v/>
      </c>
      <c r="BX18" s="65" t="str">
        <f>Sheet5!BX38</f>
        <v>INCORRECT</v>
      </c>
      <c r="BY18" s="65" t="b">
        <f>Sheet5!BY38</f>
        <v>0</v>
      </c>
      <c r="BZ18" s="65" t="str">
        <f>Sheet5!BZ38</f>
        <v/>
      </c>
      <c r="CA18" s="65" t="b">
        <f>Sheet5!CA38</f>
        <v>0</v>
      </c>
      <c r="CB18" s="65" t="b">
        <f>Sheet5!CB38</f>
        <v>0</v>
      </c>
      <c r="CC18" s="65" t="b">
        <f>Sheet5!CC38</f>
        <v>0</v>
      </c>
      <c r="CD18" s="65" t="b">
        <f>Sheet5!CD38</f>
        <v>0</v>
      </c>
      <c r="CE18" s="65" t="b">
        <f>Sheet5!CE38</f>
        <v>0</v>
      </c>
      <c r="CF18" s="65" t="b">
        <f>Sheet5!CF38</f>
        <v>0</v>
      </c>
      <c r="CG18" s="65" t="str">
        <f>Sheet5!CG38</f>
        <v/>
      </c>
      <c r="CH18" s="65" t="str">
        <f>Sheet5!CH38</f>
        <v/>
      </c>
      <c r="CI18" s="65" t="str">
        <f>Sheet5!CI38</f>
        <v/>
      </c>
      <c r="CJ18" s="65" t="str">
        <f>Sheet5!CJ38</f>
        <v/>
      </c>
      <c r="CK18" s="65" t="str">
        <f>Sheet5!CK38</f>
        <v/>
      </c>
      <c r="CL18" s="65" t="str">
        <f>Sheet5!CL38</f>
        <v/>
      </c>
      <c r="CM18" s="65" t="str">
        <f>Sheet5!CM38</f>
        <v/>
      </c>
      <c r="CN18" s="65" t="str">
        <f>Sheet5!CN38</f>
        <v/>
      </c>
      <c r="CO18" s="65" t="str">
        <f>Sheet5!CO38</f>
        <v>NO</v>
      </c>
      <c r="CP18" s="65" t="str">
        <f>Sheet5!CP38</f>
        <v>NO</v>
      </c>
      <c r="CQ18" s="65" t="str">
        <f>Sheet5!CQ38</f>
        <v>NO</v>
      </c>
      <c r="CR18" s="65" t="str">
        <f>Sheet5!CR38</f>
        <v>NO</v>
      </c>
      <c r="CS18" s="65" t="str">
        <f>Sheet5!CS38</f>
        <v>OK</v>
      </c>
      <c r="CT18" s="65" t="b">
        <f>Sheet5!CT38</f>
        <v>0</v>
      </c>
      <c r="CU18" s="65" t="b">
        <f>Sheet5!CU38</f>
        <v>0</v>
      </c>
      <c r="CV18" s="65" t="b">
        <f>Sheet5!CV38</f>
        <v>0</v>
      </c>
      <c r="CW18" s="65" t="b">
        <f>Sheet5!CW38</f>
        <v>0</v>
      </c>
      <c r="CX18" s="65" t="str">
        <f>Sheet5!CX38</f>
        <v>SEQUENCE INCORRECT</v>
      </c>
      <c r="CY18" s="65">
        <f>Sheet5!CY38</f>
        <v>19</v>
      </c>
    </row>
    <row r="19" spans="1:103" s="31" customFormat="1" ht="18.95" customHeight="1" thickBot="1">
      <c r="A19" s="63"/>
      <c r="B19" s="268"/>
      <c r="C19" s="269"/>
      <c r="D19" s="268"/>
      <c r="E19" s="269"/>
      <c r="F19" s="268"/>
      <c r="G19" s="269"/>
      <c r="H19" s="268"/>
      <c r="I19" s="269"/>
      <c r="J19" s="268"/>
      <c r="K19" s="269"/>
      <c r="L19" s="250" t="str">
        <f>IF(AND(A19&lt;&gt;"",B19&lt;&gt;"",D19&lt;&gt;"",F19&lt;&gt;"",H19&lt;&gt;"",J19&lt;&gt;"",Q19="",P19="OK",T19="",OR(D19&lt;=E17,D19="ABS"),OR(F19&lt;=G17,F19="ABS"),OR(H19&lt;=I17,H19="ABS"),OR(J19&lt;=K17,J19="ABS")),IF(AND(D19="ABS",F19="ABS",H19="ABS",J19="ABS"),"ABS",IF(SUM(D19,F19,H19,J19)=0,"ZERO",SUM(D19,F19,H19,J19))),"")</f>
        <v/>
      </c>
      <c r="M19" s="275"/>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41"/>
      <c r="P19" s="84" t="str">
        <f>IF(A19&lt;&gt;"",IF(CX19="SEQUENCE CORRECT",IF(OR(T(AB19)="OK",T(Z19)="oKK",T(Y19)="oKK",T(AA19)="oKK",T(AC19)="oOk",T(AD19)="Okk", AE19="ok"),"OK","FORMAT INCORRECT"),"SEQUENCE INCORRECT"),"")</f>
        <v/>
      </c>
      <c r="Q19" s="229" t="str">
        <f>IF(AND(A19&lt;&gt;"",B19&lt;&gt;""),IF(OR(D19&lt;&gt;"ABS"),IF(OR(AND(D19&lt;ROUNDDOWN((0.7*E17),0),D19&lt;&gt;0),D19&gt;E17,D19=""),"Attendance Marks incorrect",""),""),"")</f>
        <v/>
      </c>
      <c r="R19" s="230"/>
      <c r="S19" s="230"/>
      <c r="T19" s="230" t="str">
        <f>IF(OR(AND(OR(F19&lt;=G17, F19=0, F19="ABS"),OR(H19&lt;=I17, H19=0, H19="ABS"),OR(J19&lt;=K17, J19="ABS"))),IF(OR(AND(A19="",B19="",D19="",F19="",H19="",J19=""),AND(A19&lt;&gt;"",B19&lt;&gt;"",D19&lt;&gt;"",F19&lt;&gt;"",H19&lt;&gt;"",J19&lt;&gt;"", AG19="OK")),"","Given Marks or Format is incorrect"),"Given Marks or Format is incorrect")</f>
        <v/>
      </c>
      <c r="U19" s="230"/>
      <c r="V19" s="230"/>
      <c r="W19" s="230"/>
      <c r="X19" s="230"/>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68"/>
      <c r="C20" s="269"/>
      <c r="D20" s="268"/>
      <c r="E20" s="269"/>
      <c r="F20" s="268"/>
      <c r="G20" s="269"/>
      <c r="H20" s="268"/>
      <c r="I20" s="269"/>
      <c r="J20" s="268"/>
      <c r="K20" s="269"/>
      <c r="L20" s="250" t="str">
        <f>IF(AND(A20&lt;&gt;"",B20&lt;&gt;"",D20&lt;&gt;"", F20&lt;&gt;"", H20&lt;&gt;"", J20&lt;&gt;"",Q20="",P20="OK",T20="",OR(D20&lt;=E17,D20="ABS"),OR(F20&lt;=G17,F20="ABS"),OR(H20&lt;=I17,H20="ABS"),OR(J20&lt;=K17,J20="ABS")),IF(AND(D20="ABS",F20="ABS",H20="ABS",J20="ABS"),"ABS",IF(SUM(D20,F20,H20,J20)=0,"ZERO",SUM(D20,F20,H20,J20))),"")</f>
        <v/>
      </c>
      <c r="M20" s="275"/>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41"/>
      <c r="P20" s="84" t="str">
        <f t="shared" ref="P20:P38" si="0">IF(A20&lt;&gt;"",IF(CX20="SEQUENCE CORRECT",IF(OR(T(AB20)="OK",T(Z20)="oKK",T(Y20)="oKK",T(AA20)="oKK",T(AC20)="oOk",T(AD20)="Okk", AE20="ok"),"OK","FORMAT INCORRECT"),"SEQUENCE INCORRECT"),"")</f>
        <v/>
      </c>
      <c r="Q20" s="231" t="str">
        <f>IF(AND(A20&lt;&gt;"",B20&lt;&gt;""),IF(OR(D20&lt;&gt;"ABS"),IF(OR(AND(D20&lt;ROUNDDOWN((0.7*E17),0),D20&lt;&gt;0),D20&gt;E17,D20=""),"Attendance Marks incorrect",""),""),"")</f>
        <v/>
      </c>
      <c r="R20" s="232"/>
      <c r="S20" s="232"/>
      <c r="T20" s="232" t="str">
        <f>IF(OR(AND(OR(F20&lt;=G17, F20=0, F20="ABS"),OR(H20&lt;=I17, H20=0, H20="ABS"),OR(J20&lt;=K17, J20="ABS"))),IF(OR(AND(A20="",B20="",D20="",F20="",H20="",J20=""),AND(A20&lt;&gt;"",B20&lt;&gt;"",D20&lt;&gt;"",F20&lt;&gt;"",H20&lt;&gt;"",J20&lt;&gt;"", AG20="OK")),"","Given Marks or Format is incorrect"),"Given Marks or Format is incorrect")</f>
        <v/>
      </c>
      <c r="U20" s="232"/>
      <c r="V20" s="232"/>
      <c r="W20" s="232"/>
      <c r="X20" s="23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68"/>
      <c r="C21" s="269"/>
      <c r="D21" s="268"/>
      <c r="E21" s="269"/>
      <c r="F21" s="268"/>
      <c r="G21" s="269"/>
      <c r="H21" s="268"/>
      <c r="I21" s="269"/>
      <c r="J21" s="268"/>
      <c r="K21" s="269"/>
      <c r="L21" s="250" t="str">
        <f>IF(AND(A21&lt;&gt;"",B21&lt;&gt;"",D21&lt;&gt;"", F21&lt;&gt;"", H21&lt;&gt;"", J21&lt;&gt;"",Q21="",P21="OK",T21="",OR(D21&lt;=E17,D21="ABS"),OR(F21&lt;=G17,F21="ABS"),OR(H21&lt;=I17,H21="ABS"),OR(J21&lt;=K17,J21="ABS")),IF(AND(D21="ABS",F21="ABS",H21="ABS",J21="ABS"),"ABS",IF(SUM(D21,F21,H21,J21)=0,"ZERO",SUM(D21,F21,H21,J21))),"")</f>
        <v/>
      </c>
      <c r="M21" s="275"/>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41"/>
      <c r="P21" s="84" t="str">
        <f t="shared" si="0"/>
        <v/>
      </c>
      <c r="Q21" s="231" t="str">
        <f>IF(AND(A21&lt;&gt;"",B21&lt;&gt;""),IF(OR(D21&lt;&gt;"ABS"),IF(OR(AND(D21&lt;ROUNDDOWN((0.7*E17),0),D21&lt;&gt;0),D21&gt;E17,D21=""),"Attendance Marks incorrect",""),""),"")</f>
        <v/>
      </c>
      <c r="R21" s="232"/>
      <c r="S21" s="232"/>
      <c r="T21" s="232" t="str">
        <f>IF(OR(AND(OR(F21&lt;=G17, F21=0, F21="ABS"),OR(H21&lt;=I17, H21=0, H21="ABS"),OR(J21&lt;=K17, J21="ABS"))),IF(OR(AND(A21="",B21="",D21="",F21="",H21="",J21=""),AND(A21&lt;&gt;"",B21&lt;&gt;"",D21&lt;&gt;"",F21&lt;&gt;"",H21&lt;&gt;"",J21&lt;&gt;"", AG21="OK")),"","Given Marks or Format is incorrect"),"Given Marks or Format is incorrect")</f>
        <v/>
      </c>
      <c r="U21" s="232"/>
      <c r="V21" s="232"/>
      <c r="W21" s="232"/>
      <c r="X21" s="23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68"/>
      <c r="C22" s="269"/>
      <c r="D22" s="268"/>
      <c r="E22" s="269"/>
      <c r="F22" s="268"/>
      <c r="G22" s="269"/>
      <c r="H22" s="268"/>
      <c r="I22" s="269"/>
      <c r="J22" s="268"/>
      <c r="K22" s="269"/>
      <c r="L22" s="250" t="str">
        <f>IF(AND(A22&lt;&gt;"",B22&lt;&gt;"",D22&lt;&gt;"", F22&lt;&gt;"", H22&lt;&gt;"", J22&lt;&gt;"",Q22="",P22="OK",T22="",OR(D22&lt;=E17,D22="ABS"),OR(F22&lt;=G17,F22="ABS"),OR(H22&lt;=I17,H22="ABS"),OR(J22&lt;=K17,J22="ABS")),IF(AND(D22="ABS",F22="ABS",H22="ABS",J22="ABS"),"ABS",IF(SUM(D22,F22,H22,J22)=0,"ZERO",SUM(D22,F22,H22,J22))),"")</f>
        <v/>
      </c>
      <c r="M22" s="275"/>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41"/>
      <c r="P22" s="84" t="str">
        <f t="shared" si="0"/>
        <v/>
      </c>
      <c r="Q22" s="231" t="str">
        <f>IF(AND(A22&lt;&gt;"",B22&lt;&gt;""),IF(OR(D22&lt;&gt;"ABS"),IF(OR(AND(D22&lt;ROUNDDOWN((0.7*E17),0),D22&lt;&gt;0),D22&gt;E17,D22=""),"Attendance Marks incorrect",""),""),"")</f>
        <v/>
      </c>
      <c r="R22" s="232"/>
      <c r="S22" s="232"/>
      <c r="T22" s="232" t="str">
        <f>IF(OR(AND(OR(F22&lt;=G17, F22=0, F22="ABS"),OR(H22&lt;=I17, H22=0, H22="ABS"),OR(J22&lt;=K17, J22="ABS"))),IF(OR(AND(A22="",B22="",D22="",F22="",H22="",J22=""),AND(A22&lt;&gt;"",B22&lt;&gt;"",D22&lt;&gt;"",F22&lt;&gt;"",H22&lt;&gt;"",J22&lt;&gt;"", AG22="OK")),"","Given Marks or Format is incorrect"),"Given Marks or Format is incorrect")</f>
        <v/>
      </c>
      <c r="U22" s="232"/>
      <c r="V22" s="232"/>
      <c r="W22" s="232"/>
      <c r="X22" s="23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68"/>
      <c r="C23" s="269"/>
      <c r="D23" s="268"/>
      <c r="E23" s="269"/>
      <c r="F23" s="268"/>
      <c r="G23" s="269"/>
      <c r="H23" s="268"/>
      <c r="I23" s="269"/>
      <c r="J23" s="268"/>
      <c r="K23" s="269"/>
      <c r="L23" s="250" t="str">
        <f>IF(AND(A23&lt;&gt;"",B23&lt;&gt;"",D23&lt;&gt;"", F23&lt;&gt;"", H23&lt;&gt;"", J23&lt;&gt;"",Q23="",P23="OK",T23="",OR(D23&lt;=E17,D23="ABS"),OR(F23&lt;=G17,F23="ABS"),OR(H23&lt;=I17,H23="ABS"),OR(J23&lt;=K17,J23="ABS")),IF(AND(D23="ABS",F23="ABS",H23="ABS",J23="ABS"),"ABS",IF(SUM(D23,F23,H23,J23)=0,"ZERO",SUM(D23,F23,H23,J23))),"")</f>
        <v/>
      </c>
      <c r="M23" s="275"/>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41"/>
      <c r="P23" s="84" t="str">
        <f t="shared" si="0"/>
        <v/>
      </c>
      <c r="Q23" s="231" t="str">
        <f>IF(AND(A23&lt;&gt;"",B23&lt;&gt;""),IF(OR(D23&lt;&gt;"ABS"),IF(OR(AND(D23&lt;ROUNDDOWN((0.7*E17),0),D23&lt;&gt;0),D23&gt;E17,D23=""),"Attendance Marks incorrect",""),""),"")</f>
        <v/>
      </c>
      <c r="R23" s="232"/>
      <c r="S23" s="232"/>
      <c r="T23" s="232" t="str">
        <f>IF(OR(AND(OR(F23&lt;=G17, F23=0, F23="ABS"),OR(H23&lt;=I17, H23=0, H23="ABS"),OR(J23&lt;=K17, J23="ABS"))),IF(OR(AND(A23="",B23="",D23="",F23="",H23="",J23=""),AND(A23&lt;&gt;"",B23&lt;&gt;"",D23&lt;&gt;"",F23&lt;&gt;"",H23&lt;&gt;"",J23&lt;&gt;"", AG23="OK")),"","Given Marks or Format is incorrect"),"Given Marks or Format is incorrect")</f>
        <v/>
      </c>
      <c r="U23" s="232"/>
      <c r="V23" s="232"/>
      <c r="W23" s="232"/>
      <c r="X23" s="23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68"/>
      <c r="C24" s="269"/>
      <c r="D24" s="268"/>
      <c r="E24" s="269"/>
      <c r="F24" s="268"/>
      <c r="G24" s="269"/>
      <c r="H24" s="268"/>
      <c r="I24" s="269"/>
      <c r="J24" s="268"/>
      <c r="K24" s="269"/>
      <c r="L24" s="250" t="str">
        <f>IF(AND(A24&lt;&gt;"",B24&lt;&gt;"",D24&lt;&gt;"", F24&lt;&gt;"", H24&lt;&gt;"", J24&lt;&gt;"",Q24="",P24="OK",T24="",OR(D24&lt;=E17,D24="ABS"),OR(F24&lt;=G17,F24="ABS"),OR(H24&lt;=I17,H24="ABS"),OR(J24&lt;=K17,J24="ABS")),IF(AND(D24="ABS",F24="ABS",H24="ABS",J24="ABS"),"ABS",IF(SUM(D24,F24,H24,J24)=0,"ZERO",SUM(D24,F24,H24,J24))),"")</f>
        <v/>
      </c>
      <c r="M24" s="275"/>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41"/>
      <c r="P24" s="84" t="str">
        <f t="shared" si="0"/>
        <v/>
      </c>
      <c r="Q24" s="231" t="str">
        <f>IF(AND(A24&lt;&gt;"",B24&lt;&gt;""),IF(OR(D24&lt;&gt;"ABS"),IF(OR(AND(D24&lt;ROUNDDOWN((0.7*E17),0),D24&lt;&gt;0),D24&gt;E17,D24=""),"Attendance Marks incorrect",""),""),"")</f>
        <v/>
      </c>
      <c r="R24" s="232"/>
      <c r="S24" s="232"/>
      <c r="T24" s="232" t="str">
        <f>IF(OR(AND(OR(F24&lt;=G17, F24=0, F24="ABS"),OR(H24&lt;=I17, H24=0, H24="ABS"),OR(J24&lt;=K17, J24="ABS"))),IF(OR(AND(A24="",B24="",D24="",F24="",H24="",J24=""),AND(A24&lt;&gt;"",B24&lt;&gt;"",D24&lt;&gt;"",F24&lt;&gt;"",H24&lt;&gt;"",J24&lt;&gt;"", AG24="OK")),"","Given Marks or Format is incorrect"),"Given Marks or Format is incorrect")</f>
        <v/>
      </c>
      <c r="U24" s="232"/>
      <c r="V24" s="232"/>
      <c r="W24" s="232"/>
      <c r="X24" s="23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68"/>
      <c r="C25" s="269"/>
      <c r="D25" s="268"/>
      <c r="E25" s="269"/>
      <c r="F25" s="268"/>
      <c r="G25" s="269"/>
      <c r="H25" s="268"/>
      <c r="I25" s="269"/>
      <c r="J25" s="268"/>
      <c r="K25" s="269"/>
      <c r="L25" s="250" t="str">
        <f>IF(AND(A25&lt;&gt;"",B25&lt;&gt;"",D25&lt;&gt;"", F25&lt;&gt;"", H25&lt;&gt;"", J25&lt;&gt;"",Q25="",P25="OK",T25="",OR(D25&lt;=E17,D25="ABS"),OR(F25&lt;=G17,F25="ABS"),OR(H25&lt;=I17,H25="ABS"),OR(J25&lt;=K17,J25="ABS")),IF(AND(D25="ABS",F25="ABS",H25="ABS",J25="ABS"),"ABS",IF(SUM(D25,F25,H25,J25)=0,"ZERO",SUM(D25,F25,H25,J25))),"")</f>
        <v/>
      </c>
      <c r="M25" s="275"/>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41"/>
      <c r="P25" s="84" t="str">
        <f t="shared" si="0"/>
        <v/>
      </c>
      <c r="Q25" s="231" t="str">
        <f>IF(AND(A25&lt;&gt;"",B25&lt;&gt;""),IF(OR(D25&lt;&gt;"ABS"),IF(OR(AND(D25&lt;ROUNDDOWN((0.7*E17),0),D25&lt;&gt;0),D25&gt;E17,D25=""),"Attendance Marks incorrect",""),""),"")</f>
        <v/>
      </c>
      <c r="R25" s="232"/>
      <c r="S25" s="232"/>
      <c r="T25" s="232" t="str">
        <f>IF(OR(AND(OR(F25&lt;=G17, F25=0, F25="ABS"),OR(H25&lt;=I17, H25=0, H25="ABS"),OR(J25&lt;=K17, J25="ABS"))),IF(OR(AND(A25="",B25="",D25="",F25="",H25="",J25=""),AND(A25&lt;&gt;"",B25&lt;&gt;"",D25&lt;&gt;"",F25&lt;&gt;"",H25&lt;&gt;"",J25&lt;&gt;"", AG25="OK")),"","Given Marks or Format is incorrect"),"Given Marks or Format is incorrect")</f>
        <v/>
      </c>
      <c r="U25" s="232"/>
      <c r="V25" s="232"/>
      <c r="W25" s="232"/>
      <c r="X25" s="23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68"/>
      <c r="C26" s="269"/>
      <c r="D26" s="268"/>
      <c r="E26" s="269"/>
      <c r="F26" s="268"/>
      <c r="G26" s="269"/>
      <c r="H26" s="268"/>
      <c r="I26" s="269"/>
      <c r="J26" s="268"/>
      <c r="K26" s="269"/>
      <c r="L26" s="250" t="str">
        <f>IF(AND(A26&lt;&gt;"",B26&lt;&gt;"",D26&lt;&gt;"", F26&lt;&gt;"", H26&lt;&gt;"", J26&lt;&gt;"",Q26="",P26="OK",T26="",OR(D26&lt;=E17,D26="ABS"),OR(F26&lt;=G17,F26="ABS"),OR(H26&lt;=I17,H26="ABS"),OR(J26&lt;=K17,J26="ABS")),IF(AND(D26="ABS",F26="ABS",H26="ABS",J26="ABS"),"ABS",IF(SUM(D26,F26,H26,J26)=0,"ZERO",SUM(D26,F26,H26,J26))),"")</f>
        <v/>
      </c>
      <c r="M26" s="275"/>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41"/>
      <c r="P26" s="84" t="str">
        <f t="shared" si="0"/>
        <v/>
      </c>
      <c r="Q26" s="231" t="str">
        <f>IF(AND(A26&lt;&gt;"",B26&lt;&gt;""),IF(OR(D26&lt;&gt;"ABS"),IF(OR(AND(D26&lt;ROUNDDOWN((0.7*E17),0),D26&lt;&gt;0),D26&gt;E17,D26=""),"Attendance Marks incorrect",""),""),"")</f>
        <v/>
      </c>
      <c r="R26" s="232"/>
      <c r="S26" s="232"/>
      <c r="T26" s="232" t="str">
        <f>IF(OR(AND(OR(F26&lt;=G17, F26=0, F26="ABS"),OR(H26&lt;=I17, H26=0, H26="ABS"),OR(J26&lt;=K17, J26="ABS"))),IF(OR(AND(A26="",B26="",D26="",F26="",H26="",J26=""),AND(A26&lt;&gt;"",B26&lt;&gt;"",D26&lt;&gt;"",F26&lt;&gt;"",H26&lt;&gt;"",J26&lt;&gt;"", AG26="OK")),"","Given Marks or Format is incorrect"),"Given Marks or Format is incorrect")</f>
        <v/>
      </c>
      <c r="U26" s="232"/>
      <c r="V26" s="232"/>
      <c r="W26" s="232"/>
      <c r="X26" s="23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68"/>
      <c r="C27" s="269"/>
      <c r="D27" s="268"/>
      <c r="E27" s="269"/>
      <c r="F27" s="268"/>
      <c r="G27" s="269"/>
      <c r="H27" s="268"/>
      <c r="I27" s="269"/>
      <c r="J27" s="268"/>
      <c r="K27" s="269"/>
      <c r="L27" s="250" t="str">
        <f>IF(AND(A27&lt;&gt;"",B27&lt;&gt;"",D27&lt;&gt;"", F27&lt;&gt;"", H27&lt;&gt;"", J27&lt;&gt;"",Q27="",P27="OK",T27="",OR(D27&lt;=E17,D27="ABS"),OR(F27&lt;=G17,F27="ABS"),OR(H27&lt;=I17,H27="ABS"),OR(J27&lt;=K17,J27="ABS")),IF(AND(D27="ABS",F27="ABS",H27="ABS",J27="ABS"),"ABS",IF(SUM(D27,F27,H27,J27)=0,"ZERO",SUM(D27,F27,H27,J27))),"")</f>
        <v/>
      </c>
      <c r="M27" s="275"/>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41"/>
      <c r="P27" s="84" t="str">
        <f t="shared" si="0"/>
        <v/>
      </c>
      <c r="Q27" s="231" t="str">
        <f>IF(AND(A27&lt;&gt;"",B27&lt;&gt;""),IF(OR(D27&lt;&gt;"ABS"),IF(OR(AND(D27&lt;ROUNDDOWN((0.7*E17),0),D27&lt;&gt;0),D27&gt;E17,D27=""),"Attendance Marks incorrect",""),""),"")</f>
        <v/>
      </c>
      <c r="R27" s="232"/>
      <c r="S27" s="232"/>
      <c r="T27" s="232" t="str">
        <f>IF(OR(AND(OR(F27&lt;=G17, F27=0, F27="ABS"),OR(H27&lt;=I17, H27=0, H27="ABS"),OR(J27&lt;=K17, J27="ABS"))),IF(OR(AND(A27="",B27="",D27="",F27="",H27="",J27=""),AND(A27&lt;&gt;"",B27&lt;&gt;"",D27&lt;&gt;"",F27&lt;&gt;"",H27&lt;&gt;"",J27&lt;&gt;"", AG27="OK")),"","Given Marks or Format is incorrect"),"Given Marks or Format is incorrect")</f>
        <v/>
      </c>
      <c r="U27" s="232"/>
      <c r="V27" s="232"/>
      <c r="W27" s="232"/>
      <c r="X27" s="23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68"/>
      <c r="C28" s="269"/>
      <c r="D28" s="268"/>
      <c r="E28" s="269"/>
      <c r="F28" s="268"/>
      <c r="G28" s="269"/>
      <c r="H28" s="268"/>
      <c r="I28" s="269"/>
      <c r="J28" s="268"/>
      <c r="K28" s="269"/>
      <c r="L28" s="250" t="str">
        <f>IF(AND(A28&lt;&gt;"",B28&lt;&gt;"",D28&lt;&gt;"", F28&lt;&gt;"", H28&lt;&gt;"", J28&lt;&gt;"",Q28="",P28="OK",T28="",OR(D28&lt;=E17,D28="ABS"),OR(F28&lt;=G17,F28="ABS"),OR(H28&lt;=I17,H28="ABS"),OR(J28&lt;=K17,J28="ABS")),IF(AND(D28="ABS",F28="ABS",H28="ABS",J28="ABS"),"ABS",IF(SUM(D28,F28,H28,J28)=0,"ZERO",SUM(D28,F28,H28,J28))),"")</f>
        <v/>
      </c>
      <c r="M28" s="275"/>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41"/>
      <c r="P28" s="84" t="str">
        <f t="shared" si="0"/>
        <v/>
      </c>
      <c r="Q28" s="231" t="str">
        <f>IF(AND(A28&lt;&gt;"",B28&lt;&gt;""),IF(OR(D28&lt;&gt;"ABS"),IF(OR(AND(D28&lt;ROUNDDOWN((0.7*E17),0),D28&lt;&gt;0),D28&gt;E17,D28=""),"Attendance Marks incorrect",""),""),"")</f>
        <v/>
      </c>
      <c r="R28" s="232"/>
      <c r="S28" s="232"/>
      <c r="T28" s="232" t="str">
        <f>IF(OR(AND(OR(F28&lt;=G17, F28=0, F28="ABS"),OR(H28&lt;=I17, H28=0, H28="ABS"),OR(J28&lt;=K17, J28="ABS"))),IF(OR(AND(A28="",B28="",D28="",F28="",H28="",J28=""),AND(A28&lt;&gt;"",B28&lt;&gt;"",D28&lt;&gt;"",F28&lt;&gt;"",H28&lt;&gt;"",J28&lt;&gt;"", AG28="OK")),"","Given Marks or Format is incorrect"),"Given Marks or Format is incorrect")</f>
        <v/>
      </c>
      <c r="U28" s="232"/>
      <c r="V28" s="232"/>
      <c r="W28" s="232"/>
      <c r="X28" s="23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68"/>
      <c r="C29" s="269"/>
      <c r="D29" s="268"/>
      <c r="E29" s="269"/>
      <c r="F29" s="268"/>
      <c r="G29" s="269"/>
      <c r="H29" s="268"/>
      <c r="I29" s="269"/>
      <c r="J29" s="268"/>
      <c r="K29" s="269"/>
      <c r="L29" s="250" t="str">
        <f>IF(AND(A29&lt;&gt;"",B29&lt;&gt;"",D29&lt;&gt;"", F29&lt;&gt;"", H29&lt;&gt;"", J29&lt;&gt;"",Q29="",P29="OK",T29="",OR(D29&lt;=E17,D29="ABS"),OR(F29&lt;=G17,F29="ABS"),OR(H29&lt;=I17,H29="ABS"),OR(J29&lt;=K17,J29="ABS")),IF(AND(D29="ABS",F29="ABS",H29="ABS",J29="ABS"),"ABS",IF(SUM(D29,F29,H29,J29)=0,"ZERO",SUM(D29,F29,H29,J29))),"")</f>
        <v/>
      </c>
      <c r="M29" s="275"/>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41"/>
      <c r="P29" s="84" t="str">
        <f t="shared" si="0"/>
        <v/>
      </c>
      <c r="Q29" s="231" t="str">
        <f>IF(AND(A29&lt;&gt;"",B29&lt;&gt;""),IF(OR(D29&lt;&gt;"ABS"),IF(OR(AND(D29&lt;ROUNDDOWN((0.7*E17),0),D29&lt;&gt;0),D29&gt;E17,D29=""),"Attendance Marks incorrect",""),""),"")</f>
        <v/>
      </c>
      <c r="R29" s="232"/>
      <c r="S29" s="232"/>
      <c r="T29" s="232" t="str">
        <f>IF(OR(AND(OR(F29&lt;=G17, F29=0, F29="ABS"),OR(H29&lt;=I17, H29=0, H29="ABS"),OR(J29&lt;=K17, J29="ABS"))),IF(OR(AND(A29="",B29="",D29="",F29="",H29="",J29=""),AND(A29&lt;&gt;"",B29&lt;&gt;"",D29&lt;&gt;"",F29&lt;&gt;"",H29&lt;&gt;"",J29&lt;&gt;"", AG29="OK")),"","Given Marks or Format is incorrect"),"Given Marks or Format is incorrect")</f>
        <v/>
      </c>
      <c r="U29" s="232"/>
      <c r="V29" s="232"/>
      <c r="W29" s="232"/>
      <c r="X29" s="23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68"/>
      <c r="C30" s="269"/>
      <c r="D30" s="268"/>
      <c r="E30" s="269"/>
      <c r="F30" s="268"/>
      <c r="G30" s="269"/>
      <c r="H30" s="268"/>
      <c r="I30" s="269"/>
      <c r="J30" s="268"/>
      <c r="K30" s="269"/>
      <c r="L30" s="250" t="str">
        <f>IF(AND(A30&lt;&gt;"",B30&lt;&gt;"",D30&lt;&gt;"", F30&lt;&gt;"", H30&lt;&gt;"", J30&lt;&gt;"",Q30="",P30="OK",T30="",OR(D30&lt;=E17,D30="ABS"),OR(F30&lt;=G17,F30="ABS"),OR(H30&lt;=I17,H30="ABS"),OR(J30&lt;=K17,J30="ABS")),IF(AND(D30="ABS",F30="ABS",H30="ABS",J30="ABS"),"ABS",IF(SUM(D30,F30,H30,J30)=0,"ZERO",SUM(D30,F30,H30,J30))),"")</f>
        <v/>
      </c>
      <c r="M30" s="275"/>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41"/>
      <c r="P30" s="84" t="str">
        <f t="shared" si="0"/>
        <v/>
      </c>
      <c r="Q30" s="231" t="str">
        <f>IF(AND(A30&lt;&gt;"",B30&lt;&gt;""),IF(OR(D30&lt;&gt;"ABS"),IF(OR(AND(D30&lt;ROUNDDOWN((0.7*E17),0),D30&lt;&gt;0),D30&gt;E17,D30=""),"Attendance Marks incorrect",""),""),"")</f>
        <v/>
      </c>
      <c r="R30" s="232"/>
      <c r="S30" s="232"/>
      <c r="T30" s="232" t="str">
        <f>IF(OR(AND(OR(F30&lt;=G17, F30=0, F30="ABS"),OR(H30&lt;=I17, H30=0, H30="ABS"),OR(J30&lt;=K17, J30="ABS"))),IF(OR(AND(A30="",B30="",D30="",F30="",H30="",J30=""),AND(A30&lt;&gt;"",B30&lt;&gt;"",D30&lt;&gt;"",F30&lt;&gt;"",H30&lt;&gt;"",J30&lt;&gt;"", AG30="OK")),"","Given Marks or Format is incorrect"),"Given Marks or Format is incorrect")</f>
        <v/>
      </c>
      <c r="U30" s="232"/>
      <c r="V30" s="232"/>
      <c r="W30" s="232"/>
      <c r="X30" s="23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68"/>
      <c r="C31" s="269"/>
      <c r="D31" s="268"/>
      <c r="E31" s="269"/>
      <c r="F31" s="268"/>
      <c r="G31" s="269"/>
      <c r="H31" s="268"/>
      <c r="I31" s="269"/>
      <c r="J31" s="268"/>
      <c r="K31" s="269"/>
      <c r="L31" s="250" t="str">
        <f>IF(AND(A31&lt;&gt;"",B31&lt;&gt;"",D31&lt;&gt;"", F31&lt;&gt;"", H31&lt;&gt;"", J31&lt;&gt;"",Q31="",P31="OK",T31="",OR(D31&lt;=E17,D31="ABS"),OR(F31&lt;=G17,F31="ABS"),OR(H31&lt;=I17,H31="ABS"),OR(J31&lt;=K17,J31="ABS")),IF(AND(D31="ABS",F31="ABS",H31="ABS",J31="ABS"),"ABS",IF(SUM(D31,F31,H31,J31)=0,"ZERO",SUM(D31,F31,H31,J31))),"")</f>
        <v/>
      </c>
      <c r="M31" s="275"/>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41"/>
      <c r="P31" s="84" t="str">
        <f t="shared" si="0"/>
        <v/>
      </c>
      <c r="Q31" s="231" t="str">
        <f>IF(AND(A31&lt;&gt;"",B31&lt;&gt;""),IF(OR(D31&lt;&gt;"ABS"),IF(OR(AND(D31&lt;ROUNDDOWN((0.7*E17),0),D31&lt;&gt;0),D31&gt;E17,D31=""),"Attendance Marks incorrect",""),""),"")</f>
        <v/>
      </c>
      <c r="R31" s="232"/>
      <c r="S31" s="232"/>
      <c r="T31" s="232" t="str">
        <f>IF(OR(AND(OR(F31&lt;=G17, F31=0, F31="ABS"),OR(H31&lt;=I17, H31=0, H31="ABS"),OR(J31&lt;=K17, J31="ABS"))),IF(OR(AND(A31="",B31="",D31="",F31="",H31="",J31=""),AND(A31&lt;&gt;"",B31&lt;&gt;"",D31&lt;&gt;"",F31&lt;&gt;"",H31&lt;&gt;"",J31&lt;&gt;"", AG31="OK")),"","Given Marks or Format is incorrect"),"Given Marks or Format is incorrect")</f>
        <v/>
      </c>
      <c r="U31" s="232"/>
      <c r="V31" s="232"/>
      <c r="W31" s="232"/>
      <c r="X31" s="23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68"/>
      <c r="C32" s="269"/>
      <c r="D32" s="268"/>
      <c r="E32" s="269"/>
      <c r="F32" s="268"/>
      <c r="G32" s="269"/>
      <c r="H32" s="268"/>
      <c r="I32" s="269"/>
      <c r="J32" s="268"/>
      <c r="K32" s="269"/>
      <c r="L32" s="250" t="str">
        <f>IF(AND(A32&lt;&gt;"",B32&lt;&gt;"",D32&lt;&gt;"", F32&lt;&gt;"", H32&lt;&gt;"", J32&lt;&gt;"",Q32="",P32="OK",T32="",OR(D32&lt;=E17,D32="ABS"),OR(F32&lt;=G17,F32="ABS"),OR(H32&lt;=I17,H32="ABS"),OR(J32&lt;=K17,J32="ABS")),IF(AND(D32="ABS",F32="ABS",H32="ABS",J32="ABS"),"ABS",IF(SUM(D32,F32,H32,J32)=0,"ZERO",SUM(D32,F32,H32,J32))),"")</f>
        <v/>
      </c>
      <c r="M32" s="275"/>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41"/>
      <c r="P32" s="84" t="str">
        <f t="shared" si="0"/>
        <v/>
      </c>
      <c r="Q32" s="231" t="str">
        <f>IF(AND(A32&lt;&gt;"",B32&lt;&gt;""),IF(OR(D32&lt;&gt;"ABS"),IF(OR(AND(D32&lt;ROUNDDOWN((0.7*E17),0),D32&lt;&gt;0),D32&gt;E17,D32=""),"Attendance Marks incorrect",""),""),"")</f>
        <v/>
      </c>
      <c r="R32" s="232"/>
      <c r="S32" s="232"/>
      <c r="T32" s="232" t="str">
        <f>IF(OR(AND(OR(F32&lt;=G17, F32=0, F32="ABS"),OR(H32&lt;=I17, H32=0, H32="ABS"),OR(J32&lt;=K17, J32="ABS"))),IF(OR(AND(A32="",B32="",D32="",F32="",H32="",J32=""),AND(A32&lt;&gt;"",B32&lt;&gt;"",D32&lt;&gt;"",F32&lt;&gt;"",H32&lt;&gt;"",J32&lt;&gt;"", AG32="OK")),"","Given Marks or Format is incorrect"),"Given Marks or Format is incorrect")</f>
        <v/>
      </c>
      <c r="U32" s="232"/>
      <c r="V32" s="232"/>
      <c r="W32" s="232"/>
      <c r="X32" s="23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68"/>
      <c r="C33" s="269"/>
      <c r="D33" s="268"/>
      <c r="E33" s="269"/>
      <c r="F33" s="268"/>
      <c r="G33" s="269"/>
      <c r="H33" s="268"/>
      <c r="I33" s="269"/>
      <c r="J33" s="268"/>
      <c r="K33" s="269"/>
      <c r="L33" s="250" t="str">
        <f>IF(AND(A33&lt;&gt;"",B33&lt;&gt;"",D33&lt;&gt;"", F33&lt;&gt;"", H33&lt;&gt;"", J33&lt;&gt;"",Q33="",P33="OK",T33="",OR(D33&lt;=E17,D33="ABS"),OR(F33&lt;=G17,F33="ABS"),OR(H33&lt;=I17,H33="ABS"),OR(J33&lt;=K17,J33="ABS")),IF(AND(D33="ABS",F33="ABS",H33="ABS",J33="ABS"),"ABS",IF(SUM(D33,F33,H33,J33)=0,"ZERO",SUM(D33,F33,H33,J33))),"")</f>
        <v/>
      </c>
      <c r="M33" s="275"/>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41"/>
      <c r="P33" s="84" t="str">
        <f t="shared" si="0"/>
        <v/>
      </c>
      <c r="Q33" s="231" t="str">
        <f>IF(AND(A33&lt;&gt;"",B33&lt;&gt;""),IF(OR(D33&lt;&gt;"ABS"),IF(OR(AND(D33&lt;ROUNDDOWN((0.7*E17),0),D33&lt;&gt;0),D33&gt;E17,D33=""),"Attendance Marks incorrect",""),""),"")</f>
        <v/>
      </c>
      <c r="R33" s="232"/>
      <c r="S33" s="232"/>
      <c r="T33" s="232" t="str">
        <f>IF(OR(AND(OR(F33&lt;=G17, F33=0, F33="ABS"),OR(H33&lt;=I17, H33=0, H33="ABS"),OR(J33&lt;=K17, J33="ABS"))),IF(OR(AND(A33="",B33="",D33="",F33="",H33="",J33=""),AND(A33&lt;&gt;"",B33&lt;&gt;"",D33&lt;&gt;"",F33&lt;&gt;"",H33&lt;&gt;"",J33&lt;&gt;"", AG33="OK")),"","Given Marks or Format is incorrect"),"Given Marks or Format is incorrect")</f>
        <v/>
      </c>
      <c r="U33" s="232"/>
      <c r="V33" s="232"/>
      <c r="W33" s="232"/>
      <c r="X33" s="23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68"/>
      <c r="C34" s="269"/>
      <c r="D34" s="268"/>
      <c r="E34" s="269"/>
      <c r="F34" s="268"/>
      <c r="G34" s="269"/>
      <c r="H34" s="268"/>
      <c r="I34" s="269"/>
      <c r="J34" s="268"/>
      <c r="K34" s="269"/>
      <c r="L34" s="250" t="str">
        <f>IF(AND(A34&lt;&gt;"",B34&lt;&gt;"",D34&lt;&gt;"", F34&lt;&gt;"", H34&lt;&gt;"", J34&lt;&gt;"",Q34="",P34="OK",T34="",OR(D34&lt;=E17,D34="ABS"),OR(F34&lt;=G17,F34="ABS"),OR(H34&lt;=I17,H34="ABS"),OR(J34&lt;=K17,J34="ABS")),IF(AND(D34="ABS",F34="ABS",H34="ABS",J34="ABS"),"ABS",IF(SUM(D34,F34,H34,J34)=0,"ZERO",SUM(D34,F34,H34,J34))),"")</f>
        <v/>
      </c>
      <c r="M34" s="275"/>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41"/>
      <c r="P34" s="84" t="str">
        <f t="shared" si="0"/>
        <v/>
      </c>
      <c r="Q34" s="231" t="str">
        <f>IF(AND(A34&lt;&gt;"",B34&lt;&gt;""),IF(OR(D34&lt;&gt;"ABS"),IF(OR(AND(D34&lt;ROUNDDOWN((0.7*E17),0),D34&lt;&gt;0),D34&gt;E17,D34=""),"Attendance Marks incorrect",""),""),"")</f>
        <v/>
      </c>
      <c r="R34" s="232"/>
      <c r="S34" s="232"/>
      <c r="T34" s="232" t="str">
        <f>IF(OR(AND(OR(F34&lt;=G17, F34=0, F34="ABS"),OR(H34&lt;=I17, H34=0, H34="ABS"),OR(J34&lt;=K17, J34="ABS"))),IF(OR(AND(A34="",B34="",D34="",F34="",H34="",J34=""),AND(A34&lt;&gt;"",B34&lt;&gt;"",D34&lt;&gt;"",F34&lt;&gt;"",H34&lt;&gt;"",J34&lt;&gt;"", AG34="OK")),"","Given Marks or Format is incorrect"),"Given Marks or Format is incorrect")</f>
        <v/>
      </c>
      <c r="U34" s="232"/>
      <c r="V34" s="232"/>
      <c r="W34" s="232"/>
      <c r="X34" s="23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68"/>
      <c r="C35" s="269"/>
      <c r="D35" s="268"/>
      <c r="E35" s="269"/>
      <c r="F35" s="268"/>
      <c r="G35" s="269"/>
      <c r="H35" s="268"/>
      <c r="I35" s="269"/>
      <c r="J35" s="268"/>
      <c r="K35" s="269"/>
      <c r="L35" s="250" t="str">
        <f>IF(AND(A35&lt;&gt;"",B35&lt;&gt;"",D35&lt;&gt;"", F35&lt;&gt;"", H35&lt;&gt;"", J35&lt;&gt;"",Q35="",P35="OK",T35="",OR(D35&lt;=E17,D35="ABS"),OR(F35&lt;=G17,F35="ABS"),OR(H35&lt;=I17,H35="ABS"),OR(J35&lt;=K17,J35="ABS")),IF(AND(D35="ABS",F35="ABS",H35="ABS",J35="ABS"),"ABS",IF(SUM(D35,F35,H35,J35)=0,"ZERO",SUM(D35,F35,H35,J35))),"")</f>
        <v/>
      </c>
      <c r="M35" s="275"/>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41"/>
      <c r="P35" s="84" t="str">
        <f t="shared" si="0"/>
        <v/>
      </c>
      <c r="Q35" s="231" t="str">
        <f>IF(AND(A35&lt;&gt;"",B35&lt;&gt;""),IF(OR(D35&lt;&gt;"ABS"),IF(OR(AND(D35&lt;ROUNDDOWN((0.7*E17),0),D35&lt;&gt;0),D35&gt;E17,D35=""),"Attendance Marks incorrect",""),""),"")</f>
        <v/>
      </c>
      <c r="R35" s="232"/>
      <c r="S35" s="232"/>
      <c r="T35" s="232" t="str">
        <f>IF(OR(AND(OR(F35&lt;=G17, F35=0, F35="ABS"),OR(H35&lt;=I17, H35=0, H35="ABS"),OR(J35&lt;=K17, J35="ABS"))),IF(OR(AND(A35="",B35="",D35="",F35="",H35="",J35=""),AND(A35&lt;&gt;"",B35&lt;&gt;"",D35&lt;&gt;"",F35&lt;&gt;"",H35&lt;&gt;"",J35&lt;&gt;"", AG35="OK")),"","Given Marks or Format is incorrect"),"Given Marks or Format is incorrect")</f>
        <v/>
      </c>
      <c r="U35" s="232"/>
      <c r="V35" s="232"/>
      <c r="W35" s="232"/>
      <c r="X35" s="23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68"/>
      <c r="C36" s="269"/>
      <c r="D36" s="268"/>
      <c r="E36" s="269"/>
      <c r="F36" s="268"/>
      <c r="G36" s="269"/>
      <c r="H36" s="268"/>
      <c r="I36" s="269"/>
      <c r="J36" s="268"/>
      <c r="K36" s="269"/>
      <c r="L36" s="250" t="str">
        <f>IF(AND(A36&lt;&gt;"",B36&lt;&gt;"",D36&lt;&gt;"", F36&lt;&gt;"", H36&lt;&gt;"", J36&lt;&gt;"",Q36="",P36="OK",T36="",OR(D36&lt;=E17,D36="ABS"),OR(F36&lt;=G17,F36="ABS"),OR(H36&lt;=I17,H36="ABS"),OR(J36&lt;=K17,J36="ABS")),IF(AND(D36="ABS",F36="ABS",H36="ABS",J36="ABS"),"ABS",IF(SUM(D36,F36,H36,J36)=0,"ZERO",SUM(D36,F36,H36,J36))),"")</f>
        <v/>
      </c>
      <c r="M36" s="275"/>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41"/>
      <c r="P36" s="84" t="str">
        <f t="shared" si="0"/>
        <v/>
      </c>
      <c r="Q36" s="231" t="str">
        <f>IF(AND(A36&lt;&gt;"",B36&lt;&gt;""),IF(OR(D36&lt;&gt;"ABS"),IF(OR(AND(D36&lt;ROUNDDOWN((0.7*E17),0),D36&lt;&gt;0),D36&gt;E17,D36=""),"Attendance Marks incorrect",""),""),"")</f>
        <v/>
      </c>
      <c r="R36" s="232"/>
      <c r="S36" s="232"/>
      <c r="T36" s="232" t="str">
        <f>IF(OR(AND(OR(F36&lt;=G17, F36=0, F36="ABS"),OR(H36&lt;=I17, H36=0, H36="ABS"),OR(J36&lt;=K17, J36="ABS"))),IF(OR(AND(A36="",B36="",D36="",F36="",H36="",J36=""),AND(A36&lt;&gt;"",B36&lt;&gt;"",D36&lt;&gt;"",F36&lt;&gt;"",H36&lt;&gt;"",J36&lt;&gt;"", AG36="OK")),"","Given Marks or Format is incorrect"),"Given Marks or Format is incorrect")</f>
        <v/>
      </c>
      <c r="U36" s="232"/>
      <c r="V36" s="232"/>
      <c r="W36" s="232"/>
      <c r="X36" s="23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68"/>
      <c r="C37" s="269"/>
      <c r="D37" s="268"/>
      <c r="E37" s="269"/>
      <c r="F37" s="268"/>
      <c r="G37" s="269"/>
      <c r="H37" s="268"/>
      <c r="I37" s="269"/>
      <c r="J37" s="268"/>
      <c r="K37" s="269"/>
      <c r="L37" s="250" t="str">
        <f>IF(AND(A37&lt;&gt;"",B37&lt;&gt;"",D37&lt;&gt;"", F37&lt;&gt;"", H37&lt;&gt;"", J37&lt;&gt;"",Q37="",P37="OK",T37="",OR(D37&lt;=E17,D37="ABS"),OR(F37&lt;=G17,F37="ABS"),OR(H37&lt;=I17,H37="ABS"),OR(J37&lt;=K17,J37="ABS")),IF(AND(D37="ABS",F37="ABS",H37="ABS",J37="ABS"),"ABS",IF(SUM(D37,F37,H37,J37)=0,"ZERO",SUM(D37,F37,H37,J37))),"")</f>
        <v/>
      </c>
      <c r="M37" s="275"/>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41"/>
      <c r="P37" s="84" t="str">
        <f t="shared" si="0"/>
        <v/>
      </c>
      <c r="Q37" s="231" t="str">
        <f>IF(AND(A37&lt;&gt;"",B37&lt;&gt;""),IF(OR(D37&lt;&gt;"ABS"),IF(OR(AND(D37&lt;ROUNDDOWN((0.7*E17),0),D37&lt;&gt;0),D37&gt;E17,D37=""),"Attendance Marks incorrect",""),""),"")</f>
        <v/>
      </c>
      <c r="R37" s="232"/>
      <c r="S37" s="232"/>
      <c r="T37" s="232" t="str">
        <f>IF(OR(AND(OR(F37&lt;=G17, F37=0, F37="ABS"),OR(H37&lt;=I17, H37=0, H37="ABS"),OR(J37&lt;=K17, J37="ABS"))),IF(OR(AND(A37="",B37="",D37="",F37="",H37="",J37=""),AND(A37&lt;&gt;"",B37&lt;&gt;"",D37&lt;&gt;"",F37&lt;&gt;"",H37&lt;&gt;"",J37&lt;&gt;"", AG37="OK")),"","Given Marks or Format is incorrect"),"Given Marks or Format is incorrect")</f>
        <v/>
      </c>
      <c r="U37" s="232"/>
      <c r="V37" s="232"/>
      <c r="W37" s="232"/>
      <c r="X37" s="23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68"/>
      <c r="C38" s="269"/>
      <c r="D38" s="268"/>
      <c r="E38" s="269"/>
      <c r="F38" s="268"/>
      <c r="G38" s="269"/>
      <c r="H38" s="268"/>
      <c r="I38" s="269"/>
      <c r="J38" s="268"/>
      <c r="K38" s="269"/>
      <c r="L38" s="250" t="str">
        <f>IF(AND(A38&lt;&gt;"",B38&lt;&gt;"",D38&lt;&gt;"", F38&lt;&gt;"", H38&lt;&gt;"", J38&lt;&gt;"",Q38="",P38="OK",T38="",OR(D38&lt;=E17,D38="ABS"),OR(F38&lt;=G17,F38="ABS"),OR(H38&lt;=I17,H38="ABS"),OR(J38&lt;=K17,J38="ABS")),IF(AND(D38="ABS",F38="ABS",H38="ABS",J38="ABS"),"ABS",IF(SUM(D38,F38,H38,J38)=0,"ZERO",SUM(D38,F38,H38,J38))),"")</f>
        <v/>
      </c>
      <c r="M38" s="275"/>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41"/>
      <c r="P38" s="84" t="str">
        <f t="shared" si="0"/>
        <v/>
      </c>
      <c r="Q38" s="255" t="str">
        <f>IF(AND(A38&lt;&gt;"",B38&lt;&gt;""),IF(OR(D38&lt;&gt;"ABS"),IF(OR(AND(D38&lt;ROUNDDOWN((0.7*E17),0),D38&lt;&gt;0),D38&gt;E17,D38=""),"Attendance Marks incorrect",""),""),"")</f>
        <v/>
      </c>
      <c r="R38" s="256"/>
      <c r="S38" s="256"/>
      <c r="T38" s="256" t="str">
        <f>IF(OR(AND(OR(F38&lt;=G17, F38=0, F38="ABS"),OR(H38&lt;=I17, H38=0, H38="ABS"),OR(J38&lt;=K17, J38="ABS"))),IF(OR(AND(A38="",B38="",D38="",F38="",H38="",J38=""),AND(A38&lt;&gt;"",B38&lt;&gt;"",D38&lt;&gt;"",F38&lt;&gt;"",H38&lt;&gt;"",J38&lt;&gt;"", AG38="OK")),"","Given Marks or Format is incorrect"),"Given Marks or Format is incorrect")</f>
        <v/>
      </c>
      <c r="U38" s="256"/>
      <c r="V38" s="256"/>
      <c r="W38" s="256"/>
      <c r="X38" s="256"/>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186" t="s">
        <v>152</v>
      </c>
      <c r="D39" s="186"/>
      <c r="E39" s="186"/>
      <c r="F39" s="186"/>
      <c r="G39" s="186"/>
      <c r="H39" s="186"/>
      <c r="I39" s="186"/>
      <c r="J39" s="186"/>
      <c r="K39" s="186"/>
      <c r="L39" s="186"/>
      <c r="M39" s="186"/>
      <c r="N39" s="186"/>
      <c r="O39" s="241"/>
      <c r="P39" s="70"/>
      <c r="Q39" s="257"/>
      <c r="R39" s="258"/>
      <c r="S39" s="259"/>
      <c r="T39" s="260"/>
      <c r="U39" s="260"/>
      <c r="V39" s="260"/>
      <c r="W39" s="260"/>
      <c r="X39" s="260"/>
      <c r="Y39" s="159"/>
      <c r="Z39" s="146"/>
      <c r="AA39" s="146"/>
      <c r="AB39" s="71"/>
      <c r="AC39" s="72"/>
      <c r="AD39" s="73"/>
      <c r="AE39" s="21"/>
    </row>
    <row r="40" spans="1:103" ht="15.75" customHeight="1" thickBot="1">
      <c r="A40" s="276" t="s">
        <v>158</v>
      </c>
      <c r="B40" s="278" t="s">
        <v>158</v>
      </c>
      <c r="C40" s="187"/>
      <c r="D40" s="187"/>
      <c r="E40" s="187"/>
      <c r="F40" s="187"/>
      <c r="G40" s="187"/>
      <c r="H40" s="187"/>
      <c r="I40" s="187"/>
      <c r="J40" s="187"/>
      <c r="K40" s="187"/>
      <c r="L40" s="187"/>
      <c r="M40" s="187"/>
      <c r="N40" s="187"/>
      <c r="O40" s="241"/>
      <c r="P40" s="29">
        <f>COUNTIF(P19:P38,"FORMAT INCORRECT")+COUNTIF(P19:P38,"SEQUENCE INCORRECT")</f>
        <v>0</v>
      </c>
      <c r="Q40" s="251">
        <f>COUNTIF(Q19:Q38,"Attendance Marks incorrect")</f>
        <v>0</v>
      </c>
      <c r="R40" s="252"/>
      <c r="S40" s="252"/>
      <c r="T40" s="251">
        <f>COUNTIF(T19:X38,"Given Marks or Format is incorrect")</f>
        <v>0</v>
      </c>
      <c r="U40" s="252"/>
      <c r="V40" s="252"/>
      <c r="W40" s="252"/>
      <c r="X40" s="253"/>
      <c r="Y40" s="136"/>
      <c r="Z40" s="136"/>
      <c r="AA40" s="136"/>
    </row>
    <row r="41" spans="1:103" ht="3" customHeight="1">
      <c r="A41" s="277"/>
      <c r="B41" s="279"/>
      <c r="C41" s="188"/>
      <c r="D41" s="188"/>
      <c r="E41" s="188"/>
      <c r="F41" s="188"/>
      <c r="G41" s="188"/>
      <c r="H41" s="188"/>
      <c r="I41" s="188"/>
      <c r="J41" s="188"/>
      <c r="K41" s="188"/>
      <c r="L41" s="188"/>
      <c r="M41" s="188"/>
      <c r="N41" s="188"/>
      <c r="O41" s="241"/>
      <c r="P41" s="226"/>
      <c r="Q41" s="226"/>
      <c r="R41" s="226"/>
      <c r="S41" s="226"/>
      <c r="T41" s="226"/>
      <c r="U41" s="226"/>
      <c r="V41" s="226"/>
      <c r="W41" s="226"/>
      <c r="X41" s="226"/>
      <c r="Y41" s="154"/>
      <c r="Z41" s="144"/>
      <c r="AA41" s="144"/>
    </row>
    <row r="42" spans="1:103" ht="16.5" thickBot="1">
      <c r="A42" s="202"/>
      <c r="B42" s="202"/>
      <c r="C42" s="202"/>
      <c r="D42" s="202"/>
      <c r="E42" s="202"/>
      <c r="F42" s="202"/>
      <c r="G42" s="202"/>
      <c r="H42" s="202"/>
      <c r="I42" s="202"/>
      <c r="J42" s="202"/>
      <c r="K42" s="202"/>
      <c r="L42" s="202"/>
      <c r="M42" s="202"/>
      <c r="N42" s="202"/>
      <c r="O42" s="241"/>
      <c r="P42" s="203"/>
      <c r="Q42" s="203"/>
      <c r="R42" s="203"/>
      <c r="S42" s="203"/>
      <c r="T42" s="203"/>
      <c r="U42" s="203"/>
      <c r="V42" s="203"/>
      <c r="W42" s="203"/>
      <c r="X42" s="203"/>
      <c r="Y42" s="152"/>
      <c r="Z42" s="140"/>
      <c r="AA42" s="140"/>
    </row>
    <row r="43" spans="1:103" ht="21" customHeight="1" thickBot="1">
      <c r="A43" s="226"/>
      <c r="B43" s="226"/>
      <c r="C43" s="226"/>
      <c r="D43" s="226"/>
      <c r="E43" s="226"/>
      <c r="F43" s="226"/>
      <c r="G43" s="226"/>
      <c r="H43" s="226"/>
      <c r="I43" s="226"/>
      <c r="J43" s="226"/>
      <c r="K43" s="226"/>
      <c r="L43" s="226"/>
      <c r="M43" s="226"/>
      <c r="N43" s="226"/>
      <c r="O43" s="241"/>
      <c r="P43" s="197" t="s">
        <v>154</v>
      </c>
      <c r="Q43" s="198"/>
      <c r="R43" s="199"/>
      <c r="S43" s="34">
        <f>SUM(P40:X40)</f>
        <v>0</v>
      </c>
      <c r="T43" s="254"/>
      <c r="U43" s="203"/>
      <c r="V43" s="203"/>
      <c r="W43" s="203"/>
      <c r="X43" s="203"/>
      <c r="Y43" s="152"/>
      <c r="Z43" s="140"/>
      <c r="AA43" s="140"/>
    </row>
    <row r="44" spans="1:103" ht="12.95" customHeight="1">
      <c r="A44" s="219" t="s">
        <v>153</v>
      </c>
      <c r="B44" s="219"/>
      <c r="C44" s="219"/>
      <c r="D44" s="203"/>
      <c r="E44" s="222" t="s">
        <v>121</v>
      </c>
      <c r="F44" s="223"/>
      <c r="G44" s="223"/>
      <c r="H44" s="223"/>
      <c r="I44" s="223"/>
      <c r="J44" s="203"/>
      <c r="K44" s="219" t="s">
        <v>17</v>
      </c>
      <c r="L44" s="219"/>
      <c r="M44" s="219"/>
      <c r="N44" s="219"/>
      <c r="O44" s="241"/>
      <c r="P44" s="204" t="s">
        <v>164</v>
      </c>
      <c r="Q44" s="205"/>
      <c r="R44" s="205"/>
      <c r="S44" s="205"/>
      <c r="T44" s="205"/>
      <c r="U44" s="205"/>
      <c r="V44" s="205"/>
      <c r="W44" s="205"/>
      <c r="X44" s="206"/>
      <c r="Y44" s="153"/>
      <c r="Z44" s="143"/>
      <c r="AA44" s="143"/>
    </row>
    <row r="45" spans="1:103" ht="15.95" customHeight="1">
      <c r="A45" s="220"/>
      <c r="B45" s="220"/>
      <c r="C45" s="220"/>
      <c r="D45" s="203"/>
      <c r="E45" s="224"/>
      <c r="F45" s="224"/>
      <c r="G45" s="224"/>
      <c r="H45" s="224"/>
      <c r="I45" s="224"/>
      <c r="J45" s="203"/>
      <c r="K45" s="220"/>
      <c r="L45" s="220"/>
      <c r="M45" s="220"/>
      <c r="N45" s="220"/>
      <c r="O45" s="241"/>
      <c r="P45" s="207"/>
      <c r="Q45" s="208"/>
      <c r="R45" s="208"/>
      <c r="S45" s="208"/>
      <c r="T45" s="208"/>
      <c r="U45" s="208"/>
      <c r="V45" s="208"/>
      <c r="W45" s="208"/>
      <c r="X45" s="209"/>
      <c r="Y45" s="153"/>
      <c r="Z45" s="143"/>
      <c r="AA45" s="143"/>
    </row>
    <row r="46" spans="1:103" ht="15.95" customHeight="1">
      <c r="A46" s="220"/>
      <c r="B46" s="220"/>
      <c r="C46" s="220"/>
      <c r="D46" s="203"/>
      <c r="E46" s="224"/>
      <c r="F46" s="224"/>
      <c r="G46" s="224"/>
      <c r="H46" s="224"/>
      <c r="I46" s="224"/>
      <c r="J46" s="203"/>
      <c r="K46" s="220"/>
      <c r="L46" s="220"/>
      <c r="M46" s="220"/>
      <c r="N46" s="220"/>
      <c r="O46" s="241"/>
      <c r="P46" s="207"/>
      <c r="Q46" s="208"/>
      <c r="R46" s="208"/>
      <c r="S46" s="208"/>
      <c r="T46" s="208"/>
      <c r="U46" s="208"/>
      <c r="V46" s="208"/>
      <c r="W46" s="208"/>
      <c r="X46" s="209"/>
      <c r="Y46" s="153"/>
      <c r="Z46" s="143"/>
      <c r="AA46" s="143"/>
    </row>
    <row r="47" spans="1:103" ht="20.25" customHeight="1">
      <c r="A47" s="221"/>
      <c r="B47" s="221"/>
      <c r="C47" s="221"/>
      <c r="D47" s="227"/>
      <c r="E47" s="225"/>
      <c r="F47" s="225"/>
      <c r="G47" s="225"/>
      <c r="H47" s="225"/>
      <c r="I47" s="225"/>
      <c r="J47" s="227"/>
      <c r="K47" s="221"/>
      <c r="L47" s="221"/>
      <c r="M47" s="221"/>
      <c r="N47" s="221"/>
      <c r="O47" s="241"/>
      <c r="P47" s="207"/>
      <c r="Q47" s="208"/>
      <c r="R47" s="208"/>
      <c r="S47" s="208"/>
      <c r="T47" s="208"/>
      <c r="U47" s="208"/>
      <c r="V47" s="208"/>
      <c r="W47" s="208"/>
      <c r="X47" s="209"/>
      <c r="Y47" s="153"/>
      <c r="Z47" s="143"/>
      <c r="AA47" s="143"/>
    </row>
    <row r="48" spans="1:103" ht="15.95" customHeight="1">
      <c r="A48" s="53" t="s">
        <v>19</v>
      </c>
      <c r="B48" s="213" t="s">
        <v>18</v>
      </c>
      <c r="C48" s="214"/>
      <c r="D48" s="214"/>
      <c r="E48" s="214"/>
      <c r="F48" s="214"/>
      <c r="G48" s="214"/>
      <c r="H48" s="214"/>
      <c r="I48" s="214"/>
      <c r="J48" s="214"/>
      <c r="K48" s="214"/>
      <c r="L48" s="214"/>
      <c r="M48" s="214"/>
      <c r="N48" s="215"/>
      <c r="O48" s="241"/>
      <c r="P48" s="207"/>
      <c r="Q48" s="208"/>
      <c r="R48" s="208"/>
      <c r="S48" s="208"/>
      <c r="T48" s="208"/>
      <c r="U48" s="208"/>
      <c r="V48" s="208"/>
      <c r="W48" s="208"/>
      <c r="X48" s="209"/>
      <c r="Y48" s="153"/>
      <c r="Z48" s="143"/>
      <c r="AA48" s="143"/>
    </row>
    <row r="49" spans="1:27" ht="15.95" customHeight="1" thickBot="1">
      <c r="A49" s="55">
        <f>$S$43</f>
        <v>0</v>
      </c>
      <c r="B49" s="216"/>
      <c r="C49" s="217"/>
      <c r="D49" s="217"/>
      <c r="E49" s="217"/>
      <c r="F49" s="217"/>
      <c r="G49" s="217"/>
      <c r="H49" s="217"/>
      <c r="I49" s="217"/>
      <c r="J49" s="217"/>
      <c r="K49" s="217"/>
      <c r="L49" s="217"/>
      <c r="M49" s="217"/>
      <c r="N49" s="218"/>
      <c r="O49" s="241"/>
      <c r="P49" s="210"/>
      <c r="Q49" s="211"/>
      <c r="R49" s="211"/>
      <c r="S49" s="211"/>
      <c r="T49" s="211"/>
      <c r="U49" s="211"/>
      <c r="V49" s="211"/>
      <c r="W49" s="211"/>
      <c r="X49" s="212"/>
      <c r="Y49" s="153"/>
      <c r="Z49" s="143"/>
      <c r="AA49" s="143"/>
    </row>
    <row r="50" spans="1:27">
      <c r="A50" s="202"/>
      <c r="B50" s="202"/>
      <c r="C50" s="202"/>
      <c r="D50" s="202"/>
      <c r="E50" s="202"/>
      <c r="F50" s="202"/>
      <c r="G50" s="202"/>
      <c r="H50" s="202"/>
      <c r="I50" s="202"/>
      <c r="J50" s="202"/>
      <c r="K50" s="202"/>
      <c r="L50" s="202"/>
      <c r="M50" s="202"/>
      <c r="N50" s="202"/>
      <c r="O50" s="203"/>
      <c r="P50" s="261" t="s">
        <v>160</v>
      </c>
      <c r="Q50" s="261"/>
      <c r="R50" s="261"/>
      <c r="S50" s="261"/>
      <c r="T50" s="261"/>
      <c r="U50" s="261"/>
      <c r="V50" s="261"/>
      <c r="W50" s="261"/>
      <c r="X50" s="261"/>
      <c r="Y50" s="138"/>
      <c r="Z50" s="138"/>
      <c r="AA50" s="138"/>
    </row>
    <row r="51" spans="1:27">
      <c r="A51" s="203"/>
      <c r="B51" s="203"/>
      <c r="C51" s="203"/>
      <c r="D51" s="203"/>
      <c r="E51" s="203"/>
      <c r="F51" s="203"/>
      <c r="G51" s="203"/>
      <c r="H51" s="203"/>
      <c r="I51" s="203"/>
      <c r="J51" s="203"/>
      <c r="K51" s="203"/>
      <c r="L51" s="203"/>
      <c r="M51" s="203"/>
      <c r="N51" s="203"/>
      <c r="O51" s="203"/>
      <c r="P51" s="262"/>
      <c r="Q51" s="262"/>
      <c r="R51" s="262"/>
      <c r="S51" s="262"/>
      <c r="T51" s="262"/>
      <c r="U51" s="262"/>
      <c r="V51" s="262"/>
      <c r="W51" s="262"/>
      <c r="X51" s="262"/>
      <c r="Y51" s="156"/>
      <c r="Z51" s="141"/>
      <c r="AA51" s="141"/>
    </row>
    <row r="52" spans="1:27">
      <c r="A52" s="203"/>
      <c r="B52" s="203"/>
      <c r="C52" s="203"/>
      <c r="D52" s="203"/>
      <c r="E52" s="203"/>
      <c r="F52" s="203"/>
      <c r="G52" s="203"/>
      <c r="H52" s="203"/>
      <c r="I52" s="203"/>
      <c r="J52" s="203"/>
      <c r="K52" s="203"/>
      <c r="L52" s="203"/>
      <c r="M52" s="203"/>
      <c r="N52" s="203"/>
      <c r="O52" s="203"/>
      <c r="P52" s="263"/>
      <c r="Q52" s="263"/>
      <c r="R52" s="263"/>
      <c r="S52" s="263"/>
      <c r="T52" s="263"/>
      <c r="U52" s="263"/>
      <c r="V52" s="263"/>
      <c r="W52" s="263"/>
      <c r="X52" s="263"/>
      <c r="Y52" s="138"/>
      <c r="Z52" s="138"/>
      <c r="AA52" s="138"/>
    </row>
    <row r="53" spans="1:27" ht="20.25">
      <c r="A53" s="203"/>
      <c r="B53" s="203"/>
      <c r="C53" s="203"/>
      <c r="D53" s="203"/>
      <c r="E53" s="203"/>
      <c r="F53" s="203"/>
      <c r="G53" s="203"/>
      <c r="H53" s="203"/>
      <c r="I53" s="203"/>
      <c r="J53" s="203"/>
      <c r="K53" s="203"/>
      <c r="L53" s="203"/>
      <c r="M53" s="203"/>
      <c r="N53" s="203"/>
      <c r="O53" s="203"/>
      <c r="P53" s="189" t="s">
        <v>159</v>
      </c>
      <c r="Q53" s="190"/>
      <c r="R53" s="190"/>
      <c r="S53" s="190"/>
      <c r="T53" s="190"/>
      <c r="U53" s="190"/>
      <c r="V53" s="190"/>
      <c r="W53" s="190"/>
      <c r="X53" s="191"/>
      <c r="Y53" s="150"/>
      <c r="Z53" s="145"/>
      <c r="AA53" s="145"/>
    </row>
    <row r="54" spans="1:27" ht="21" thickBot="1">
      <c r="A54" s="203"/>
      <c r="B54" s="203"/>
      <c r="C54" s="203"/>
      <c r="D54" s="203"/>
      <c r="E54" s="203"/>
      <c r="F54" s="203"/>
      <c r="G54" s="203"/>
      <c r="H54" s="203"/>
      <c r="I54" s="203"/>
      <c r="J54" s="203"/>
      <c r="K54" s="203"/>
      <c r="L54" s="203"/>
      <c r="M54" s="203"/>
      <c r="N54" s="203"/>
      <c r="O54" s="203"/>
      <c r="P54" s="192"/>
      <c r="Q54" s="193"/>
      <c r="R54" s="193"/>
      <c r="S54" s="193"/>
      <c r="T54" s="193"/>
      <c r="U54" s="193"/>
      <c r="V54" s="193"/>
      <c r="W54" s="193"/>
      <c r="X54" s="194"/>
      <c r="Y54" s="150"/>
      <c r="Z54" s="145"/>
      <c r="AA54" s="145"/>
    </row>
    <row r="55" spans="1:27" ht="21" thickBot="1">
      <c r="A55" s="203"/>
      <c r="B55" s="203"/>
      <c r="C55" s="203"/>
      <c r="D55" s="203"/>
      <c r="E55" s="203"/>
      <c r="F55" s="203"/>
      <c r="G55" s="203"/>
      <c r="H55" s="203"/>
      <c r="I55" s="203"/>
      <c r="J55" s="203"/>
      <c r="K55" s="203"/>
      <c r="L55" s="203"/>
      <c r="M55" s="203"/>
      <c r="N55" s="203"/>
      <c r="O55" s="203"/>
      <c r="P55" s="82" t="s">
        <v>7</v>
      </c>
      <c r="Q55" s="195" t="s">
        <v>8</v>
      </c>
      <c r="R55" s="195"/>
      <c r="S55" s="195"/>
      <c r="T55" s="196"/>
      <c r="U55" s="196"/>
      <c r="V55" s="196"/>
      <c r="W55" s="196"/>
      <c r="X55" s="196"/>
      <c r="Y55" s="139"/>
      <c r="Z55" s="139"/>
      <c r="AA55" s="139"/>
    </row>
    <row r="56" spans="1:27" ht="16.5" thickBot="1">
      <c r="A56" s="203"/>
      <c r="B56" s="203"/>
      <c r="C56" s="203"/>
      <c r="D56" s="203"/>
      <c r="E56" s="203"/>
      <c r="F56" s="203"/>
      <c r="G56" s="203"/>
      <c r="H56" s="203"/>
      <c r="I56" s="203"/>
      <c r="J56" s="203"/>
      <c r="K56" s="203"/>
      <c r="L56" s="203"/>
      <c r="M56" s="203"/>
      <c r="N56" s="203"/>
      <c r="O56" s="203"/>
      <c r="P56" s="83">
        <v>1</v>
      </c>
      <c r="Q56" s="182" t="s">
        <v>191</v>
      </c>
      <c r="R56" s="182"/>
      <c r="S56" s="182"/>
      <c r="T56" s="184"/>
      <c r="U56" s="185"/>
      <c r="V56" s="183" t="s">
        <v>198</v>
      </c>
      <c r="W56" s="183"/>
      <c r="X56" s="183"/>
      <c r="Y56" s="155"/>
      <c r="Z56" s="142"/>
      <c r="AA56" s="142"/>
    </row>
    <row r="57" spans="1:27" ht="16.5" thickBot="1">
      <c r="A57" s="203"/>
      <c r="B57" s="203"/>
      <c r="C57" s="203"/>
      <c r="D57" s="203"/>
      <c r="E57" s="203"/>
      <c r="F57" s="203"/>
      <c r="G57" s="203"/>
      <c r="H57" s="203"/>
      <c r="I57" s="203"/>
      <c r="J57" s="203"/>
      <c r="K57" s="203"/>
      <c r="L57" s="203"/>
      <c r="M57" s="203"/>
      <c r="N57" s="203"/>
      <c r="O57" s="203"/>
      <c r="P57" s="83">
        <v>2</v>
      </c>
      <c r="Q57" s="182" t="s">
        <v>192</v>
      </c>
      <c r="R57" s="182"/>
      <c r="S57" s="182"/>
      <c r="T57" s="184"/>
      <c r="U57" s="185"/>
      <c r="V57" s="183" t="s">
        <v>199</v>
      </c>
      <c r="W57" s="183"/>
      <c r="X57" s="183"/>
      <c r="Y57" s="155"/>
      <c r="Z57" s="142"/>
      <c r="AA57" s="142"/>
    </row>
    <row r="58" spans="1:27" ht="16.5" thickBot="1">
      <c r="A58" s="203"/>
      <c r="B58" s="203"/>
      <c r="C58" s="203"/>
      <c r="D58" s="203"/>
      <c r="E58" s="203"/>
      <c r="F58" s="203"/>
      <c r="G58" s="203"/>
      <c r="H58" s="203"/>
      <c r="I58" s="203"/>
      <c r="J58" s="203"/>
      <c r="K58" s="203"/>
      <c r="L58" s="203"/>
      <c r="M58" s="203"/>
      <c r="N58" s="203"/>
      <c r="O58" s="203"/>
      <c r="P58" s="83">
        <v>3</v>
      </c>
      <c r="Q58" s="182" t="s">
        <v>193</v>
      </c>
      <c r="R58" s="182"/>
      <c r="S58" s="182"/>
      <c r="T58" s="184"/>
      <c r="U58" s="185"/>
      <c r="V58" s="183" t="s">
        <v>200</v>
      </c>
      <c r="W58" s="183"/>
      <c r="X58" s="183"/>
      <c r="Y58" s="155"/>
      <c r="Z58" s="142"/>
      <c r="AA58" s="142"/>
    </row>
    <row r="59" spans="1:27" ht="16.5" thickBot="1">
      <c r="A59" s="203"/>
      <c r="B59" s="203"/>
      <c r="C59" s="203"/>
      <c r="D59" s="203"/>
      <c r="E59" s="203"/>
      <c r="F59" s="203"/>
      <c r="G59" s="203"/>
      <c r="H59" s="203"/>
      <c r="I59" s="203"/>
      <c r="J59" s="203"/>
      <c r="K59" s="203"/>
      <c r="L59" s="203"/>
      <c r="M59" s="203"/>
      <c r="N59" s="203"/>
      <c r="O59" s="203"/>
      <c r="P59" s="83">
        <v>4</v>
      </c>
      <c r="Q59" s="182" t="s">
        <v>194</v>
      </c>
      <c r="R59" s="182"/>
      <c r="S59" s="182"/>
      <c r="T59" s="184"/>
      <c r="U59" s="185"/>
      <c r="V59" s="183" t="s">
        <v>201</v>
      </c>
      <c r="W59" s="183"/>
      <c r="X59" s="183"/>
      <c r="Y59" s="155"/>
      <c r="Z59" s="142"/>
      <c r="AA59" s="142"/>
    </row>
    <row r="60" spans="1:27" ht="16.5" thickBot="1">
      <c r="A60" s="203"/>
      <c r="B60" s="203"/>
      <c r="C60" s="203"/>
      <c r="D60" s="203"/>
      <c r="E60" s="203"/>
      <c r="F60" s="203"/>
      <c r="G60" s="203"/>
      <c r="H60" s="203"/>
      <c r="I60" s="203"/>
      <c r="J60" s="203"/>
      <c r="K60" s="203"/>
      <c r="L60" s="203"/>
      <c r="M60" s="203"/>
      <c r="N60" s="203"/>
      <c r="O60" s="203"/>
      <c r="P60" s="83">
        <v>5</v>
      </c>
      <c r="Q60" s="182" t="s">
        <v>195</v>
      </c>
      <c r="R60" s="182"/>
      <c r="S60" s="182"/>
      <c r="T60" s="184"/>
      <c r="U60" s="185"/>
      <c r="V60" s="182"/>
      <c r="W60" s="182"/>
      <c r="X60" s="182"/>
      <c r="Y60" s="155"/>
      <c r="Z60" s="142"/>
      <c r="AA60" s="142"/>
    </row>
    <row r="61" spans="1:27" ht="16.5" thickBot="1">
      <c r="A61" s="203"/>
      <c r="B61" s="203"/>
      <c r="C61" s="203"/>
      <c r="D61" s="203"/>
      <c r="E61" s="203"/>
      <c r="F61" s="203"/>
      <c r="G61" s="203"/>
      <c r="H61" s="203"/>
      <c r="I61" s="203"/>
      <c r="J61" s="203"/>
      <c r="K61" s="203"/>
      <c r="L61" s="203"/>
      <c r="M61" s="203"/>
      <c r="N61" s="203"/>
      <c r="O61" s="203"/>
      <c r="P61" s="83">
        <v>6</v>
      </c>
      <c r="Q61" s="182" t="s">
        <v>196</v>
      </c>
      <c r="R61" s="182"/>
      <c r="S61" s="182"/>
      <c r="T61" s="184"/>
      <c r="U61" s="185"/>
      <c r="V61" s="182"/>
      <c r="W61" s="182"/>
      <c r="X61" s="182"/>
      <c r="Y61" s="155"/>
      <c r="Z61" s="142"/>
      <c r="AA61" s="142"/>
    </row>
    <row r="62" spans="1:27" ht="16.5" thickBot="1">
      <c r="A62" s="203"/>
      <c r="B62" s="203"/>
      <c r="C62" s="203"/>
      <c r="D62" s="203"/>
      <c r="E62" s="203"/>
      <c r="F62" s="203"/>
      <c r="G62" s="203"/>
      <c r="H62" s="203"/>
      <c r="I62" s="203"/>
      <c r="J62" s="203"/>
      <c r="K62" s="203"/>
      <c r="L62" s="203"/>
      <c r="M62" s="203"/>
      <c r="N62" s="203"/>
      <c r="O62" s="203"/>
      <c r="P62" s="83">
        <v>7</v>
      </c>
      <c r="Q62" s="182" t="s">
        <v>197</v>
      </c>
      <c r="R62" s="182"/>
      <c r="S62" s="182"/>
      <c r="T62" s="184"/>
      <c r="U62" s="185"/>
      <c r="V62" s="182"/>
      <c r="W62" s="182"/>
      <c r="X62" s="182"/>
      <c r="Y62" s="155"/>
      <c r="Z62" s="142"/>
      <c r="AA62" s="142"/>
    </row>
  </sheetData>
  <sheetProtection password="F5D8"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3553" r:id="rId3"/>
    <oleObject progId="PBrush" shapeId="23554" r:id="rId4"/>
  </oleObjects>
</worksheet>
</file>

<file path=xl/worksheets/sheet7.xml><?xml version="1.0" encoding="utf-8"?>
<worksheet xmlns="http://schemas.openxmlformats.org/spreadsheetml/2006/main" xmlns:r="http://schemas.openxmlformats.org/officeDocument/2006/relationships">
  <sheetPr codeName="Sheet7"/>
  <dimension ref="A1:CY62"/>
  <sheetViews>
    <sheetView zoomScaleNormal="100" workbookViewId="0">
      <selection activeCell="A25" sqref="A25"/>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28"/>
      <c r="B1" s="181" t="s">
        <v>178</v>
      </c>
      <c r="C1" s="180"/>
      <c r="D1" s="180"/>
      <c r="E1" s="180"/>
      <c r="F1" s="180"/>
      <c r="G1" s="180"/>
      <c r="H1" s="180"/>
      <c r="I1" s="180"/>
      <c r="J1" s="180"/>
      <c r="K1" s="180"/>
      <c r="L1" s="180"/>
      <c r="M1" s="180"/>
      <c r="N1" s="241"/>
      <c r="O1" s="241"/>
      <c r="P1" s="318" t="s">
        <v>122</v>
      </c>
      <c r="Q1" s="319"/>
      <c r="R1" s="319"/>
      <c r="S1" s="319"/>
      <c r="T1" s="319"/>
      <c r="U1" s="319"/>
      <c r="V1" s="319"/>
      <c r="W1" s="319"/>
      <c r="X1" s="320"/>
      <c r="Y1" s="159"/>
      <c r="Z1" s="146"/>
      <c r="AA1" s="146"/>
    </row>
    <row r="2" spans="1:27" s="31" customFormat="1" ht="12.95" customHeight="1">
      <c r="A2" s="228"/>
      <c r="B2" s="180" t="s">
        <v>0</v>
      </c>
      <c r="C2" s="180"/>
      <c r="D2" s="180"/>
      <c r="E2" s="180"/>
      <c r="F2" s="180"/>
      <c r="G2" s="180"/>
      <c r="H2" s="180"/>
      <c r="I2" s="180"/>
      <c r="J2" s="180"/>
      <c r="K2" s="180"/>
      <c r="L2" s="180"/>
      <c r="M2" s="180"/>
      <c r="N2" s="241"/>
      <c r="O2" s="241"/>
      <c r="P2" s="321"/>
      <c r="Q2" s="322"/>
      <c r="R2" s="322"/>
      <c r="S2" s="322"/>
      <c r="T2" s="322"/>
      <c r="U2" s="323"/>
      <c r="V2" s="323"/>
      <c r="W2" s="323"/>
      <c r="X2" s="324"/>
      <c r="Y2" s="160"/>
      <c r="Z2" s="147"/>
      <c r="AA2" s="147"/>
    </row>
    <row r="3" spans="1:27" s="31" customFormat="1" ht="12.95" customHeight="1">
      <c r="A3" s="228"/>
      <c r="B3" s="180"/>
      <c r="C3" s="180"/>
      <c r="D3" s="180"/>
      <c r="E3" s="180"/>
      <c r="F3" s="180"/>
      <c r="G3" s="180"/>
      <c r="H3" s="180"/>
      <c r="I3" s="180"/>
      <c r="J3" s="180"/>
      <c r="K3" s="180"/>
      <c r="L3" s="180"/>
      <c r="M3" s="180"/>
      <c r="N3" s="241"/>
      <c r="O3" s="241"/>
      <c r="P3" s="321"/>
      <c r="Q3" s="322"/>
      <c r="R3" s="322"/>
      <c r="S3" s="322"/>
      <c r="T3" s="322"/>
      <c r="U3" s="323"/>
      <c r="V3" s="323"/>
      <c r="W3" s="323"/>
      <c r="X3" s="324"/>
      <c r="Y3" s="160"/>
      <c r="Z3" s="147"/>
      <c r="AA3" s="147"/>
    </row>
    <row r="4" spans="1:27" s="31" customFormat="1" ht="15" customHeight="1">
      <c r="A4" s="228"/>
      <c r="B4" s="228"/>
      <c r="C4" s="228"/>
      <c r="D4" s="264" t="s">
        <v>1</v>
      </c>
      <c r="E4" s="264"/>
      <c r="F4" s="264"/>
      <c r="G4" s="264"/>
      <c r="H4" s="264"/>
      <c r="I4" s="264"/>
      <c r="J4" s="264"/>
      <c r="K4" s="264"/>
      <c r="L4" s="228"/>
      <c r="M4" s="228"/>
      <c r="N4" s="228"/>
      <c r="O4" s="241"/>
      <c r="P4" s="321"/>
      <c r="Q4" s="322"/>
      <c r="R4" s="322"/>
      <c r="S4" s="322"/>
      <c r="T4" s="322"/>
      <c r="U4" s="323"/>
      <c r="V4" s="323"/>
      <c r="W4" s="323"/>
      <c r="X4" s="324"/>
      <c r="Y4" s="160"/>
      <c r="Z4" s="147"/>
      <c r="AA4" s="147"/>
    </row>
    <row r="5" spans="1:27" s="31" customFormat="1" ht="8.25" customHeight="1">
      <c r="A5" s="228"/>
      <c r="B5" s="228"/>
      <c r="C5" s="228"/>
      <c r="D5" s="228"/>
      <c r="E5" s="228"/>
      <c r="F5" s="228"/>
      <c r="G5" s="228"/>
      <c r="H5" s="228"/>
      <c r="I5" s="228"/>
      <c r="J5" s="228"/>
      <c r="K5" s="228"/>
      <c r="L5" s="228"/>
      <c r="M5" s="228"/>
      <c r="N5" s="228"/>
      <c r="O5" s="241"/>
      <c r="P5" s="321"/>
      <c r="Q5" s="322"/>
      <c r="R5" s="322"/>
      <c r="S5" s="322"/>
      <c r="T5" s="322"/>
      <c r="U5" s="323"/>
      <c r="V5" s="323"/>
      <c r="W5" s="323"/>
      <c r="X5" s="324"/>
      <c r="Y5" s="160"/>
      <c r="Z5" s="147"/>
      <c r="AA5" s="147"/>
    </row>
    <row r="6" spans="1:27" s="31" customFormat="1" ht="20.100000000000001" customHeight="1">
      <c r="A6" s="244" t="s">
        <v>148</v>
      </c>
      <c r="B6" s="244"/>
      <c r="C6" s="244"/>
      <c r="D6" s="244"/>
      <c r="E6" s="313" t="str">
        <f>Sheet1!$E$6</f>
        <v>Communication Design</v>
      </c>
      <c r="F6" s="313"/>
      <c r="G6" s="313"/>
      <c r="H6" s="313"/>
      <c r="I6" s="313"/>
      <c r="J6" s="313"/>
      <c r="K6" s="313"/>
      <c r="L6" s="313"/>
      <c r="M6" s="313"/>
      <c r="N6" s="313"/>
      <c r="O6" s="241"/>
      <c r="P6" s="321"/>
      <c r="Q6" s="322"/>
      <c r="R6" s="322"/>
      <c r="S6" s="322"/>
      <c r="T6" s="322"/>
      <c r="U6" s="323"/>
      <c r="V6" s="323"/>
      <c r="W6" s="323"/>
      <c r="X6" s="324"/>
      <c r="Y6" s="160"/>
      <c r="Z6" s="147"/>
      <c r="AA6" s="147"/>
    </row>
    <row r="7" spans="1:27" s="31" customFormat="1" ht="20.100000000000001" customHeight="1">
      <c r="A7" s="244" t="s">
        <v>149</v>
      </c>
      <c r="B7" s="244"/>
      <c r="C7" s="313" t="str">
        <f>Sheet1!$C$7</f>
        <v>Bachelor of Communication Design</v>
      </c>
      <c r="D7" s="313"/>
      <c r="E7" s="313"/>
      <c r="F7" s="313"/>
      <c r="G7" s="313"/>
      <c r="H7" s="313"/>
      <c r="I7" s="313"/>
      <c r="J7" s="313"/>
      <c r="K7" s="313"/>
      <c r="L7" s="313"/>
      <c r="M7" s="313"/>
      <c r="N7" s="313"/>
      <c r="O7" s="241"/>
      <c r="P7" s="321"/>
      <c r="Q7" s="322"/>
      <c r="R7" s="322"/>
      <c r="S7" s="322"/>
      <c r="T7" s="322"/>
      <c r="U7" s="323"/>
      <c r="V7" s="323"/>
      <c r="W7" s="323"/>
      <c r="X7" s="324"/>
      <c r="Y7" s="160"/>
      <c r="Z7" s="147"/>
      <c r="AA7" s="147"/>
    </row>
    <row r="8" spans="1:27" s="31" customFormat="1" ht="20.100000000000001" customHeight="1">
      <c r="A8" s="36" t="s">
        <v>2</v>
      </c>
      <c r="B8" s="38" t="str">
        <f>Sheet1!$B$8</f>
        <v>First</v>
      </c>
      <c r="C8" s="35" t="s">
        <v>3</v>
      </c>
      <c r="D8" s="39" t="str">
        <f>Sheet1!$D$8</f>
        <v>First</v>
      </c>
      <c r="E8" s="242" t="s">
        <v>4</v>
      </c>
      <c r="F8" s="242"/>
      <c r="G8" s="310" t="str">
        <f>Sheet1!$G$8</f>
        <v>CE17CD</v>
      </c>
      <c r="H8" s="310"/>
      <c r="I8" s="311" t="str">
        <f>Sheet1!$I$8</f>
        <v>Regular Exam</v>
      </c>
      <c r="J8" s="311"/>
      <c r="K8" s="311"/>
      <c r="L8" s="311"/>
      <c r="M8" s="312" t="str">
        <f>Sheet1!$M$8</f>
        <v>March/April, 2019</v>
      </c>
      <c r="N8" s="312"/>
      <c r="O8" s="241"/>
      <c r="P8" s="321"/>
      <c r="Q8" s="322"/>
      <c r="R8" s="322"/>
      <c r="S8" s="322"/>
      <c r="T8" s="322"/>
      <c r="U8" s="323"/>
      <c r="V8" s="323"/>
      <c r="W8" s="323"/>
      <c r="X8" s="324"/>
      <c r="Y8" s="160"/>
      <c r="Z8" s="147"/>
      <c r="AA8" s="147"/>
    </row>
    <row r="9" spans="1:27" s="31" customFormat="1" ht="20.100000000000001" customHeight="1">
      <c r="A9" s="37" t="s">
        <v>5</v>
      </c>
      <c r="B9" s="274" t="str">
        <f>Sheet1!$B$9</f>
        <v>Sculpture-I</v>
      </c>
      <c r="C9" s="274"/>
      <c r="D9" s="274"/>
      <c r="E9" s="274"/>
      <c r="F9" s="274"/>
      <c r="G9" s="274"/>
      <c r="H9" s="274"/>
      <c r="I9" s="274"/>
      <c r="J9" s="274"/>
      <c r="K9" s="242" t="s">
        <v>6</v>
      </c>
      <c r="L9" s="242"/>
      <c r="M9" s="242"/>
      <c r="N9" s="40" t="str">
        <f>Sheet1!$N$9</f>
        <v>02/04/2019</v>
      </c>
      <c r="O9" s="241"/>
      <c r="P9" s="321"/>
      <c r="Q9" s="322"/>
      <c r="R9" s="322"/>
      <c r="S9" s="322"/>
      <c r="T9" s="322"/>
      <c r="U9" s="323"/>
      <c r="V9" s="323"/>
      <c r="W9" s="323"/>
      <c r="X9" s="324"/>
      <c r="Y9" s="160"/>
      <c r="Z9" s="147"/>
      <c r="AA9" s="147"/>
    </row>
    <row r="10" spans="1:27" s="31" customFormat="1" ht="20.100000000000001" customHeight="1">
      <c r="A10" s="244" t="s">
        <v>20</v>
      </c>
      <c r="B10" s="244"/>
      <c r="C10" s="244"/>
      <c r="D10" s="244"/>
      <c r="E10" s="274" t="str">
        <f>Sheet1!$E$10</f>
        <v>Dr. Aijaz Ali Brohi</v>
      </c>
      <c r="F10" s="274"/>
      <c r="G10" s="274"/>
      <c r="H10" s="274"/>
      <c r="I10" s="274"/>
      <c r="J10" s="274"/>
      <c r="K10" s="274"/>
      <c r="L10" s="274"/>
      <c r="M10" s="274"/>
      <c r="N10" s="274"/>
      <c r="O10" s="241"/>
      <c r="P10" s="321"/>
      <c r="Q10" s="322"/>
      <c r="R10" s="322"/>
      <c r="S10" s="322"/>
      <c r="T10" s="322"/>
      <c r="U10" s="323"/>
      <c r="V10" s="323"/>
      <c r="W10" s="323"/>
      <c r="X10" s="324"/>
      <c r="Y10" s="160"/>
      <c r="Z10" s="147"/>
      <c r="AA10" s="147"/>
    </row>
    <row r="11" spans="1:27" s="31" customFormat="1" ht="9.9499999999999993" customHeight="1">
      <c r="A11" s="250"/>
      <c r="B11" s="250"/>
      <c r="C11" s="250"/>
      <c r="D11" s="240" t="s">
        <v>157</v>
      </c>
      <c r="E11" s="240"/>
      <c r="F11" s="314" t="s">
        <v>157</v>
      </c>
      <c r="G11" s="314"/>
      <c r="H11" s="314" t="s">
        <v>157</v>
      </c>
      <c r="I11" s="314"/>
      <c r="J11" s="314" t="s">
        <v>157</v>
      </c>
      <c r="K11" s="314"/>
      <c r="L11" s="315"/>
      <c r="M11" s="315"/>
      <c r="N11" s="315"/>
      <c r="O11" s="241"/>
      <c r="P11" s="321"/>
      <c r="Q11" s="322"/>
      <c r="R11" s="322"/>
      <c r="S11" s="322"/>
      <c r="T11" s="322"/>
      <c r="U11" s="323"/>
      <c r="V11" s="323"/>
      <c r="W11" s="323"/>
      <c r="X11" s="324"/>
      <c r="Y11" s="160"/>
      <c r="Z11" s="147"/>
      <c r="AA11" s="147"/>
    </row>
    <row r="12" spans="1:27" s="31" customFormat="1" ht="18" customHeight="1">
      <c r="A12" s="239" t="s">
        <v>7</v>
      </c>
      <c r="B12" s="239" t="s">
        <v>8</v>
      </c>
      <c r="C12" s="239"/>
      <c r="D12" s="243" t="s">
        <v>9</v>
      </c>
      <c r="E12" s="243"/>
      <c r="F12" s="243"/>
      <c r="G12" s="243"/>
      <c r="H12" s="243"/>
      <c r="I12" s="243"/>
      <c r="J12" s="243"/>
      <c r="K12" s="243"/>
      <c r="L12" s="243"/>
      <c r="M12" s="243"/>
      <c r="N12" s="243"/>
      <c r="O12" s="241"/>
      <c r="P12" s="321"/>
      <c r="Q12" s="322"/>
      <c r="R12" s="322"/>
      <c r="S12" s="322"/>
      <c r="T12" s="322"/>
      <c r="U12" s="323"/>
      <c r="V12" s="323"/>
      <c r="W12" s="323"/>
      <c r="X12" s="324"/>
      <c r="Y12" s="160"/>
      <c r="Z12" s="147"/>
      <c r="AA12" s="147"/>
    </row>
    <row r="13" spans="1:27" s="31" customFormat="1" ht="18" customHeight="1">
      <c r="A13" s="239"/>
      <c r="B13" s="239"/>
      <c r="C13" s="239"/>
      <c r="D13" s="243"/>
      <c r="E13" s="243"/>
      <c r="F13" s="243"/>
      <c r="G13" s="243"/>
      <c r="H13" s="243"/>
      <c r="I13" s="243"/>
      <c r="J13" s="243"/>
      <c r="K13" s="243"/>
      <c r="L13" s="243"/>
      <c r="M13" s="243"/>
      <c r="N13" s="243"/>
      <c r="O13" s="241"/>
      <c r="P13" s="321"/>
      <c r="Q13" s="322"/>
      <c r="R13" s="322"/>
      <c r="S13" s="322"/>
      <c r="T13" s="322"/>
      <c r="U13" s="325"/>
      <c r="V13" s="326"/>
      <c r="W13" s="326"/>
      <c r="X13" s="327"/>
      <c r="Y13" s="160"/>
      <c r="Z13" s="147"/>
      <c r="AA13" s="147"/>
    </row>
    <row r="14" spans="1:27" s="31" customFormat="1" ht="18" customHeight="1">
      <c r="A14" s="239"/>
      <c r="B14" s="239"/>
      <c r="C14" s="239"/>
      <c r="D14" s="243" t="s">
        <v>10</v>
      </c>
      <c r="E14" s="243"/>
      <c r="F14" s="243" t="s">
        <v>11</v>
      </c>
      <c r="G14" s="243"/>
      <c r="H14" s="243" t="s">
        <v>12</v>
      </c>
      <c r="I14" s="243"/>
      <c r="J14" s="243" t="s">
        <v>13</v>
      </c>
      <c r="K14" s="243"/>
      <c r="L14" s="243" t="s">
        <v>15</v>
      </c>
      <c r="M14" s="243"/>
      <c r="N14" s="239" t="s">
        <v>16</v>
      </c>
      <c r="O14" s="241"/>
      <c r="P14" s="321"/>
      <c r="Q14" s="322"/>
      <c r="R14" s="322"/>
      <c r="S14" s="322"/>
      <c r="T14" s="322"/>
      <c r="U14" s="326"/>
      <c r="V14" s="326"/>
      <c r="W14" s="326"/>
      <c r="X14" s="327"/>
      <c r="Y14" s="160"/>
      <c r="Z14" s="147"/>
      <c r="AA14" s="147"/>
    </row>
    <row r="15" spans="1:27" s="31" customFormat="1" ht="18" customHeight="1">
      <c r="A15" s="239"/>
      <c r="B15" s="239"/>
      <c r="C15" s="239"/>
      <c r="D15" s="243"/>
      <c r="E15" s="243"/>
      <c r="F15" s="243"/>
      <c r="G15" s="243"/>
      <c r="H15" s="243"/>
      <c r="I15" s="243"/>
      <c r="J15" s="243"/>
      <c r="K15" s="243"/>
      <c r="L15" s="243"/>
      <c r="M15" s="243"/>
      <c r="N15" s="239"/>
      <c r="O15" s="241"/>
      <c r="P15" s="321"/>
      <c r="Q15" s="322"/>
      <c r="R15" s="322"/>
      <c r="S15" s="322"/>
      <c r="T15" s="322"/>
      <c r="U15" s="326"/>
      <c r="V15" s="326"/>
      <c r="W15" s="326"/>
      <c r="X15" s="327"/>
      <c r="Y15" s="160"/>
      <c r="Z15" s="147"/>
      <c r="AA15" s="147"/>
    </row>
    <row r="16" spans="1:27" s="31" customFormat="1" ht="18" customHeight="1" thickBot="1">
      <c r="A16" s="239"/>
      <c r="B16" s="239"/>
      <c r="C16" s="239"/>
      <c r="D16" s="248"/>
      <c r="E16" s="248"/>
      <c r="F16" s="248"/>
      <c r="G16" s="248"/>
      <c r="H16" s="248"/>
      <c r="I16" s="248"/>
      <c r="J16" s="248"/>
      <c r="K16" s="248"/>
      <c r="L16" s="248"/>
      <c r="M16" s="248"/>
      <c r="N16" s="239"/>
      <c r="O16" s="241"/>
      <c r="P16" s="328"/>
      <c r="Q16" s="260"/>
      <c r="R16" s="260"/>
      <c r="S16" s="260"/>
      <c r="T16" s="260"/>
      <c r="U16" s="329"/>
      <c r="V16" s="329"/>
      <c r="W16" s="329"/>
      <c r="X16" s="330"/>
      <c r="Y16" s="160"/>
      <c r="Z16" s="147"/>
      <c r="AA16" s="147"/>
    </row>
    <row r="17" spans="1:103" s="31" customFormat="1" ht="18" customHeight="1">
      <c r="A17" s="239"/>
      <c r="B17" s="239"/>
      <c r="C17" s="239"/>
      <c r="D17" s="33" t="s">
        <v>14</v>
      </c>
      <c r="E17" s="8">
        <f>(10*M17)/100</f>
        <v>10</v>
      </c>
      <c r="F17" s="33" t="s">
        <v>14</v>
      </c>
      <c r="G17" s="8">
        <f>(10*M17)/100</f>
        <v>10</v>
      </c>
      <c r="H17" s="33" t="s">
        <v>14</v>
      </c>
      <c r="I17" s="8">
        <f>(20*M17)/100</f>
        <v>20</v>
      </c>
      <c r="J17" s="33" t="s">
        <v>14</v>
      </c>
      <c r="K17" s="8">
        <f>(60*M17)/100</f>
        <v>60</v>
      </c>
      <c r="L17" s="33" t="s">
        <v>14</v>
      </c>
      <c r="M17" s="11">
        <f>Sheet1!$M$17</f>
        <v>100</v>
      </c>
      <c r="N17" s="239"/>
      <c r="O17" s="241"/>
      <c r="P17" s="28" t="s">
        <v>150</v>
      </c>
      <c r="Q17" s="250" t="s">
        <v>146</v>
      </c>
      <c r="R17" s="250"/>
      <c r="S17" s="275"/>
      <c r="T17" s="331" t="s">
        <v>147</v>
      </c>
      <c r="U17" s="250"/>
      <c r="V17" s="250"/>
      <c r="W17" s="250"/>
      <c r="X17" s="275"/>
      <c r="Y17" s="155"/>
      <c r="Z17" s="142"/>
      <c r="AA17" s="142"/>
    </row>
    <row r="18" spans="1:103" s="65" customFormat="1" ht="5.0999999999999996" customHeight="1">
      <c r="A18" s="67"/>
      <c r="B18" s="280"/>
      <c r="C18" s="281"/>
      <c r="D18" s="316" t="s">
        <v>157</v>
      </c>
      <c r="E18" s="317"/>
      <c r="F18" s="316" t="s">
        <v>157</v>
      </c>
      <c r="G18" s="317"/>
      <c r="H18" s="316" t="s">
        <v>157</v>
      </c>
      <c r="I18" s="317"/>
      <c r="J18" s="316" t="s">
        <v>157</v>
      </c>
      <c r="K18" s="317"/>
      <c r="L18" s="280"/>
      <c r="M18" s="281"/>
      <c r="N18" s="67"/>
      <c r="O18" s="241"/>
      <c r="P18" s="68"/>
      <c r="Q18" s="332"/>
      <c r="R18" s="333"/>
      <c r="S18" s="281"/>
      <c r="T18" s="280"/>
      <c r="U18" s="333"/>
      <c r="V18" s="333"/>
      <c r="W18" s="333"/>
      <c r="X18" s="281"/>
      <c r="Y18" s="155"/>
      <c r="Z18" s="142"/>
      <c r="AA18" s="142"/>
      <c r="AF18" s="65" t="b">
        <f>Sheet6!$AF$38</f>
        <v>0</v>
      </c>
      <c r="AG18" s="85" t="str">
        <f>IF(AND(AF19=TRUE, AF18=TRUE),IF(A19-Sheet6!A38=1,"OK","INCORRECT"),"")</f>
        <v/>
      </c>
      <c r="BO18" s="65" t="str">
        <f>Sheet6!BO38</f>
        <v/>
      </c>
      <c r="BP18" s="65" t="b">
        <f>Sheet6!BP38</f>
        <v>0</v>
      </c>
      <c r="BQ18" s="65" t="b">
        <f>Sheet6!BQ38</f>
        <v>0</v>
      </c>
      <c r="BR18" s="65" t="b">
        <f>Sheet6!BR38</f>
        <v>0</v>
      </c>
      <c r="BS18" s="65" t="str">
        <f>Sheet6!BS38</f>
        <v/>
      </c>
      <c r="BT18" s="65" t="str">
        <f>Sheet6!BT38</f>
        <v/>
      </c>
      <c r="BU18" s="65" t="str">
        <f>Sheet6!BU38</f>
        <v/>
      </c>
      <c r="BV18" s="65" t="str">
        <f>Sheet6!BV38</f>
        <v/>
      </c>
      <c r="BW18" s="65" t="str">
        <f>Sheet6!BW38</f>
        <v/>
      </c>
      <c r="BX18" s="65" t="str">
        <f>Sheet6!BX38</f>
        <v>INCORRECT</v>
      </c>
      <c r="BY18" s="65" t="b">
        <f>Sheet6!BY38</f>
        <v>0</v>
      </c>
      <c r="BZ18" s="65" t="str">
        <f>Sheet6!BZ38</f>
        <v/>
      </c>
      <c r="CA18" s="65" t="b">
        <f>Sheet6!CA38</f>
        <v>0</v>
      </c>
      <c r="CB18" s="65" t="b">
        <f>Sheet6!CB38</f>
        <v>0</v>
      </c>
      <c r="CC18" s="65" t="b">
        <f>Sheet6!CC38</f>
        <v>0</v>
      </c>
      <c r="CD18" s="65" t="b">
        <f>Sheet6!CD38</f>
        <v>0</v>
      </c>
      <c r="CE18" s="65" t="b">
        <f>Sheet6!CE38</f>
        <v>0</v>
      </c>
      <c r="CF18" s="65" t="b">
        <f>Sheet6!CF38</f>
        <v>0</v>
      </c>
      <c r="CG18" s="65" t="str">
        <f>Sheet6!CG38</f>
        <v/>
      </c>
      <c r="CH18" s="65" t="str">
        <f>Sheet6!CH38</f>
        <v/>
      </c>
      <c r="CI18" s="65" t="str">
        <f>Sheet6!CI38</f>
        <v/>
      </c>
      <c r="CJ18" s="65" t="str">
        <f>Sheet6!CJ38</f>
        <v/>
      </c>
      <c r="CK18" s="65" t="str">
        <f>Sheet6!CK38</f>
        <v/>
      </c>
      <c r="CL18" s="65" t="str">
        <f>Sheet6!CL38</f>
        <v/>
      </c>
      <c r="CM18" s="65" t="str">
        <f>Sheet6!CM38</f>
        <v/>
      </c>
      <c r="CN18" s="65" t="str">
        <f>Sheet6!CN38</f>
        <v/>
      </c>
      <c r="CO18" s="65" t="str">
        <f>Sheet6!CO38</f>
        <v>NO</v>
      </c>
      <c r="CP18" s="65" t="str">
        <f>Sheet6!CP38</f>
        <v>NO</v>
      </c>
      <c r="CQ18" s="65" t="str">
        <f>Sheet6!CQ38</f>
        <v>NO</v>
      </c>
      <c r="CR18" s="65" t="str">
        <f>Sheet6!CR38</f>
        <v>NO</v>
      </c>
      <c r="CS18" s="65" t="str">
        <f>Sheet6!CS38</f>
        <v>OK</v>
      </c>
      <c r="CT18" s="65" t="b">
        <f>Sheet6!CT38</f>
        <v>0</v>
      </c>
      <c r="CU18" s="65" t="b">
        <f>Sheet6!CU38</f>
        <v>0</v>
      </c>
      <c r="CV18" s="65" t="b">
        <f>Sheet6!CV38</f>
        <v>0</v>
      </c>
      <c r="CW18" s="65" t="b">
        <f>Sheet6!CW38</f>
        <v>0</v>
      </c>
      <c r="CX18" s="65" t="str">
        <f>Sheet6!CX38</f>
        <v>SEQUENCE INCORRECT</v>
      </c>
      <c r="CY18" s="65">
        <f>Sheet6!CY38</f>
        <v>19</v>
      </c>
    </row>
    <row r="19" spans="1:103" s="31" customFormat="1" ht="18.95" customHeight="1" thickBot="1">
      <c r="A19" s="63"/>
      <c r="B19" s="268"/>
      <c r="C19" s="269"/>
      <c r="D19" s="268"/>
      <c r="E19" s="269"/>
      <c r="F19" s="268"/>
      <c r="G19" s="269"/>
      <c r="H19" s="268"/>
      <c r="I19" s="269"/>
      <c r="J19" s="268"/>
      <c r="K19" s="269"/>
      <c r="L19" s="250" t="str">
        <f>IF(AND(A19&lt;&gt;"",B19&lt;&gt;"",D19&lt;&gt;"",F19&lt;&gt;"",H19&lt;&gt;"",J19&lt;&gt;"",Q19="",P19="OK",T19="",OR(D19&lt;=E17,D19="ABS"),OR(F19&lt;=G17,F19="ABS"),OR(H19&lt;=I17,H19="ABS"),OR(J19&lt;=K17,J19="ABS")),IF(AND(D19="ABS",F19="ABS",H19="ABS",J19="ABS"),"ABS",IF(SUM(D19,F19,H19,J19)=0,"ZERO",SUM(D19,F19,H19,J19))),"")</f>
        <v/>
      </c>
      <c r="M19" s="275"/>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41"/>
      <c r="P19" s="84" t="str">
        <f>IF(A19&lt;&gt;"",IF(CX19="SEQUENCE CORRECT",IF(OR(T(AB19)="OK",T(Z19)="oKK",T(Y19)="oKK",T(AA19)="oKK",T(AC19)="oOk",T(AD19)="Okk", AE19="ok"),"OK","FORMAT INCORRECT"),"SEQUENCE INCORRECT"),"")</f>
        <v/>
      </c>
      <c r="Q19" s="229" t="str">
        <f>IF(AND(A19&lt;&gt;"",B19&lt;&gt;""),IF(OR(D19&lt;&gt;"ABS"),IF(OR(AND(D19&lt;ROUNDDOWN((0.7*E17),0),D19&lt;&gt;0),D19&gt;E17,D19=""),"Attendance Marks incorrect",""),""),"")</f>
        <v/>
      </c>
      <c r="R19" s="230"/>
      <c r="S19" s="230"/>
      <c r="T19" s="230" t="str">
        <f>IF(OR(AND(OR(F19&lt;=G17, F19=0, F19="ABS"),OR(H19&lt;=I17, H19=0, H19="ABS"),OR(J19&lt;=K17, J19="ABS"))),IF(OR(AND(A19="",B19="",D19="",F19="",H19="",J19=""),AND(A19&lt;&gt;"",B19&lt;&gt;"",D19&lt;&gt;"",F19&lt;&gt;"",H19&lt;&gt;"",J19&lt;&gt;"", AG19="OK")),"","Given Marks or Format is incorrect"),"Given Marks or Format is incorrect")</f>
        <v/>
      </c>
      <c r="U19" s="230"/>
      <c r="V19" s="230"/>
      <c r="W19" s="230"/>
      <c r="X19" s="230"/>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68"/>
      <c r="C20" s="269"/>
      <c r="D20" s="268"/>
      <c r="E20" s="269"/>
      <c r="F20" s="268"/>
      <c r="G20" s="269"/>
      <c r="H20" s="268"/>
      <c r="I20" s="269"/>
      <c r="J20" s="268"/>
      <c r="K20" s="269"/>
      <c r="L20" s="250" t="str">
        <f>IF(AND(A20&lt;&gt;"",B20&lt;&gt;"",D20&lt;&gt;"", F20&lt;&gt;"", H20&lt;&gt;"", J20&lt;&gt;"",Q20="",P20="OK",T20="",OR(D20&lt;=E17,D20="ABS"),OR(F20&lt;=G17,F20="ABS"),OR(H20&lt;=I17,H20="ABS"),OR(J20&lt;=K17,J20="ABS")),IF(AND(D20="ABS",F20="ABS",H20="ABS",J20="ABS"),"ABS",IF(SUM(D20,F20,H20,J20)=0,"ZERO",SUM(D20,F20,H20,J20))),"")</f>
        <v/>
      </c>
      <c r="M20" s="275"/>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41"/>
      <c r="P20" s="84" t="str">
        <f t="shared" ref="P20:P38" si="0">IF(A20&lt;&gt;"",IF(CX20="SEQUENCE CORRECT",IF(OR(T(AB20)="OK",T(Z20)="oKK",T(Y20)="oKK",T(AA20)="oKK",T(AC20)="oOk",T(AD20)="Okk", AE20="ok"),"OK","FORMAT INCORRECT"),"SEQUENCE INCORRECT"),"")</f>
        <v/>
      </c>
      <c r="Q20" s="231" t="str">
        <f>IF(AND(A20&lt;&gt;"",B20&lt;&gt;""),IF(OR(D20&lt;&gt;"ABS"),IF(OR(AND(D20&lt;ROUNDDOWN((0.7*E17),0),D20&lt;&gt;0),D20&gt;E17,D20=""),"Attendance Marks incorrect",""),""),"")</f>
        <v/>
      </c>
      <c r="R20" s="232"/>
      <c r="S20" s="232"/>
      <c r="T20" s="232" t="str">
        <f>IF(OR(AND(OR(F20&lt;=G17, F20=0, F20="ABS"),OR(H20&lt;=I17, H20=0, H20="ABS"),OR(J20&lt;=K17, J20="ABS"))),IF(OR(AND(A20="",B20="",D20="",F20="",H20="",J20=""),AND(A20&lt;&gt;"",B20&lt;&gt;"",D20&lt;&gt;"",F20&lt;&gt;"",H20&lt;&gt;"",J20&lt;&gt;"", AG20="OK")),"","Given Marks or Format is incorrect"),"Given Marks or Format is incorrect")</f>
        <v/>
      </c>
      <c r="U20" s="232"/>
      <c r="V20" s="232"/>
      <c r="W20" s="232"/>
      <c r="X20" s="23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68"/>
      <c r="C21" s="269"/>
      <c r="D21" s="268"/>
      <c r="E21" s="269"/>
      <c r="F21" s="268"/>
      <c r="G21" s="269"/>
      <c r="H21" s="268"/>
      <c r="I21" s="269"/>
      <c r="J21" s="268"/>
      <c r="K21" s="269"/>
      <c r="L21" s="250" t="str">
        <f>IF(AND(A21&lt;&gt;"",B21&lt;&gt;"",D21&lt;&gt;"", F21&lt;&gt;"", H21&lt;&gt;"", J21&lt;&gt;"",Q21="",P21="OK",T21="",OR(D21&lt;=E17,D21="ABS"),OR(F21&lt;=G17,F21="ABS"),OR(H21&lt;=I17,H21="ABS"),OR(J21&lt;=K17,J21="ABS")),IF(AND(D21="ABS",F21="ABS",H21="ABS",J21="ABS"),"ABS",IF(SUM(D21,F21,H21,J21)=0,"ZERO",SUM(D21,F21,H21,J21))),"")</f>
        <v/>
      </c>
      <c r="M21" s="275"/>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41"/>
      <c r="P21" s="84" t="str">
        <f t="shared" si="0"/>
        <v/>
      </c>
      <c r="Q21" s="231" t="str">
        <f>IF(AND(A21&lt;&gt;"",B21&lt;&gt;""),IF(OR(D21&lt;&gt;"ABS"),IF(OR(AND(D21&lt;ROUNDDOWN((0.7*E17),0),D21&lt;&gt;0),D21&gt;E17,D21=""),"Attendance Marks incorrect",""),""),"")</f>
        <v/>
      </c>
      <c r="R21" s="232"/>
      <c r="S21" s="232"/>
      <c r="T21" s="232" t="str">
        <f>IF(OR(AND(OR(F21&lt;=G17, F21=0, F21="ABS"),OR(H21&lt;=I17, H21=0, H21="ABS"),OR(J21&lt;=K17, J21="ABS"))),IF(OR(AND(A21="",B21="",D21="",F21="",H21="",J21=""),AND(A21&lt;&gt;"",B21&lt;&gt;"",D21&lt;&gt;"",F21&lt;&gt;"",H21&lt;&gt;"",J21&lt;&gt;"", AG21="OK")),"","Given Marks or Format is incorrect"),"Given Marks or Format is incorrect")</f>
        <v/>
      </c>
      <c r="U21" s="232"/>
      <c r="V21" s="232"/>
      <c r="W21" s="232"/>
      <c r="X21" s="23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68"/>
      <c r="C22" s="269"/>
      <c r="D22" s="268"/>
      <c r="E22" s="269"/>
      <c r="F22" s="268"/>
      <c r="G22" s="269"/>
      <c r="H22" s="268"/>
      <c r="I22" s="269"/>
      <c r="J22" s="268"/>
      <c r="K22" s="269"/>
      <c r="L22" s="250" t="str">
        <f>IF(AND(A22&lt;&gt;"",B22&lt;&gt;"",D22&lt;&gt;"", F22&lt;&gt;"", H22&lt;&gt;"", J22&lt;&gt;"",Q22="",P22="OK",T22="",OR(D22&lt;=E17,D22="ABS"),OR(F22&lt;=G17,F22="ABS"),OR(H22&lt;=I17,H22="ABS"),OR(J22&lt;=K17,J22="ABS")),IF(AND(D22="ABS",F22="ABS",H22="ABS",J22="ABS"),"ABS",IF(SUM(D22,F22,H22,J22)=0,"ZERO",SUM(D22,F22,H22,J22))),"")</f>
        <v/>
      </c>
      <c r="M22" s="275"/>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41"/>
      <c r="P22" s="84" t="str">
        <f t="shared" si="0"/>
        <v/>
      </c>
      <c r="Q22" s="231" t="str">
        <f>IF(AND(A22&lt;&gt;"",B22&lt;&gt;""),IF(OR(D22&lt;&gt;"ABS"),IF(OR(AND(D22&lt;ROUNDDOWN((0.7*E17),0),D22&lt;&gt;0),D22&gt;E17,D22=""),"Attendance Marks incorrect",""),""),"")</f>
        <v/>
      </c>
      <c r="R22" s="232"/>
      <c r="S22" s="232"/>
      <c r="T22" s="232" t="str">
        <f>IF(OR(AND(OR(F22&lt;=G17, F22=0, F22="ABS"),OR(H22&lt;=I17, H22=0, H22="ABS"),OR(J22&lt;=K17, J22="ABS"))),IF(OR(AND(A22="",B22="",D22="",F22="",H22="",J22=""),AND(A22&lt;&gt;"",B22&lt;&gt;"",D22&lt;&gt;"",F22&lt;&gt;"",H22&lt;&gt;"",J22&lt;&gt;"", AG22="OK")),"","Given Marks or Format is incorrect"),"Given Marks or Format is incorrect")</f>
        <v/>
      </c>
      <c r="U22" s="232"/>
      <c r="V22" s="232"/>
      <c r="W22" s="232"/>
      <c r="X22" s="23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68"/>
      <c r="C23" s="269"/>
      <c r="D23" s="268"/>
      <c r="E23" s="269"/>
      <c r="F23" s="268"/>
      <c r="G23" s="269"/>
      <c r="H23" s="268"/>
      <c r="I23" s="269"/>
      <c r="J23" s="268"/>
      <c r="K23" s="269"/>
      <c r="L23" s="250" t="str">
        <f>IF(AND(A23&lt;&gt;"",B23&lt;&gt;"",D23&lt;&gt;"", F23&lt;&gt;"", H23&lt;&gt;"", J23&lt;&gt;"",Q23="",P23="OK",T23="",OR(D23&lt;=E17,D23="ABS"),OR(F23&lt;=G17,F23="ABS"),OR(H23&lt;=I17,H23="ABS"),OR(J23&lt;=K17,J23="ABS")),IF(AND(D23="ABS",F23="ABS",H23="ABS",J23="ABS"),"ABS",IF(SUM(D23,F23,H23,J23)=0,"ZERO",SUM(D23,F23,H23,J23))),"")</f>
        <v/>
      </c>
      <c r="M23" s="275"/>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41"/>
      <c r="P23" s="84" t="str">
        <f t="shared" si="0"/>
        <v/>
      </c>
      <c r="Q23" s="231" t="str">
        <f>IF(AND(A23&lt;&gt;"",B23&lt;&gt;""),IF(OR(D23&lt;&gt;"ABS"),IF(OR(AND(D23&lt;ROUNDDOWN((0.7*E17),0),D23&lt;&gt;0),D23&gt;E17,D23=""),"Attendance Marks incorrect",""),""),"")</f>
        <v/>
      </c>
      <c r="R23" s="232"/>
      <c r="S23" s="232"/>
      <c r="T23" s="232" t="str">
        <f>IF(OR(AND(OR(F23&lt;=G17, F23=0, F23="ABS"),OR(H23&lt;=I17, H23=0, H23="ABS"),OR(J23&lt;=K17, J23="ABS"))),IF(OR(AND(A23="",B23="",D23="",F23="",H23="",J23=""),AND(A23&lt;&gt;"",B23&lt;&gt;"",D23&lt;&gt;"",F23&lt;&gt;"",H23&lt;&gt;"",J23&lt;&gt;"", AG23="OK")),"","Given Marks or Format is incorrect"),"Given Marks or Format is incorrect")</f>
        <v/>
      </c>
      <c r="U23" s="232"/>
      <c r="V23" s="232"/>
      <c r="W23" s="232"/>
      <c r="X23" s="23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68"/>
      <c r="C24" s="269"/>
      <c r="D24" s="268"/>
      <c r="E24" s="269"/>
      <c r="F24" s="268"/>
      <c r="G24" s="269"/>
      <c r="H24" s="268"/>
      <c r="I24" s="269"/>
      <c r="J24" s="268"/>
      <c r="K24" s="269"/>
      <c r="L24" s="250" t="str">
        <f>IF(AND(A24&lt;&gt;"",B24&lt;&gt;"",D24&lt;&gt;"", F24&lt;&gt;"", H24&lt;&gt;"", J24&lt;&gt;"",Q24="",P24="OK",T24="",OR(D24&lt;=E17,D24="ABS"),OR(F24&lt;=G17,F24="ABS"),OR(H24&lt;=I17,H24="ABS"),OR(J24&lt;=K17,J24="ABS")),IF(AND(D24="ABS",F24="ABS",H24="ABS",J24="ABS"),"ABS",IF(SUM(D24,F24,H24,J24)=0,"ZERO",SUM(D24,F24,H24,J24))),"")</f>
        <v/>
      </c>
      <c r="M24" s="275"/>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41"/>
      <c r="P24" s="84" t="str">
        <f t="shared" si="0"/>
        <v/>
      </c>
      <c r="Q24" s="231" t="str">
        <f>IF(AND(A24&lt;&gt;"",B24&lt;&gt;""),IF(OR(D24&lt;&gt;"ABS"),IF(OR(AND(D24&lt;ROUNDDOWN((0.7*E17),0),D24&lt;&gt;0),D24&gt;E17,D24=""),"Attendance Marks incorrect",""),""),"")</f>
        <v/>
      </c>
      <c r="R24" s="232"/>
      <c r="S24" s="232"/>
      <c r="T24" s="232" t="str">
        <f>IF(OR(AND(OR(F24&lt;=G17, F24=0, F24="ABS"),OR(H24&lt;=I17, H24=0, H24="ABS"),OR(J24&lt;=K17, J24="ABS"))),IF(OR(AND(A24="",B24="",D24="",F24="",H24="",J24=""),AND(A24&lt;&gt;"",B24&lt;&gt;"",D24&lt;&gt;"",F24&lt;&gt;"",H24&lt;&gt;"",J24&lt;&gt;"", AG24="OK")),"","Given Marks or Format is incorrect"),"Given Marks or Format is incorrect")</f>
        <v/>
      </c>
      <c r="U24" s="232"/>
      <c r="V24" s="232"/>
      <c r="W24" s="232"/>
      <c r="X24" s="23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68"/>
      <c r="C25" s="269"/>
      <c r="D25" s="268"/>
      <c r="E25" s="269"/>
      <c r="F25" s="268"/>
      <c r="G25" s="269"/>
      <c r="H25" s="268"/>
      <c r="I25" s="269"/>
      <c r="J25" s="268"/>
      <c r="K25" s="269"/>
      <c r="L25" s="250" t="str">
        <f>IF(AND(A25&lt;&gt;"",B25&lt;&gt;"",D25&lt;&gt;"", F25&lt;&gt;"", H25&lt;&gt;"", J25&lt;&gt;"",Q25="",P25="OK",T25="",OR(D25&lt;=E17,D25="ABS"),OR(F25&lt;=G17,F25="ABS"),OR(H25&lt;=I17,H25="ABS"),OR(J25&lt;=K17,J25="ABS")),IF(AND(D25="ABS",F25="ABS",H25="ABS",J25="ABS"),"ABS",IF(SUM(D25,F25,H25,J25)=0,"ZERO",SUM(D25,F25,H25,J25))),"")</f>
        <v/>
      </c>
      <c r="M25" s="275"/>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41"/>
      <c r="P25" s="84" t="str">
        <f t="shared" si="0"/>
        <v/>
      </c>
      <c r="Q25" s="231" t="str">
        <f>IF(AND(A25&lt;&gt;"",B25&lt;&gt;""),IF(OR(D25&lt;&gt;"ABS"),IF(OR(AND(D25&lt;ROUNDDOWN((0.7*E17),0),D25&lt;&gt;0),D25&gt;E17,D25=""),"Attendance Marks incorrect",""),""),"")</f>
        <v/>
      </c>
      <c r="R25" s="232"/>
      <c r="S25" s="232"/>
      <c r="T25" s="232" t="str">
        <f>IF(OR(AND(OR(F25&lt;=G17, F25=0, F25="ABS"),OR(H25&lt;=I17, H25=0, H25="ABS"),OR(J25&lt;=K17, J25="ABS"))),IF(OR(AND(A25="",B25="",D25="",F25="",H25="",J25=""),AND(A25&lt;&gt;"",B25&lt;&gt;"",D25&lt;&gt;"",F25&lt;&gt;"",H25&lt;&gt;"",J25&lt;&gt;"", AG25="OK")),"","Given Marks or Format is incorrect"),"Given Marks or Format is incorrect")</f>
        <v/>
      </c>
      <c r="U25" s="232"/>
      <c r="V25" s="232"/>
      <c r="W25" s="232"/>
      <c r="X25" s="23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68"/>
      <c r="C26" s="269"/>
      <c r="D26" s="268"/>
      <c r="E26" s="269"/>
      <c r="F26" s="268"/>
      <c r="G26" s="269"/>
      <c r="H26" s="268"/>
      <c r="I26" s="269"/>
      <c r="J26" s="268"/>
      <c r="K26" s="269"/>
      <c r="L26" s="250" t="str">
        <f>IF(AND(A26&lt;&gt;"",B26&lt;&gt;"",D26&lt;&gt;"", F26&lt;&gt;"", H26&lt;&gt;"", J26&lt;&gt;"",Q26="",P26="OK",T26="",OR(D26&lt;=E17,D26="ABS"),OR(F26&lt;=G17,F26="ABS"),OR(H26&lt;=I17,H26="ABS"),OR(J26&lt;=K17,J26="ABS")),IF(AND(D26="ABS",F26="ABS",H26="ABS",J26="ABS"),"ABS",IF(SUM(D26,F26,H26,J26)=0,"ZERO",SUM(D26,F26,H26,J26))),"")</f>
        <v/>
      </c>
      <c r="M26" s="275"/>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41"/>
      <c r="P26" s="84" t="str">
        <f t="shared" si="0"/>
        <v/>
      </c>
      <c r="Q26" s="231" t="str">
        <f>IF(AND(A26&lt;&gt;"",B26&lt;&gt;""),IF(OR(D26&lt;&gt;"ABS"),IF(OR(AND(D26&lt;ROUNDDOWN((0.7*E17),0),D26&lt;&gt;0),D26&gt;E17,D26=""),"Attendance Marks incorrect",""),""),"")</f>
        <v/>
      </c>
      <c r="R26" s="232"/>
      <c r="S26" s="232"/>
      <c r="T26" s="232" t="str">
        <f>IF(OR(AND(OR(F26&lt;=G17, F26=0, F26="ABS"),OR(H26&lt;=I17, H26=0, H26="ABS"),OR(J26&lt;=K17, J26="ABS"))),IF(OR(AND(A26="",B26="",D26="",F26="",H26="",J26=""),AND(A26&lt;&gt;"",B26&lt;&gt;"",D26&lt;&gt;"",F26&lt;&gt;"",H26&lt;&gt;"",J26&lt;&gt;"", AG26="OK")),"","Given Marks or Format is incorrect"),"Given Marks or Format is incorrect")</f>
        <v/>
      </c>
      <c r="U26" s="232"/>
      <c r="V26" s="232"/>
      <c r="W26" s="232"/>
      <c r="X26" s="23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68"/>
      <c r="C27" s="269"/>
      <c r="D27" s="268"/>
      <c r="E27" s="269"/>
      <c r="F27" s="268"/>
      <c r="G27" s="269"/>
      <c r="H27" s="268"/>
      <c r="I27" s="269"/>
      <c r="J27" s="268"/>
      <c r="K27" s="269"/>
      <c r="L27" s="250" t="str">
        <f>IF(AND(A27&lt;&gt;"",B27&lt;&gt;"",D27&lt;&gt;"", F27&lt;&gt;"", H27&lt;&gt;"", J27&lt;&gt;"",Q27="",P27="OK",T27="",OR(D27&lt;=E17,D27="ABS"),OR(F27&lt;=G17,F27="ABS"),OR(H27&lt;=I17,H27="ABS"),OR(J27&lt;=K17,J27="ABS")),IF(AND(D27="ABS",F27="ABS",H27="ABS",J27="ABS"),"ABS",IF(SUM(D27,F27,H27,J27)=0,"ZERO",SUM(D27,F27,H27,J27))),"")</f>
        <v/>
      </c>
      <c r="M27" s="275"/>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41"/>
      <c r="P27" s="84" t="str">
        <f t="shared" si="0"/>
        <v/>
      </c>
      <c r="Q27" s="231" t="str">
        <f>IF(AND(A27&lt;&gt;"",B27&lt;&gt;""),IF(OR(D27&lt;&gt;"ABS"),IF(OR(AND(D27&lt;ROUNDDOWN((0.7*E17),0),D27&lt;&gt;0),D27&gt;E17,D27=""),"Attendance Marks incorrect",""),""),"")</f>
        <v/>
      </c>
      <c r="R27" s="232"/>
      <c r="S27" s="232"/>
      <c r="T27" s="232" t="str">
        <f>IF(OR(AND(OR(F27&lt;=G17, F27=0, F27="ABS"),OR(H27&lt;=I17, H27=0, H27="ABS"),OR(J27&lt;=K17, J27="ABS"))),IF(OR(AND(A27="",B27="",D27="",F27="",H27="",J27=""),AND(A27&lt;&gt;"",B27&lt;&gt;"",D27&lt;&gt;"",F27&lt;&gt;"",H27&lt;&gt;"",J27&lt;&gt;"", AG27="OK")),"","Given Marks or Format is incorrect"),"Given Marks or Format is incorrect")</f>
        <v/>
      </c>
      <c r="U27" s="232"/>
      <c r="V27" s="232"/>
      <c r="W27" s="232"/>
      <c r="X27" s="23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68"/>
      <c r="C28" s="269"/>
      <c r="D28" s="268"/>
      <c r="E28" s="269"/>
      <c r="F28" s="268"/>
      <c r="G28" s="269"/>
      <c r="H28" s="268"/>
      <c r="I28" s="269"/>
      <c r="J28" s="268"/>
      <c r="K28" s="269"/>
      <c r="L28" s="250" t="str">
        <f>IF(AND(A28&lt;&gt;"",B28&lt;&gt;"",D28&lt;&gt;"", F28&lt;&gt;"", H28&lt;&gt;"", J28&lt;&gt;"",Q28="",P28="OK",T28="",OR(D28&lt;=E17,D28="ABS"),OR(F28&lt;=G17,F28="ABS"),OR(H28&lt;=I17,H28="ABS"),OR(J28&lt;=K17,J28="ABS")),IF(AND(D28="ABS",F28="ABS",H28="ABS",J28="ABS"),"ABS",IF(SUM(D28,F28,H28,J28)=0,"ZERO",SUM(D28,F28,H28,J28))),"")</f>
        <v/>
      </c>
      <c r="M28" s="275"/>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41"/>
      <c r="P28" s="84" t="str">
        <f t="shared" si="0"/>
        <v/>
      </c>
      <c r="Q28" s="231" t="str">
        <f>IF(AND(A28&lt;&gt;"",B28&lt;&gt;""),IF(OR(D28&lt;&gt;"ABS"),IF(OR(AND(D28&lt;ROUNDDOWN((0.7*E17),0),D28&lt;&gt;0),D28&gt;E17,D28=""),"Attendance Marks incorrect",""),""),"")</f>
        <v/>
      </c>
      <c r="R28" s="232"/>
      <c r="S28" s="232"/>
      <c r="T28" s="232" t="str">
        <f>IF(OR(AND(OR(F28&lt;=G17, F28=0, F28="ABS"),OR(H28&lt;=I17, H28=0, H28="ABS"),OR(J28&lt;=K17, J28="ABS"))),IF(OR(AND(A28="",B28="",D28="",F28="",H28="",J28=""),AND(A28&lt;&gt;"",B28&lt;&gt;"",D28&lt;&gt;"",F28&lt;&gt;"",H28&lt;&gt;"",J28&lt;&gt;"", AG28="OK")),"","Given Marks or Format is incorrect"),"Given Marks or Format is incorrect")</f>
        <v/>
      </c>
      <c r="U28" s="232"/>
      <c r="V28" s="232"/>
      <c r="W28" s="232"/>
      <c r="X28" s="23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68"/>
      <c r="C29" s="269"/>
      <c r="D29" s="268"/>
      <c r="E29" s="269"/>
      <c r="F29" s="268"/>
      <c r="G29" s="269"/>
      <c r="H29" s="268"/>
      <c r="I29" s="269"/>
      <c r="J29" s="268"/>
      <c r="K29" s="269"/>
      <c r="L29" s="250" t="str">
        <f>IF(AND(A29&lt;&gt;"",B29&lt;&gt;"",D29&lt;&gt;"", F29&lt;&gt;"", H29&lt;&gt;"", J29&lt;&gt;"",Q29="",P29="OK",T29="",OR(D29&lt;=E17,D29="ABS"),OR(F29&lt;=G17,F29="ABS"),OR(H29&lt;=I17,H29="ABS"),OR(J29&lt;=K17,J29="ABS")),IF(AND(D29="ABS",F29="ABS",H29="ABS",J29="ABS"),"ABS",IF(SUM(D29,F29,H29,J29)=0,"ZERO",SUM(D29,F29,H29,J29))),"")</f>
        <v/>
      </c>
      <c r="M29" s="275"/>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41"/>
      <c r="P29" s="84" t="str">
        <f t="shared" si="0"/>
        <v/>
      </c>
      <c r="Q29" s="231" t="str">
        <f>IF(AND(A29&lt;&gt;"",B29&lt;&gt;""),IF(OR(D29&lt;&gt;"ABS"),IF(OR(AND(D29&lt;ROUNDDOWN((0.7*E17),0),D29&lt;&gt;0),D29&gt;E17,D29=""),"Attendance Marks incorrect",""),""),"")</f>
        <v/>
      </c>
      <c r="R29" s="232"/>
      <c r="S29" s="232"/>
      <c r="T29" s="232" t="str">
        <f>IF(OR(AND(OR(F29&lt;=G17, F29=0, F29="ABS"),OR(H29&lt;=I17, H29=0, H29="ABS"),OR(J29&lt;=K17, J29="ABS"))),IF(OR(AND(A29="",B29="",D29="",F29="",H29="",J29=""),AND(A29&lt;&gt;"",B29&lt;&gt;"",D29&lt;&gt;"",F29&lt;&gt;"",H29&lt;&gt;"",J29&lt;&gt;"", AG29="OK")),"","Given Marks or Format is incorrect"),"Given Marks or Format is incorrect")</f>
        <v/>
      </c>
      <c r="U29" s="232"/>
      <c r="V29" s="232"/>
      <c r="W29" s="232"/>
      <c r="X29" s="23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68"/>
      <c r="C30" s="269"/>
      <c r="D30" s="268"/>
      <c r="E30" s="269"/>
      <c r="F30" s="268"/>
      <c r="G30" s="269"/>
      <c r="H30" s="268"/>
      <c r="I30" s="269"/>
      <c r="J30" s="268"/>
      <c r="K30" s="269"/>
      <c r="L30" s="250" t="str">
        <f>IF(AND(A30&lt;&gt;"",B30&lt;&gt;"",D30&lt;&gt;"", F30&lt;&gt;"", H30&lt;&gt;"", J30&lt;&gt;"",Q30="",P30="OK",T30="",OR(D30&lt;=E17,D30="ABS"),OR(F30&lt;=G17,F30="ABS"),OR(H30&lt;=I17,H30="ABS"),OR(J30&lt;=K17,J30="ABS")),IF(AND(D30="ABS",F30="ABS",H30="ABS",J30="ABS"),"ABS",IF(SUM(D30,F30,H30,J30)=0,"ZERO",SUM(D30,F30,H30,J30))),"")</f>
        <v/>
      </c>
      <c r="M30" s="275"/>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41"/>
      <c r="P30" s="84" t="str">
        <f t="shared" si="0"/>
        <v/>
      </c>
      <c r="Q30" s="231" t="str">
        <f>IF(AND(A30&lt;&gt;"",B30&lt;&gt;""),IF(OR(D30&lt;&gt;"ABS"),IF(OR(AND(D30&lt;ROUNDDOWN((0.7*E17),0),D30&lt;&gt;0),D30&gt;E17,D30=""),"Attendance Marks incorrect",""),""),"")</f>
        <v/>
      </c>
      <c r="R30" s="232"/>
      <c r="S30" s="232"/>
      <c r="T30" s="232" t="str">
        <f>IF(OR(AND(OR(F30&lt;=G17, F30=0, F30="ABS"),OR(H30&lt;=I17, H30=0, H30="ABS"),OR(J30&lt;=K17, J30="ABS"))),IF(OR(AND(A30="",B30="",D30="",F30="",H30="",J30=""),AND(A30&lt;&gt;"",B30&lt;&gt;"",D30&lt;&gt;"",F30&lt;&gt;"",H30&lt;&gt;"",J30&lt;&gt;"", AG30="OK")),"","Given Marks or Format is incorrect"),"Given Marks or Format is incorrect")</f>
        <v/>
      </c>
      <c r="U30" s="232"/>
      <c r="V30" s="232"/>
      <c r="W30" s="232"/>
      <c r="X30" s="23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68"/>
      <c r="C31" s="269"/>
      <c r="D31" s="268"/>
      <c r="E31" s="269"/>
      <c r="F31" s="268"/>
      <c r="G31" s="269"/>
      <c r="H31" s="268"/>
      <c r="I31" s="269"/>
      <c r="J31" s="268"/>
      <c r="K31" s="269"/>
      <c r="L31" s="250" t="str">
        <f>IF(AND(A31&lt;&gt;"",B31&lt;&gt;"",D31&lt;&gt;"", F31&lt;&gt;"", H31&lt;&gt;"", J31&lt;&gt;"",Q31="",P31="OK",T31="",OR(D31&lt;=E17,D31="ABS"),OR(F31&lt;=G17,F31="ABS"),OR(H31&lt;=I17,H31="ABS"),OR(J31&lt;=K17,J31="ABS")),IF(AND(D31="ABS",F31="ABS",H31="ABS",J31="ABS"),"ABS",IF(SUM(D31,F31,H31,J31)=0,"ZERO",SUM(D31,F31,H31,J31))),"")</f>
        <v/>
      </c>
      <c r="M31" s="275"/>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41"/>
      <c r="P31" s="84" t="str">
        <f t="shared" si="0"/>
        <v/>
      </c>
      <c r="Q31" s="231" t="str">
        <f>IF(AND(A31&lt;&gt;"",B31&lt;&gt;""),IF(OR(D31&lt;&gt;"ABS"),IF(OR(AND(D31&lt;ROUNDDOWN((0.7*E17),0),D31&lt;&gt;0),D31&gt;E17,D31=""),"Attendance Marks incorrect",""),""),"")</f>
        <v/>
      </c>
      <c r="R31" s="232"/>
      <c r="S31" s="232"/>
      <c r="T31" s="232" t="str">
        <f>IF(OR(AND(OR(F31&lt;=G17, F31=0, F31="ABS"),OR(H31&lt;=I17, H31=0, H31="ABS"),OR(J31&lt;=K17, J31="ABS"))),IF(OR(AND(A31="",B31="",D31="",F31="",H31="",J31=""),AND(A31&lt;&gt;"",B31&lt;&gt;"",D31&lt;&gt;"",F31&lt;&gt;"",H31&lt;&gt;"",J31&lt;&gt;"", AG31="OK")),"","Given Marks or Format is incorrect"),"Given Marks or Format is incorrect")</f>
        <v/>
      </c>
      <c r="U31" s="232"/>
      <c r="V31" s="232"/>
      <c r="W31" s="232"/>
      <c r="X31" s="23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68"/>
      <c r="C32" s="269"/>
      <c r="D32" s="268"/>
      <c r="E32" s="269"/>
      <c r="F32" s="268"/>
      <c r="G32" s="269"/>
      <c r="H32" s="268"/>
      <c r="I32" s="269"/>
      <c r="J32" s="268"/>
      <c r="K32" s="269"/>
      <c r="L32" s="250" t="str">
        <f>IF(AND(A32&lt;&gt;"",B32&lt;&gt;"",D32&lt;&gt;"", F32&lt;&gt;"", H32&lt;&gt;"", J32&lt;&gt;"",Q32="",P32="OK",T32="",OR(D32&lt;=E17,D32="ABS"),OR(F32&lt;=G17,F32="ABS"),OR(H32&lt;=I17,H32="ABS"),OR(J32&lt;=K17,J32="ABS")),IF(AND(D32="ABS",F32="ABS",H32="ABS",J32="ABS"),"ABS",IF(SUM(D32,F32,H32,J32)=0,"ZERO",SUM(D32,F32,H32,J32))),"")</f>
        <v/>
      </c>
      <c r="M32" s="275"/>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41"/>
      <c r="P32" s="84" t="str">
        <f t="shared" si="0"/>
        <v/>
      </c>
      <c r="Q32" s="231" t="str">
        <f>IF(AND(A32&lt;&gt;"",B32&lt;&gt;""),IF(OR(D32&lt;&gt;"ABS"),IF(OR(AND(D32&lt;ROUNDDOWN((0.7*E17),0),D32&lt;&gt;0),D32&gt;E17,D32=""),"Attendance Marks incorrect",""),""),"")</f>
        <v/>
      </c>
      <c r="R32" s="232"/>
      <c r="S32" s="232"/>
      <c r="T32" s="232" t="str">
        <f>IF(OR(AND(OR(F32&lt;=G17, F32=0, F32="ABS"),OR(H32&lt;=I17, H32=0, H32="ABS"),OR(J32&lt;=K17, J32="ABS"))),IF(OR(AND(A32="",B32="",D32="",F32="",H32="",J32=""),AND(A32&lt;&gt;"",B32&lt;&gt;"",D32&lt;&gt;"",F32&lt;&gt;"",H32&lt;&gt;"",J32&lt;&gt;"", AG32="OK")),"","Given Marks or Format is incorrect"),"Given Marks or Format is incorrect")</f>
        <v/>
      </c>
      <c r="U32" s="232"/>
      <c r="V32" s="232"/>
      <c r="W32" s="232"/>
      <c r="X32" s="23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68"/>
      <c r="C33" s="269"/>
      <c r="D33" s="268"/>
      <c r="E33" s="269"/>
      <c r="F33" s="268"/>
      <c r="G33" s="269"/>
      <c r="H33" s="268"/>
      <c r="I33" s="269"/>
      <c r="J33" s="268"/>
      <c r="K33" s="269"/>
      <c r="L33" s="250" t="str">
        <f>IF(AND(A33&lt;&gt;"",B33&lt;&gt;"",D33&lt;&gt;"", F33&lt;&gt;"", H33&lt;&gt;"", J33&lt;&gt;"",Q33="",P33="OK",T33="",OR(D33&lt;=E17,D33="ABS"),OR(F33&lt;=G17,F33="ABS"),OR(H33&lt;=I17,H33="ABS"),OR(J33&lt;=K17,J33="ABS")),IF(AND(D33="ABS",F33="ABS",H33="ABS",J33="ABS"),"ABS",IF(SUM(D33,F33,H33,J33)=0,"ZERO",SUM(D33,F33,H33,J33))),"")</f>
        <v/>
      </c>
      <c r="M33" s="275"/>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41"/>
      <c r="P33" s="84" t="str">
        <f t="shared" si="0"/>
        <v/>
      </c>
      <c r="Q33" s="231" t="str">
        <f>IF(AND(A33&lt;&gt;"",B33&lt;&gt;""),IF(OR(D33&lt;&gt;"ABS"),IF(OR(AND(D33&lt;ROUNDDOWN((0.7*E17),0),D33&lt;&gt;0),D33&gt;E17,D33=""),"Attendance Marks incorrect",""),""),"")</f>
        <v/>
      </c>
      <c r="R33" s="232"/>
      <c r="S33" s="232"/>
      <c r="T33" s="232" t="str">
        <f>IF(OR(AND(OR(F33&lt;=G17, F33=0, F33="ABS"),OR(H33&lt;=I17, H33=0, H33="ABS"),OR(J33&lt;=K17, J33="ABS"))),IF(OR(AND(A33="",B33="",D33="",F33="",H33="",J33=""),AND(A33&lt;&gt;"",B33&lt;&gt;"",D33&lt;&gt;"",F33&lt;&gt;"",H33&lt;&gt;"",J33&lt;&gt;"", AG33="OK")),"","Given Marks or Format is incorrect"),"Given Marks or Format is incorrect")</f>
        <v/>
      </c>
      <c r="U33" s="232"/>
      <c r="V33" s="232"/>
      <c r="W33" s="232"/>
      <c r="X33" s="23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68"/>
      <c r="C34" s="269"/>
      <c r="D34" s="268"/>
      <c r="E34" s="269"/>
      <c r="F34" s="268"/>
      <c r="G34" s="269"/>
      <c r="H34" s="268"/>
      <c r="I34" s="269"/>
      <c r="J34" s="268"/>
      <c r="K34" s="269"/>
      <c r="L34" s="250" t="str">
        <f>IF(AND(A34&lt;&gt;"",B34&lt;&gt;"",D34&lt;&gt;"", F34&lt;&gt;"", H34&lt;&gt;"", J34&lt;&gt;"",Q34="",P34="OK",T34="",OR(D34&lt;=E17,D34="ABS"),OR(F34&lt;=G17,F34="ABS"),OR(H34&lt;=I17,H34="ABS"),OR(J34&lt;=K17,J34="ABS")),IF(AND(D34="ABS",F34="ABS",H34="ABS",J34="ABS"),"ABS",IF(SUM(D34,F34,H34,J34)=0,"ZERO",SUM(D34,F34,H34,J34))),"")</f>
        <v/>
      </c>
      <c r="M34" s="275"/>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41"/>
      <c r="P34" s="84" t="str">
        <f t="shared" si="0"/>
        <v/>
      </c>
      <c r="Q34" s="231" t="str">
        <f>IF(AND(A34&lt;&gt;"",B34&lt;&gt;""),IF(OR(D34&lt;&gt;"ABS"),IF(OR(AND(D34&lt;ROUNDDOWN((0.7*E17),0),D34&lt;&gt;0),D34&gt;E17,D34=""),"Attendance Marks incorrect",""),""),"")</f>
        <v/>
      </c>
      <c r="R34" s="232"/>
      <c r="S34" s="232"/>
      <c r="T34" s="232" t="str">
        <f>IF(OR(AND(OR(F34&lt;=G17, F34=0, F34="ABS"),OR(H34&lt;=I17, H34=0, H34="ABS"),OR(J34&lt;=K17, J34="ABS"))),IF(OR(AND(A34="",B34="",D34="",F34="",H34="",J34=""),AND(A34&lt;&gt;"",B34&lt;&gt;"",D34&lt;&gt;"",F34&lt;&gt;"",H34&lt;&gt;"",J34&lt;&gt;"", AG34="OK")),"","Given Marks or Format is incorrect"),"Given Marks or Format is incorrect")</f>
        <v/>
      </c>
      <c r="U34" s="232"/>
      <c r="V34" s="232"/>
      <c r="W34" s="232"/>
      <c r="X34" s="23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68"/>
      <c r="C35" s="269"/>
      <c r="D35" s="268"/>
      <c r="E35" s="269"/>
      <c r="F35" s="268"/>
      <c r="G35" s="269"/>
      <c r="H35" s="268"/>
      <c r="I35" s="269"/>
      <c r="J35" s="268"/>
      <c r="K35" s="269"/>
      <c r="L35" s="250" t="str">
        <f>IF(AND(A35&lt;&gt;"",B35&lt;&gt;"",D35&lt;&gt;"", F35&lt;&gt;"", H35&lt;&gt;"", J35&lt;&gt;"",Q35="",P35="OK",T35="",OR(D35&lt;=E17,D35="ABS"),OR(F35&lt;=G17,F35="ABS"),OR(H35&lt;=I17,H35="ABS"),OR(J35&lt;=K17,J35="ABS")),IF(AND(D35="ABS",F35="ABS",H35="ABS",J35="ABS"),"ABS",IF(SUM(D35,F35,H35,J35)=0,"ZERO",SUM(D35,F35,H35,J35))),"")</f>
        <v/>
      </c>
      <c r="M35" s="275"/>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41"/>
      <c r="P35" s="84" t="str">
        <f t="shared" si="0"/>
        <v/>
      </c>
      <c r="Q35" s="231" t="str">
        <f>IF(AND(A35&lt;&gt;"",B35&lt;&gt;""),IF(OR(D35&lt;&gt;"ABS"),IF(OR(AND(D35&lt;ROUNDDOWN((0.7*E17),0),D35&lt;&gt;0),D35&gt;E17,D35=""),"Attendance Marks incorrect",""),""),"")</f>
        <v/>
      </c>
      <c r="R35" s="232"/>
      <c r="S35" s="232"/>
      <c r="T35" s="232" t="str">
        <f>IF(OR(AND(OR(F35&lt;=G17, F35=0, F35="ABS"),OR(H35&lt;=I17, H35=0, H35="ABS"),OR(J35&lt;=K17, J35="ABS"))),IF(OR(AND(A35="",B35="",D35="",F35="",H35="",J35=""),AND(A35&lt;&gt;"",B35&lt;&gt;"",D35&lt;&gt;"",F35&lt;&gt;"",H35&lt;&gt;"",J35&lt;&gt;"", AG35="OK")),"","Given Marks or Format is incorrect"),"Given Marks or Format is incorrect")</f>
        <v/>
      </c>
      <c r="U35" s="232"/>
      <c r="V35" s="232"/>
      <c r="W35" s="232"/>
      <c r="X35" s="23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68"/>
      <c r="C36" s="269"/>
      <c r="D36" s="268"/>
      <c r="E36" s="269"/>
      <c r="F36" s="268"/>
      <c r="G36" s="269"/>
      <c r="H36" s="268"/>
      <c r="I36" s="269"/>
      <c r="J36" s="268"/>
      <c r="K36" s="269"/>
      <c r="L36" s="250" t="str">
        <f>IF(AND(A36&lt;&gt;"",B36&lt;&gt;"",D36&lt;&gt;"", F36&lt;&gt;"", H36&lt;&gt;"", J36&lt;&gt;"",Q36="",P36="OK",T36="",OR(D36&lt;=E17,D36="ABS"),OR(F36&lt;=G17,F36="ABS"),OR(H36&lt;=I17,H36="ABS"),OR(J36&lt;=K17,J36="ABS")),IF(AND(D36="ABS",F36="ABS",H36="ABS",J36="ABS"),"ABS",IF(SUM(D36,F36,H36,J36)=0,"ZERO",SUM(D36,F36,H36,J36))),"")</f>
        <v/>
      </c>
      <c r="M36" s="275"/>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41"/>
      <c r="P36" s="84" t="str">
        <f t="shared" si="0"/>
        <v/>
      </c>
      <c r="Q36" s="231" t="str">
        <f>IF(AND(A36&lt;&gt;"",B36&lt;&gt;""),IF(OR(D36&lt;&gt;"ABS"),IF(OR(AND(D36&lt;ROUNDDOWN((0.7*E17),0),D36&lt;&gt;0),D36&gt;E17,D36=""),"Attendance Marks incorrect",""),""),"")</f>
        <v/>
      </c>
      <c r="R36" s="232"/>
      <c r="S36" s="232"/>
      <c r="T36" s="232" t="str">
        <f>IF(OR(AND(OR(F36&lt;=G17, F36=0, F36="ABS"),OR(H36&lt;=I17, H36=0, H36="ABS"),OR(J36&lt;=K17, J36="ABS"))),IF(OR(AND(A36="",B36="",D36="",F36="",H36="",J36=""),AND(A36&lt;&gt;"",B36&lt;&gt;"",D36&lt;&gt;"",F36&lt;&gt;"",H36&lt;&gt;"",J36&lt;&gt;"", AG36="OK")),"","Given Marks or Format is incorrect"),"Given Marks or Format is incorrect")</f>
        <v/>
      </c>
      <c r="U36" s="232"/>
      <c r="V36" s="232"/>
      <c r="W36" s="232"/>
      <c r="X36" s="23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68"/>
      <c r="C37" s="269"/>
      <c r="D37" s="268"/>
      <c r="E37" s="269"/>
      <c r="F37" s="268"/>
      <c r="G37" s="269"/>
      <c r="H37" s="268"/>
      <c r="I37" s="269"/>
      <c r="J37" s="268"/>
      <c r="K37" s="269"/>
      <c r="L37" s="250" t="str">
        <f>IF(AND(A37&lt;&gt;"",B37&lt;&gt;"",D37&lt;&gt;"", F37&lt;&gt;"", H37&lt;&gt;"", J37&lt;&gt;"",Q37="",P37="OK",T37="",OR(D37&lt;=E17,D37="ABS"),OR(F37&lt;=G17,F37="ABS"),OR(H37&lt;=I17,H37="ABS"),OR(J37&lt;=K17,J37="ABS")),IF(AND(D37="ABS",F37="ABS",H37="ABS",J37="ABS"),"ABS",IF(SUM(D37,F37,H37,J37)=0,"ZERO",SUM(D37,F37,H37,J37))),"")</f>
        <v/>
      </c>
      <c r="M37" s="275"/>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41"/>
      <c r="P37" s="84" t="str">
        <f t="shared" si="0"/>
        <v/>
      </c>
      <c r="Q37" s="231" t="str">
        <f>IF(AND(A37&lt;&gt;"",B37&lt;&gt;""),IF(OR(D37&lt;&gt;"ABS"),IF(OR(AND(D37&lt;ROUNDDOWN((0.7*E17),0),D37&lt;&gt;0),D37&gt;E17,D37=""),"Attendance Marks incorrect",""),""),"")</f>
        <v/>
      </c>
      <c r="R37" s="232"/>
      <c r="S37" s="232"/>
      <c r="T37" s="232" t="str">
        <f>IF(OR(AND(OR(F37&lt;=G17, F37=0, F37="ABS"),OR(H37&lt;=I17, H37=0, H37="ABS"),OR(J37&lt;=K17, J37="ABS"))),IF(OR(AND(A37="",B37="",D37="",F37="",H37="",J37=""),AND(A37&lt;&gt;"",B37&lt;&gt;"",D37&lt;&gt;"",F37&lt;&gt;"",H37&lt;&gt;"",J37&lt;&gt;"", AG37="OK")),"","Given Marks or Format is incorrect"),"Given Marks or Format is incorrect")</f>
        <v/>
      </c>
      <c r="U37" s="232"/>
      <c r="V37" s="232"/>
      <c r="W37" s="232"/>
      <c r="X37" s="23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68"/>
      <c r="C38" s="269"/>
      <c r="D38" s="268"/>
      <c r="E38" s="269"/>
      <c r="F38" s="268"/>
      <c r="G38" s="269"/>
      <c r="H38" s="268"/>
      <c r="I38" s="269"/>
      <c r="J38" s="268"/>
      <c r="K38" s="269"/>
      <c r="L38" s="250" t="str">
        <f>IF(AND(A38&lt;&gt;"",B38&lt;&gt;"",D38&lt;&gt;"", F38&lt;&gt;"", H38&lt;&gt;"", J38&lt;&gt;"",Q38="",P38="OK",T38="",OR(D38&lt;=E17,D38="ABS"),OR(F38&lt;=G17,F38="ABS"),OR(H38&lt;=I17,H38="ABS"),OR(J38&lt;=K17,J38="ABS")),IF(AND(D38="ABS",F38="ABS",H38="ABS",J38="ABS"),"ABS",IF(SUM(D38,F38,H38,J38)=0,"ZERO",SUM(D38,F38,H38,J38))),"")</f>
        <v/>
      </c>
      <c r="M38" s="275"/>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41"/>
      <c r="P38" s="84" t="str">
        <f t="shared" si="0"/>
        <v/>
      </c>
      <c r="Q38" s="255" t="str">
        <f>IF(AND(A38&lt;&gt;"",B38&lt;&gt;""),IF(OR(D38&lt;&gt;"ABS"),IF(OR(AND(D38&lt;ROUNDDOWN((0.7*E17),0),D38&lt;&gt;0),D38&gt;E17,D38=""),"Attendance Marks incorrect",""),""),"")</f>
        <v/>
      </c>
      <c r="R38" s="256"/>
      <c r="S38" s="256"/>
      <c r="T38" s="256" t="str">
        <f>IF(OR(AND(OR(F38&lt;=G17, F38=0, F38="ABS"),OR(H38&lt;=I17, H38=0, H38="ABS"),OR(J38&lt;=K17, J38="ABS"))),IF(OR(AND(A38="",B38="",D38="",F38="",H38="",J38=""),AND(A38&lt;&gt;"",B38&lt;&gt;"",D38&lt;&gt;"",F38&lt;&gt;"",H38&lt;&gt;"",J38&lt;&gt;"", AG38="OK")),"","Given Marks or Format is incorrect"),"Given Marks or Format is incorrect")</f>
        <v/>
      </c>
      <c r="U38" s="256"/>
      <c r="V38" s="256"/>
      <c r="W38" s="256"/>
      <c r="X38" s="256"/>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86" t="s">
        <v>158</v>
      </c>
      <c r="B39" s="87" t="s">
        <v>158</v>
      </c>
      <c r="C39" s="186" t="s">
        <v>152</v>
      </c>
      <c r="D39" s="186"/>
      <c r="E39" s="186"/>
      <c r="F39" s="186"/>
      <c r="G39" s="186"/>
      <c r="H39" s="186"/>
      <c r="I39" s="186"/>
      <c r="J39" s="186"/>
      <c r="K39" s="186"/>
      <c r="L39" s="186"/>
      <c r="M39" s="186"/>
      <c r="N39" s="186"/>
      <c r="O39" s="241"/>
      <c r="P39" s="70"/>
      <c r="Q39" s="257"/>
      <c r="R39" s="258"/>
      <c r="S39" s="259"/>
      <c r="T39" s="260"/>
      <c r="U39" s="260"/>
      <c r="V39" s="260"/>
      <c r="W39" s="260"/>
      <c r="X39" s="260"/>
      <c r="Y39" s="159"/>
      <c r="Z39" s="146"/>
      <c r="AA39" s="146"/>
      <c r="AB39" s="71"/>
      <c r="AC39" s="72"/>
      <c r="AD39" s="73"/>
      <c r="AE39" s="21"/>
    </row>
    <row r="40" spans="1:103" ht="15.75" customHeight="1" thickBot="1">
      <c r="A40" s="276" t="s">
        <v>158</v>
      </c>
      <c r="B40" s="278" t="s">
        <v>158</v>
      </c>
      <c r="C40" s="187"/>
      <c r="D40" s="187"/>
      <c r="E40" s="187"/>
      <c r="F40" s="187"/>
      <c r="G40" s="187"/>
      <c r="H40" s="187"/>
      <c r="I40" s="187"/>
      <c r="J40" s="187"/>
      <c r="K40" s="187"/>
      <c r="L40" s="187"/>
      <c r="M40" s="187"/>
      <c r="N40" s="187"/>
      <c r="O40" s="241"/>
      <c r="P40" s="29">
        <f>COUNTIF(P19:P38,"FORMAT INCORRECT")+COUNTIF(P19:P38,"SEQUENCE INCORRECT")</f>
        <v>0</v>
      </c>
      <c r="Q40" s="251">
        <f>COUNTIF(Q19:Q38,"Attendance Marks incorrect")</f>
        <v>0</v>
      </c>
      <c r="R40" s="252"/>
      <c r="S40" s="252"/>
      <c r="T40" s="251">
        <f>COUNTIF(T19:X38,"Given Marks or Format is incorrect")</f>
        <v>0</v>
      </c>
      <c r="U40" s="252"/>
      <c r="V40" s="252"/>
      <c r="W40" s="252"/>
      <c r="X40" s="253"/>
      <c r="Y40" s="136"/>
      <c r="Z40" s="136"/>
      <c r="AA40" s="136"/>
    </row>
    <row r="41" spans="1:103" ht="3" customHeight="1">
      <c r="A41" s="277"/>
      <c r="B41" s="279"/>
      <c r="C41" s="188"/>
      <c r="D41" s="188"/>
      <c r="E41" s="188"/>
      <c r="F41" s="188"/>
      <c r="G41" s="188"/>
      <c r="H41" s="188"/>
      <c r="I41" s="188"/>
      <c r="J41" s="188"/>
      <c r="K41" s="188"/>
      <c r="L41" s="188"/>
      <c r="M41" s="188"/>
      <c r="N41" s="188"/>
      <c r="O41" s="241"/>
      <c r="P41" s="226"/>
      <c r="Q41" s="226"/>
      <c r="R41" s="226"/>
      <c r="S41" s="226"/>
      <c r="T41" s="226"/>
      <c r="U41" s="226"/>
      <c r="V41" s="226"/>
      <c r="W41" s="226"/>
      <c r="X41" s="226"/>
      <c r="Y41" s="154"/>
      <c r="Z41" s="144"/>
      <c r="AA41" s="144"/>
    </row>
    <row r="42" spans="1:103" ht="16.5" thickBot="1">
      <c r="A42" s="202"/>
      <c r="B42" s="202"/>
      <c r="C42" s="202"/>
      <c r="D42" s="202"/>
      <c r="E42" s="202"/>
      <c r="F42" s="202"/>
      <c r="G42" s="202"/>
      <c r="H42" s="202"/>
      <c r="I42" s="202"/>
      <c r="J42" s="202"/>
      <c r="K42" s="202"/>
      <c r="L42" s="202"/>
      <c r="M42" s="202"/>
      <c r="N42" s="202"/>
      <c r="O42" s="241"/>
      <c r="P42" s="203"/>
      <c r="Q42" s="203"/>
      <c r="R42" s="203"/>
      <c r="S42" s="203"/>
      <c r="T42" s="203"/>
      <c r="U42" s="203"/>
      <c r="V42" s="203"/>
      <c r="W42" s="203"/>
      <c r="X42" s="203"/>
      <c r="Y42" s="152"/>
      <c r="Z42" s="140"/>
      <c r="AA42" s="140"/>
    </row>
    <row r="43" spans="1:103" ht="21" customHeight="1" thickBot="1">
      <c r="A43" s="226"/>
      <c r="B43" s="226"/>
      <c r="C43" s="226"/>
      <c r="D43" s="226"/>
      <c r="E43" s="226"/>
      <c r="F43" s="226"/>
      <c r="G43" s="226"/>
      <c r="H43" s="226"/>
      <c r="I43" s="226"/>
      <c r="J43" s="226"/>
      <c r="K43" s="226"/>
      <c r="L43" s="226"/>
      <c r="M43" s="226"/>
      <c r="N43" s="226"/>
      <c r="O43" s="241"/>
      <c r="P43" s="197" t="s">
        <v>154</v>
      </c>
      <c r="Q43" s="198"/>
      <c r="R43" s="199"/>
      <c r="S43" s="34">
        <f>SUM(P40:X40)</f>
        <v>0</v>
      </c>
      <c r="T43" s="254"/>
      <c r="U43" s="203"/>
      <c r="V43" s="203"/>
      <c r="W43" s="203"/>
      <c r="X43" s="203"/>
      <c r="Y43" s="152"/>
      <c r="Z43" s="140"/>
      <c r="AA43" s="140"/>
    </row>
    <row r="44" spans="1:103" ht="12.95" customHeight="1">
      <c r="A44" s="219" t="s">
        <v>153</v>
      </c>
      <c r="B44" s="219"/>
      <c r="C44" s="219"/>
      <c r="D44" s="203"/>
      <c r="E44" s="222" t="s">
        <v>121</v>
      </c>
      <c r="F44" s="223"/>
      <c r="G44" s="223"/>
      <c r="H44" s="223"/>
      <c r="I44" s="223"/>
      <c r="J44" s="203"/>
      <c r="K44" s="219" t="s">
        <v>17</v>
      </c>
      <c r="L44" s="219"/>
      <c r="M44" s="219"/>
      <c r="N44" s="219"/>
      <c r="O44" s="241"/>
      <c r="P44" s="204" t="s">
        <v>166</v>
      </c>
      <c r="Q44" s="205"/>
      <c r="R44" s="205"/>
      <c r="S44" s="205"/>
      <c r="T44" s="205"/>
      <c r="U44" s="205"/>
      <c r="V44" s="205"/>
      <c r="W44" s="205"/>
      <c r="X44" s="206"/>
      <c r="Y44" s="153"/>
      <c r="Z44" s="143"/>
      <c r="AA44" s="143"/>
    </row>
    <row r="45" spans="1:103" ht="15.95" customHeight="1">
      <c r="A45" s="220"/>
      <c r="B45" s="220"/>
      <c r="C45" s="220"/>
      <c r="D45" s="203"/>
      <c r="E45" s="224"/>
      <c r="F45" s="224"/>
      <c r="G45" s="224"/>
      <c r="H45" s="224"/>
      <c r="I45" s="224"/>
      <c r="J45" s="203"/>
      <c r="K45" s="220"/>
      <c r="L45" s="220"/>
      <c r="M45" s="220"/>
      <c r="N45" s="220"/>
      <c r="O45" s="241"/>
      <c r="P45" s="207"/>
      <c r="Q45" s="208"/>
      <c r="R45" s="208"/>
      <c r="S45" s="208"/>
      <c r="T45" s="208"/>
      <c r="U45" s="208"/>
      <c r="V45" s="208"/>
      <c r="W45" s="208"/>
      <c r="X45" s="209"/>
      <c r="Y45" s="153"/>
      <c r="Z45" s="143"/>
      <c r="AA45" s="143"/>
    </row>
    <row r="46" spans="1:103" ht="15.95" customHeight="1">
      <c r="A46" s="220"/>
      <c r="B46" s="220"/>
      <c r="C46" s="220"/>
      <c r="D46" s="203"/>
      <c r="E46" s="224"/>
      <c r="F46" s="224"/>
      <c r="G46" s="224"/>
      <c r="H46" s="224"/>
      <c r="I46" s="224"/>
      <c r="J46" s="203"/>
      <c r="K46" s="220"/>
      <c r="L46" s="220"/>
      <c r="M46" s="220"/>
      <c r="N46" s="220"/>
      <c r="O46" s="241"/>
      <c r="P46" s="207"/>
      <c r="Q46" s="208"/>
      <c r="R46" s="208"/>
      <c r="S46" s="208"/>
      <c r="T46" s="208"/>
      <c r="U46" s="208"/>
      <c r="V46" s="208"/>
      <c r="W46" s="208"/>
      <c r="X46" s="209"/>
      <c r="Y46" s="153"/>
      <c r="Z46" s="143"/>
      <c r="AA46" s="143"/>
    </row>
    <row r="47" spans="1:103" ht="20.25" customHeight="1">
      <c r="A47" s="221"/>
      <c r="B47" s="221"/>
      <c r="C47" s="221"/>
      <c r="D47" s="227"/>
      <c r="E47" s="225"/>
      <c r="F47" s="225"/>
      <c r="G47" s="225"/>
      <c r="H47" s="225"/>
      <c r="I47" s="225"/>
      <c r="J47" s="227"/>
      <c r="K47" s="221"/>
      <c r="L47" s="221"/>
      <c r="M47" s="221"/>
      <c r="N47" s="221"/>
      <c r="O47" s="241"/>
      <c r="P47" s="207"/>
      <c r="Q47" s="208"/>
      <c r="R47" s="208"/>
      <c r="S47" s="208"/>
      <c r="T47" s="208"/>
      <c r="U47" s="208"/>
      <c r="V47" s="208"/>
      <c r="W47" s="208"/>
      <c r="X47" s="209"/>
      <c r="Y47" s="153"/>
      <c r="Z47" s="143"/>
      <c r="AA47" s="143"/>
    </row>
    <row r="48" spans="1:103" ht="15.95" customHeight="1">
      <c r="A48" s="53" t="s">
        <v>19</v>
      </c>
      <c r="B48" s="213" t="s">
        <v>18</v>
      </c>
      <c r="C48" s="214"/>
      <c r="D48" s="214"/>
      <c r="E48" s="214"/>
      <c r="F48" s="214"/>
      <c r="G48" s="214"/>
      <c r="H48" s="214"/>
      <c r="I48" s="214"/>
      <c r="J48" s="214"/>
      <c r="K48" s="214"/>
      <c r="L48" s="214"/>
      <c r="M48" s="214"/>
      <c r="N48" s="215"/>
      <c r="O48" s="241"/>
      <c r="P48" s="207"/>
      <c r="Q48" s="208"/>
      <c r="R48" s="208"/>
      <c r="S48" s="208"/>
      <c r="T48" s="208"/>
      <c r="U48" s="208"/>
      <c r="V48" s="208"/>
      <c r="W48" s="208"/>
      <c r="X48" s="209"/>
      <c r="Y48" s="153"/>
      <c r="Z48" s="143"/>
      <c r="AA48" s="143"/>
    </row>
    <row r="49" spans="1:27" ht="15.95" customHeight="1" thickBot="1">
      <c r="A49" s="55">
        <f>$S$43</f>
        <v>0</v>
      </c>
      <c r="B49" s="216"/>
      <c r="C49" s="217"/>
      <c r="D49" s="217"/>
      <c r="E49" s="217"/>
      <c r="F49" s="217"/>
      <c r="G49" s="217"/>
      <c r="H49" s="217"/>
      <c r="I49" s="217"/>
      <c r="J49" s="217"/>
      <c r="K49" s="217"/>
      <c r="L49" s="217"/>
      <c r="M49" s="217"/>
      <c r="N49" s="218"/>
      <c r="O49" s="241"/>
      <c r="P49" s="210"/>
      <c r="Q49" s="211"/>
      <c r="R49" s="211"/>
      <c r="S49" s="211"/>
      <c r="T49" s="211"/>
      <c r="U49" s="211"/>
      <c r="V49" s="211"/>
      <c r="W49" s="211"/>
      <c r="X49" s="212"/>
      <c r="Y49" s="153"/>
      <c r="Z49" s="143"/>
      <c r="AA49" s="143"/>
    </row>
    <row r="50" spans="1:27">
      <c r="A50" s="202"/>
      <c r="B50" s="202"/>
      <c r="C50" s="202"/>
      <c r="D50" s="202"/>
      <c r="E50" s="202"/>
      <c r="F50" s="202"/>
      <c r="G50" s="202"/>
      <c r="H50" s="202"/>
      <c r="I50" s="202"/>
      <c r="J50" s="202"/>
      <c r="K50" s="202"/>
      <c r="L50" s="202"/>
      <c r="M50" s="202"/>
      <c r="N50" s="202"/>
      <c r="O50" s="203"/>
      <c r="P50" s="261" t="s">
        <v>160</v>
      </c>
      <c r="Q50" s="261"/>
      <c r="R50" s="261"/>
      <c r="S50" s="261"/>
      <c r="T50" s="261"/>
      <c r="U50" s="261"/>
      <c r="V50" s="261"/>
      <c r="W50" s="261"/>
      <c r="X50" s="261"/>
      <c r="Y50" s="138"/>
      <c r="Z50" s="138"/>
      <c r="AA50" s="138"/>
    </row>
    <row r="51" spans="1:27">
      <c r="A51" s="203"/>
      <c r="B51" s="203"/>
      <c r="C51" s="203"/>
      <c r="D51" s="203"/>
      <c r="E51" s="203"/>
      <c r="F51" s="203"/>
      <c r="G51" s="203"/>
      <c r="H51" s="203"/>
      <c r="I51" s="203"/>
      <c r="J51" s="203"/>
      <c r="K51" s="203"/>
      <c r="L51" s="203"/>
      <c r="M51" s="203"/>
      <c r="N51" s="203"/>
      <c r="O51" s="203"/>
      <c r="P51" s="262"/>
      <c r="Q51" s="262"/>
      <c r="R51" s="262"/>
      <c r="S51" s="262"/>
      <c r="T51" s="262"/>
      <c r="U51" s="262"/>
      <c r="V51" s="262"/>
      <c r="W51" s="262"/>
      <c r="X51" s="262"/>
      <c r="Y51" s="156"/>
      <c r="Z51" s="141"/>
      <c r="AA51" s="141"/>
    </row>
    <row r="52" spans="1:27">
      <c r="A52" s="203"/>
      <c r="B52" s="203"/>
      <c r="C52" s="203"/>
      <c r="D52" s="203"/>
      <c r="E52" s="203"/>
      <c r="F52" s="203"/>
      <c r="G52" s="203"/>
      <c r="H52" s="203"/>
      <c r="I52" s="203"/>
      <c r="J52" s="203"/>
      <c r="K52" s="203"/>
      <c r="L52" s="203"/>
      <c r="M52" s="203"/>
      <c r="N52" s="203"/>
      <c r="O52" s="203"/>
      <c r="P52" s="263"/>
      <c r="Q52" s="263"/>
      <c r="R52" s="263"/>
      <c r="S52" s="263"/>
      <c r="T52" s="263"/>
      <c r="U52" s="263"/>
      <c r="V52" s="263"/>
      <c r="W52" s="263"/>
      <c r="X52" s="263"/>
      <c r="Y52" s="138"/>
      <c r="Z52" s="138"/>
      <c r="AA52" s="138"/>
    </row>
    <row r="53" spans="1:27" ht="20.25">
      <c r="A53" s="203"/>
      <c r="B53" s="203"/>
      <c r="C53" s="203"/>
      <c r="D53" s="203"/>
      <c r="E53" s="203"/>
      <c r="F53" s="203"/>
      <c r="G53" s="203"/>
      <c r="H53" s="203"/>
      <c r="I53" s="203"/>
      <c r="J53" s="203"/>
      <c r="K53" s="203"/>
      <c r="L53" s="203"/>
      <c r="M53" s="203"/>
      <c r="N53" s="203"/>
      <c r="O53" s="203"/>
      <c r="P53" s="189" t="s">
        <v>159</v>
      </c>
      <c r="Q53" s="190"/>
      <c r="R53" s="190"/>
      <c r="S53" s="190"/>
      <c r="T53" s="190"/>
      <c r="U53" s="190"/>
      <c r="V53" s="190"/>
      <c r="W53" s="190"/>
      <c r="X53" s="191"/>
      <c r="Y53" s="150"/>
      <c r="Z53" s="145"/>
      <c r="AA53" s="145"/>
    </row>
    <row r="54" spans="1:27" ht="21" thickBot="1">
      <c r="A54" s="203"/>
      <c r="B54" s="203"/>
      <c r="C54" s="203"/>
      <c r="D54" s="203"/>
      <c r="E54" s="203"/>
      <c r="F54" s="203"/>
      <c r="G54" s="203"/>
      <c r="H54" s="203"/>
      <c r="I54" s="203"/>
      <c r="J54" s="203"/>
      <c r="K54" s="203"/>
      <c r="L54" s="203"/>
      <c r="M54" s="203"/>
      <c r="N54" s="203"/>
      <c r="O54" s="203"/>
      <c r="P54" s="192"/>
      <c r="Q54" s="193"/>
      <c r="R54" s="193"/>
      <c r="S54" s="193"/>
      <c r="T54" s="193"/>
      <c r="U54" s="193"/>
      <c r="V54" s="193"/>
      <c r="W54" s="193"/>
      <c r="X54" s="194"/>
      <c r="Y54" s="150"/>
      <c r="Z54" s="145"/>
      <c r="AA54" s="145"/>
    </row>
    <row r="55" spans="1:27" ht="21" thickBot="1">
      <c r="A55" s="203"/>
      <c r="B55" s="203"/>
      <c r="C55" s="203"/>
      <c r="D55" s="203"/>
      <c r="E55" s="203"/>
      <c r="F55" s="203"/>
      <c r="G55" s="203"/>
      <c r="H55" s="203"/>
      <c r="I55" s="203"/>
      <c r="J55" s="203"/>
      <c r="K55" s="203"/>
      <c r="L55" s="203"/>
      <c r="M55" s="203"/>
      <c r="N55" s="203"/>
      <c r="O55" s="203"/>
      <c r="P55" s="82" t="s">
        <v>7</v>
      </c>
      <c r="Q55" s="195" t="s">
        <v>8</v>
      </c>
      <c r="R55" s="195"/>
      <c r="S55" s="195"/>
      <c r="T55" s="196"/>
      <c r="U55" s="196"/>
      <c r="V55" s="196"/>
      <c r="W55" s="196"/>
      <c r="X55" s="196"/>
      <c r="Y55" s="139"/>
      <c r="Z55" s="139"/>
      <c r="AA55" s="139"/>
    </row>
    <row r="56" spans="1:27" ht="16.5" thickBot="1">
      <c r="A56" s="203"/>
      <c r="B56" s="203"/>
      <c r="C56" s="203"/>
      <c r="D56" s="203"/>
      <c r="E56" s="203"/>
      <c r="F56" s="203"/>
      <c r="G56" s="203"/>
      <c r="H56" s="203"/>
      <c r="I56" s="203"/>
      <c r="J56" s="203"/>
      <c r="K56" s="203"/>
      <c r="L56" s="203"/>
      <c r="M56" s="203"/>
      <c r="N56" s="203"/>
      <c r="O56" s="203"/>
      <c r="P56" s="83">
        <v>1</v>
      </c>
      <c r="Q56" s="182" t="s">
        <v>191</v>
      </c>
      <c r="R56" s="182"/>
      <c r="S56" s="182"/>
      <c r="T56" s="184"/>
      <c r="U56" s="185"/>
      <c r="V56" s="183" t="s">
        <v>198</v>
      </c>
      <c r="W56" s="183"/>
      <c r="X56" s="183"/>
      <c r="Y56" s="155"/>
      <c r="Z56" s="142"/>
      <c r="AA56" s="142"/>
    </row>
    <row r="57" spans="1:27" ht="16.5" thickBot="1">
      <c r="A57" s="203"/>
      <c r="B57" s="203"/>
      <c r="C57" s="203"/>
      <c r="D57" s="203"/>
      <c r="E57" s="203"/>
      <c r="F57" s="203"/>
      <c r="G57" s="203"/>
      <c r="H57" s="203"/>
      <c r="I57" s="203"/>
      <c r="J57" s="203"/>
      <c r="K57" s="203"/>
      <c r="L57" s="203"/>
      <c r="M57" s="203"/>
      <c r="N57" s="203"/>
      <c r="O57" s="203"/>
      <c r="P57" s="83">
        <v>2</v>
      </c>
      <c r="Q57" s="182" t="s">
        <v>192</v>
      </c>
      <c r="R57" s="182"/>
      <c r="S57" s="182"/>
      <c r="T57" s="184"/>
      <c r="U57" s="185"/>
      <c r="V57" s="183" t="s">
        <v>199</v>
      </c>
      <c r="W57" s="183"/>
      <c r="X57" s="183"/>
      <c r="Y57" s="155"/>
      <c r="Z57" s="142"/>
      <c r="AA57" s="142"/>
    </row>
    <row r="58" spans="1:27" ht="16.5" thickBot="1">
      <c r="A58" s="203"/>
      <c r="B58" s="203"/>
      <c r="C58" s="203"/>
      <c r="D58" s="203"/>
      <c r="E58" s="203"/>
      <c r="F58" s="203"/>
      <c r="G58" s="203"/>
      <c r="H58" s="203"/>
      <c r="I58" s="203"/>
      <c r="J58" s="203"/>
      <c r="K58" s="203"/>
      <c r="L58" s="203"/>
      <c r="M58" s="203"/>
      <c r="N58" s="203"/>
      <c r="O58" s="203"/>
      <c r="P58" s="83">
        <v>3</v>
      </c>
      <c r="Q58" s="182" t="s">
        <v>193</v>
      </c>
      <c r="R58" s="182"/>
      <c r="S58" s="182"/>
      <c r="T58" s="184"/>
      <c r="U58" s="185"/>
      <c r="V58" s="183" t="s">
        <v>200</v>
      </c>
      <c r="W58" s="183"/>
      <c r="X58" s="183"/>
      <c r="Y58" s="155"/>
      <c r="Z58" s="142"/>
      <c r="AA58" s="142"/>
    </row>
    <row r="59" spans="1:27" ht="16.5" thickBot="1">
      <c r="A59" s="203"/>
      <c r="B59" s="203"/>
      <c r="C59" s="203"/>
      <c r="D59" s="203"/>
      <c r="E59" s="203"/>
      <c r="F59" s="203"/>
      <c r="G59" s="203"/>
      <c r="H59" s="203"/>
      <c r="I59" s="203"/>
      <c r="J59" s="203"/>
      <c r="K59" s="203"/>
      <c r="L59" s="203"/>
      <c r="M59" s="203"/>
      <c r="N59" s="203"/>
      <c r="O59" s="203"/>
      <c r="P59" s="83">
        <v>4</v>
      </c>
      <c r="Q59" s="182" t="s">
        <v>194</v>
      </c>
      <c r="R59" s="182"/>
      <c r="S59" s="182"/>
      <c r="T59" s="184"/>
      <c r="U59" s="185"/>
      <c r="V59" s="183" t="s">
        <v>201</v>
      </c>
      <c r="W59" s="183"/>
      <c r="X59" s="183"/>
      <c r="Y59" s="155"/>
      <c r="Z59" s="142"/>
      <c r="AA59" s="142"/>
    </row>
    <row r="60" spans="1:27" ht="16.5" thickBot="1">
      <c r="A60" s="203"/>
      <c r="B60" s="203"/>
      <c r="C60" s="203"/>
      <c r="D60" s="203"/>
      <c r="E60" s="203"/>
      <c r="F60" s="203"/>
      <c r="G60" s="203"/>
      <c r="H60" s="203"/>
      <c r="I60" s="203"/>
      <c r="J60" s="203"/>
      <c r="K60" s="203"/>
      <c r="L60" s="203"/>
      <c r="M60" s="203"/>
      <c r="N60" s="203"/>
      <c r="O60" s="203"/>
      <c r="P60" s="83">
        <v>5</v>
      </c>
      <c r="Q60" s="182" t="s">
        <v>195</v>
      </c>
      <c r="R60" s="182"/>
      <c r="S60" s="182"/>
      <c r="T60" s="184"/>
      <c r="U60" s="185"/>
      <c r="V60" s="182"/>
      <c r="W60" s="182"/>
      <c r="X60" s="182"/>
      <c r="Y60" s="155"/>
      <c r="Z60" s="142"/>
      <c r="AA60" s="142"/>
    </row>
    <row r="61" spans="1:27" ht="16.5" thickBot="1">
      <c r="A61" s="203"/>
      <c r="B61" s="203"/>
      <c r="C61" s="203"/>
      <c r="D61" s="203"/>
      <c r="E61" s="203"/>
      <c r="F61" s="203"/>
      <c r="G61" s="203"/>
      <c r="H61" s="203"/>
      <c r="I61" s="203"/>
      <c r="J61" s="203"/>
      <c r="K61" s="203"/>
      <c r="L61" s="203"/>
      <c r="M61" s="203"/>
      <c r="N61" s="203"/>
      <c r="O61" s="203"/>
      <c r="P61" s="83">
        <v>6</v>
      </c>
      <c r="Q61" s="182" t="s">
        <v>196</v>
      </c>
      <c r="R61" s="182"/>
      <c r="S61" s="182"/>
      <c r="T61" s="184"/>
      <c r="U61" s="185"/>
      <c r="V61" s="182"/>
      <c r="W61" s="182"/>
      <c r="X61" s="182"/>
      <c r="Y61" s="155"/>
      <c r="Z61" s="142"/>
      <c r="AA61" s="142"/>
    </row>
    <row r="62" spans="1:27" ht="16.5" thickBot="1">
      <c r="A62" s="203"/>
      <c r="B62" s="203"/>
      <c r="C62" s="203"/>
      <c r="D62" s="203"/>
      <c r="E62" s="203"/>
      <c r="F62" s="203"/>
      <c r="G62" s="203"/>
      <c r="H62" s="203"/>
      <c r="I62" s="203"/>
      <c r="J62" s="203"/>
      <c r="K62" s="203"/>
      <c r="L62" s="203"/>
      <c r="M62" s="203"/>
      <c r="N62" s="203"/>
      <c r="O62" s="203"/>
      <c r="P62" s="83">
        <v>7</v>
      </c>
      <c r="Q62" s="182" t="s">
        <v>197</v>
      </c>
      <c r="R62" s="182"/>
      <c r="S62" s="182"/>
      <c r="T62" s="184"/>
      <c r="U62" s="185"/>
      <c r="V62" s="182"/>
      <c r="W62" s="182"/>
      <c r="X62" s="182"/>
      <c r="Y62" s="155"/>
      <c r="Z62" s="142"/>
      <c r="AA62" s="142"/>
    </row>
  </sheetData>
  <sheetProtection password="F5D8"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4577" r:id="rId3"/>
    <oleObject progId="PBrush" shapeId="24578" r:id="rId4"/>
  </oleObjects>
</worksheet>
</file>

<file path=xl/worksheets/sheet8.xml><?xml version="1.0" encoding="utf-8"?>
<worksheet xmlns="http://schemas.openxmlformats.org/spreadsheetml/2006/main" xmlns:r="http://schemas.openxmlformats.org/officeDocument/2006/relationships">
  <sheetPr codeName="Sheet8"/>
  <dimension ref="A1:CY62"/>
  <sheetViews>
    <sheetView zoomScaleNormal="100" workbookViewId="0">
      <selection activeCell="A27" sqref="A27"/>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28"/>
      <c r="B1" s="181" t="s">
        <v>178</v>
      </c>
      <c r="C1" s="180"/>
      <c r="D1" s="180"/>
      <c r="E1" s="180"/>
      <c r="F1" s="180"/>
      <c r="G1" s="180"/>
      <c r="H1" s="180"/>
      <c r="I1" s="180"/>
      <c r="J1" s="180"/>
      <c r="K1" s="180"/>
      <c r="L1" s="180"/>
      <c r="M1" s="180"/>
      <c r="N1" s="241"/>
      <c r="O1" s="241"/>
      <c r="P1" s="318" t="s">
        <v>122</v>
      </c>
      <c r="Q1" s="319"/>
      <c r="R1" s="319"/>
      <c r="S1" s="319"/>
      <c r="T1" s="319"/>
      <c r="U1" s="319"/>
      <c r="V1" s="319"/>
      <c r="W1" s="319"/>
      <c r="X1" s="320"/>
      <c r="Y1" s="159"/>
      <c r="Z1" s="146"/>
      <c r="AA1" s="146"/>
    </row>
    <row r="2" spans="1:27" s="31" customFormat="1" ht="12.95" customHeight="1">
      <c r="A2" s="228"/>
      <c r="B2" s="180" t="s">
        <v>0</v>
      </c>
      <c r="C2" s="180"/>
      <c r="D2" s="180"/>
      <c r="E2" s="180"/>
      <c r="F2" s="180"/>
      <c r="G2" s="180"/>
      <c r="H2" s="180"/>
      <c r="I2" s="180"/>
      <c r="J2" s="180"/>
      <c r="K2" s="180"/>
      <c r="L2" s="180"/>
      <c r="M2" s="180"/>
      <c r="N2" s="241"/>
      <c r="O2" s="241"/>
      <c r="P2" s="321"/>
      <c r="Q2" s="322"/>
      <c r="R2" s="322"/>
      <c r="S2" s="322"/>
      <c r="T2" s="322"/>
      <c r="U2" s="323"/>
      <c r="V2" s="323"/>
      <c r="W2" s="323"/>
      <c r="X2" s="324"/>
      <c r="Y2" s="160"/>
      <c r="Z2" s="147"/>
      <c r="AA2" s="147"/>
    </row>
    <row r="3" spans="1:27" s="31" customFormat="1" ht="12.95" customHeight="1">
      <c r="A3" s="228"/>
      <c r="B3" s="180"/>
      <c r="C3" s="180"/>
      <c r="D3" s="180"/>
      <c r="E3" s="180"/>
      <c r="F3" s="180"/>
      <c r="G3" s="180"/>
      <c r="H3" s="180"/>
      <c r="I3" s="180"/>
      <c r="J3" s="180"/>
      <c r="K3" s="180"/>
      <c r="L3" s="180"/>
      <c r="M3" s="180"/>
      <c r="N3" s="241"/>
      <c r="O3" s="241"/>
      <c r="P3" s="321"/>
      <c r="Q3" s="322"/>
      <c r="R3" s="322"/>
      <c r="S3" s="322"/>
      <c r="T3" s="322"/>
      <c r="U3" s="323"/>
      <c r="V3" s="323"/>
      <c r="W3" s="323"/>
      <c r="X3" s="324"/>
      <c r="Y3" s="160"/>
      <c r="Z3" s="147"/>
      <c r="AA3" s="147"/>
    </row>
    <row r="4" spans="1:27" s="31" customFormat="1" ht="15" customHeight="1">
      <c r="A4" s="228"/>
      <c r="B4" s="228"/>
      <c r="C4" s="228"/>
      <c r="D4" s="264" t="s">
        <v>1</v>
      </c>
      <c r="E4" s="264"/>
      <c r="F4" s="264"/>
      <c r="G4" s="264"/>
      <c r="H4" s="264"/>
      <c r="I4" s="264"/>
      <c r="J4" s="264"/>
      <c r="K4" s="264"/>
      <c r="L4" s="228"/>
      <c r="M4" s="228"/>
      <c r="N4" s="228"/>
      <c r="O4" s="241"/>
      <c r="P4" s="321"/>
      <c r="Q4" s="322"/>
      <c r="R4" s="322"/>
      <c r="S4" s="322"/>
      <c r="T4" s="322"/>
      <c r="U4" s="323"/>
      <c r="V4" s="323"/>
      <c r="W4" s="323"/>
      <c r="X4" s="324"/>
      <c r="Y4" s="160"/>
      <c r="Z4" s="147"/>
      <c r="AA4" s="147"/>
    </row>
    <row r="5" spans="1:27" s="31" customFormat="1" ht="8.25" customHeight="1">
      <c r="A5" s="228"/>
      <c r="B5" s="228"/>
      <c r="C5" s="228"/>
      <c r="D5" s="228"/>
      <c r="E5" s="228"/>
      <c r="F5" s="228"/>
      <c r="G5" s="228"/>
      <c r="H5" s="228"/>
      <c r="I5" s="228"/>
      <c r="J5" s="228"/>
      <c r="K5" s="228"/>
      <c r="L5" s="228"/>
      <c r="M5" s="228"/>
      <c r="N5" s="228"/>
      <c r="O5" s="241"/>
      <c r="P5" s="321"/>
      <c r="Q5" s="322"/>
      <c r="R5" s="322"/>
      <c r="S5" s="322"/>
      <c r="T5" s="322"/>
      <c r="U5" s="323"/>
      <c r="V5" s="323"/>
      <c r="W5" s="323"/>
      <c r="X5" s="324"/>
      <c r="Y5" s="160"/>
      <c r="Z5" s="147"/>
      <c r="AA5" s="147"/>
    </row>
    <row r="6" spans="1:27" s="31" customFormat="1" ht="20.100000000000001" customHeight="1">
      <c r="A6" s="244" t="s">
        <v>148</v>
      </c>
      <c r="B6" s="244"/>
      <c r="C6" s="244"/>
      <c r="D6" s="244"/>
      <c r="E6" s="313" t="str">
        <f>Sheet1!$E$6</f>
        <v>Communication Design</v>
      </c>
      <c r="F6" s="313"/>
      <c r="G6" s="313"/>
      <c r="H6" s="313"/>
      <c r="I6" s="313"/>
      <c r="J6" s="313"/>
      <c r="K6" s="313"/>
      <c r="L6" s="313"/>
      <c r="M6" s="313"/>
      <c r="N6" s="313"/>
      <c r="O6" s="241"/>
      <c r="P6" s="321"/>
      <c r="Q6" s="322"/>
      <c r="R6" s="322"/>
      <c r="S6" s="322"/>
      <c r="T6" s="322"/>
      <c r="U6" s="323"/>
      <c r="V6" s="323"/>
      <c r="W6" s="323"/>
      <c r="X6" s="324"/>
      <c r="Y6" s="160"/>
      <c r="Z6" s="147"/>
      <c r="AA6" s="147"/>
    </row>
    <row r="7" spans="1:27" s="31" customFormat="1" ht="20.100000000000001" customHeight="1">
      <c r="A7" s="244" t="s">
        <v>149</v>
      </c>
      <c r="B7" s="244"/>
      <c r="C7" s="313" t="str">
        <f>Sheet1!$C$7</f>
        <v>Bachelor of Communication Design</v>
      </c>
      <c r="D7" s="313"/>
      <c r="E7" s="313"/>
      <c r="F7" s="313"/>
      <c r="G7" s="313"/>
      <c r="H7" s="313"/>
      <c r="I7" s="313"/>
      <c r="J7" s="313"/>
      <c r="K7" s="313"/>
      <c r="L7" s="313"/>
      <c r="M7" s="313"/>
      <c r="N7" s="313"/>
      <c r="O7" s="241"/>
      <c r="P7" s="321"/>
      <c r="Q7" s="322"/>
      <c r="R7" s="322"/>
      <c r="S7" s="322"/>
      <c r="T7" s="322"/>
      <c r="U7" s="323"/>
      <c r="V7" s="323"/>
      <c r="W7" s="323"/>
      <c r="X7" s="324"/>
      <c r="Y7" s="160"/>
      <c r="Z7" s="147"/>
      <c r="AA7" s="147"/>
    </row>
    <row r="8" spans="1:27" s="31" customFormat="1" ht="20.100000000000001" customHeight="1">
      <c r="A8" s="36" t="s">
        <v>2</v>
      </c>
      <c r="B8" s="38" t="str">
        <f>Sheet1!$B$8</f>
        <v>First</v>
      </c>
      <c r="C8" s="35" t="s">
        <v>3</v>
      </c>
      <c r="D8" s="39" t="str">
        <f>Sheet1!$D$8</f>
        <v>First</v>
      </c>
      <c r="E8" s="242" t="s">
        <v>4</v>
      </c>
      <c r="F8" s="242"/>
      <c r="G8" s="310" t="str">
        <f>Sheet1!$G$8</f>
        <v>CE17CD</v>
      </c>
      <c r="H8" s="310"/>
      <c r="I8" s="311" t="str">
        <f>Sheet1!$I$8</f>
        <v>Regular Exam</v>
      </c>
      <c r="J8" s="311"/>
      <c r="K8" s="311"/>
      <c r="L8" s="311"/>
      <c r="M8" s="312" t="str">
        <f>Sheet1!$M$8</f>
        <v>March/April, 2019</v>
      </c>
      <c r="N8" s="312"/>
      <c r="O8" s="241"/>
      <c r="P8" s="321"/>
      <c r="Q8" s="322"/>
      <c r="R8" s="322"/>
      <c r="S8" s="322"/>
      <c r="T8" s="322"/>
      <c r="U8" s="323"/>
      <c r="V8" s="323"/>
      <c r="W8" s="323"/>
      <c r="X8" s="324"/>
      <c r="Y8" s="160"/>
      <c r="Z8" s="147"/>
      <c r="AA8" s="147"/>
    </row>
    <row r="9" spans="1:27" s="31" customFormat="1" ht="20.100000000000001" customHeight="1">
      <c r="A9" s="37" t="s">
        <v>5</v>
      </c>
      <c r="B9" s="274" t="str">
        <f>Sheet1!$B$9</f>
        <v>Sculpture-I</v>
      </c>
      <c r="C9" s="274"/>
      <c r="D9" s="274"/>
      <c r="E9" s="274"/>
      <c r="F9" s="274"/>
      <c r="G9" s="274"/>
      <c r="H9" s="274"/>
      <c r="I9" s="274"/>
      <c r="J9" s="274"/>
      <c r="K9" s="242" t="s">
        <v>6</v>
      </c>
      <c r="L9" s="242"/>
      <c r="M9" s="242"/>
      <c r="N9" s="40" t="str">
        <f>Sheet1!$N$9</f>
        <v>02/04/2019</v>
      </c>
      <c r="O9" s="241"/>
      <c r="P9" s="321"/>
      <c r="Q9" s="322"/>
      <c r="R9" s="322"/>
      <c r="S9" s="322"/>
      <c r="T9" s="322"/>
      <c r="U9" s="323"/>
      <c r="V9" s="323"/>
      <c r="W9" s="323"/>
      <c r="X9" s="324"/>
      <c r="Y9" s="160"/>
      <c r="Z9" s="147"/>
      <c r="AA9" s="147"/>
    </row>
    <row r="10" spans="1:27" s="31" customFormat="1" ht="20.100000000000001" customHeight="1">
      <c r="A10" s="244" t="s">
        <v>20</v>
      </c>
      <c r="B10" s="244"/>
      <c r="C10" s="244"/>
      <c r="D10" s="244"/>
      <c r="E10" s="274" t="str">
        <f>Sheet1!$E$10</f>
        <v>Dr. Aijaz Ali Brohi</v>
      </c>
      <c r="F10" s="274"/>
      <c r="G10" s="274"/>
      <c r="H10" s="274"/>
      <c r="I10" s="274"/>
      <c r="J10" s="274"/>
      <c r="K10" s="274"/>
      <c r="L10" s="274"/>
      <c r="M10" s="274"/>
      <c r="N10" s="274"/>
      <c r="O10" s="241"/>
      <c r="P10" s="321"/>
      <c r="Q10" s="322"/>
      <c r="R10" s="322"/>
      <c r="S10" s="322"/>
      <c r="T10" s="322"/>
      <c r="U10" s="323"/>
      <c r="V10" s="323"/>
      <c r="W10" s="323"/>
      <c r="X10" s="324"/>
      <c r="Y10" s="160"/>
      <c r="Z10" s="147"/>
      <c r="AA10" s="147"/>
    </row>
    <row r="11" spans="1:27" s="31" customFormat="1" ht="9.9499999999999993" customHeight="1">
      <c r="A11" s="250"/>
      <c r="B11" s="250"/>
      <c r="C11" s="250"/>
      <c r="D11" s="240" t="s">
        <v>157</v>
      </c>
      <c r="E11" s="240"/>
      <c r="F11" s="314" t="s">
        <v>157</v>
      </c>
      <c r="G11" s="314"/>
      <c r="H11" s="314" t="s">
        <v>157</v>
      </c>
      <c r="I11" s="314"/>
      <c r="J11" s="314" t="s">
        <v>157</v>
      </c>
      <c r="K11" s="314"/>
      <c r="L11" s="315"/>
      <c r="M11" s="315"/>
      <c r="N11" s="315"/>
      <c r="O11" s="241"/>
      <c r="P11" s="321"/>
      <c r="Q11" s="322"/>
      <c r="R11" s="322"/>
      <c r="S11" s="322"/>
      <c r="T11" s="322"/>
      <c r="U11" s="323"/>
      <c r="V11" s="323"/>
      <c r="W11" s="323"/>
      <c r="X11" s="324"/>
      <c r="Y11" s="160"/>
      <c r="Z11" s="147"/>
      <c r="AA11" s="147"/>
    </row>
    <row r="12" spans="1:27" s="31" customFormat="1" ht="18" customHeight="1">
      <c r="A12" s="239" t="s">
        <v>7</v>
      </c>
      <c r="B12" s="239" t="s">
        <v>8</v>
      </c>
      <c r="C12" s="239"/>
      <c r="D12" s="243" t="s">
        <v>9</v>
      </c>
      <c r="E12" s="243"/>
      <c r="F12" s="243"/>
      <c r="G12" s="243"/>
      <c r="H12" s="243"/>
      <c r="I12" s="243"/>
      <c r="J12" s="243"/>
      <c r="K12" s="243"/>
      <c r="L12" s="243"/>
      <c r="M12" s="243"/>
      <c r="N12" s="243"/>
      <c r="O12" s="241"/>
      <c r="P12" s="321"/>
      <c r="Q12" s="322"/>
      <c r="R12" s="322"/>
      <c r="S12" s="322"/>
      <c r="T12" s="322"/>
      <c r="U12" s="323"/>
      <c r="V12" s="323"/>
      <c r="W12" s="323"/>
      <c r="X12" s="324"/>
      <c r="Y12" s="160"/>
      <c r="Z12" s="147"/>
      <c r="AA12" s="147"/>
    </row>
    <row r="13" spans="1:27" s="31" customFormat="1" ht="18" customHeight="1">
      <c r="A13" s="239"/>
      <c r="B13" s="239"/>
      <c r="C13" s="239"/>
      <c r="D13" s="243"/>
      <c r="E13" s="243"/>
      <c r="F13" s="243"/>
      <c r="G13" s="243"/>
      <c r="H13" s="243"/>
      <c r="I13" s="243"/>
      <c r="J13" s="243"/>
      <c r="K13" s="243"/>
      <c r="L13" s="243"/>
      <c r="M13" s="243"/>
      <c r="N13" s="243"/>
      <c r="O13" s="241"/>
      <c r="P13" s="321"/>
      <c r="Q13" s="322"/>
      <c r="R13" s="322"/>
      <c r="S13" s="322"/>
      <c r="T13" s="322"/>
      <c r="U13" s="325"/>
      <c r="V13" s="326"/>
      <c r="W13" s="326"/>
      <c r="X13" s="327"/>
      <c r="Y13" s="160"/>
      <c r="Z13" s="147"/>
      <c r="AA13" s="147"/>
    </row>
    <row r="14" spans="1:27" s="31" customFormat="1" ht="18" customHeight="1">
      <c r="A14" s="239"/>
      <c r="B14" s="239"/>
      <c r="C14" s="239"/>
      <c r="D14" s="243" t="s">
        <v>10</v>
      </c>
      <c r="E14" s="243"/>
      <c r="F14" s="243" t="s">
        <v>11</v>
      </c>
      <c r="G14" s="243"/>
      <c r="H14" s="243" t="s">
        <v>12</v>
      </c>
      <c r="I14" s="243"/>
      <c r="J14" s="243" t="s">
        <v>13</v>
      </c>
      <c r="K14" s="243"/>
      <c r="L14" s="243" t="s">
        <v>15</v>
      </c>
      <c r="M14" s="243"/>
      <c r="N14" s="239" t="s">
        <v>16</v>
      </c>
      <c r="O14" s="241"/>
      <c r="P14" s="321"/>
      <c r="Q14" s="322"/>
      <c r="R14" s="322"/>
      <c r="S14" s="322"/>
      <c r="T14" s="322"/>
      <c r="U14" s="326"/>
      <c r="V14" s="326"/>
      <c r="W14" s="326"/>
      <c r="X14" s="327"/>
      <c r="Y14" s="160"/>
      <c r="Z14" s="147"/>
      <c r="AA14" s="147"/>
    </row>
    <row r="15" spans="1:27" s="31" customFormat="1" ht="18" customHeight="1">
      <c r="A15" s="239"/>
      <c r="B15" s="239"/>
      <c r="C15" s="239"/>
      <c r="D15" s="243"/>
      <c r="E15" s="243"/>
      <c r="F15" s="243"/>
      <c r="G15" s="243"/>
      <c r="H15" s="243"/>
      <c r="I15" s="243"/>
      <c r="J15" s="243"/>
      <c r="K15" s="243"/>
      <c r="L15" s="243"/>
      <c r="M15" s="243"/>
      <c r="N15" s="239"/>
      <c r="O15" s="241"/>
      <c r="P15" s="321"/>
      <c r="Q15" s="322"/>
      <c r="R15" s="322"/>
      <c r="S15" s="322"/>
      <c r="T15" s="322"/>
      <c r="U15" s="326"/>
      <c r="V15" s="326"/>
      <c r="W15" s="326"/>
      <c r="X15" s="327"/>
      <c r="Y15" s="160"/>
      <c r="Z15" s="147"/>
      <c r="AA15" s="147"/>
    </row>
    <row r="16" spans="1:27" s="31" customFormat="1" ht="18" customHeight="1" thickBot="1">
      <c r="A16" s="239"/>
      <c r="B16" s="239"/>
      <c r="C16" s="239"/>
      <c r="D16" s="248"/>
      <c r="E16" s="248"/>
      <c r="F16" s="248"/>
      <c r="G16" s="248"/>
      <c r="H16" s="248"/>
      <c r="I16" s="248"/>
      <c r="J16" s="248"/>
      <c r="K16" s="248"/>
      <c r="L16" s="248"/>
      <c r="M16" s="248"/>
      <c r="N16" s="239"/>
      <c r="O16" s="241"/>
      <c r="P16" s="328"/>
      <c r="Q16" s="260"/>
      <c r="R16" s="260"/>
      <c r="S16" s="260"/>
      <c r="T16" s="260"/>
      <c r="U16" s="329"/>
      <c r="V16" s="329"/>
      <c r="W16" s="329"/>
      <c r="X16" s="330"/>
      <c r="Y16" s="160"/>
      <c r="Z16" s="147"/>
      <c r="AA16" s="147"/>
    </row>
    <row r="17" spans="1:103" s="31" customFormat="1" ht="18" customHeight="1">
      <c r="A17" s="239"/>
      <c r="B17" s="239"/>
      <c r="C17" s="239"/>
      <c r="D17" s="33" t="s">
        <v>14</v>
      </c>
      <c r="E17" s="8">
        <f>(10*M17)/100</f>
        <v>10</v>
      </c>
      <c r="F17" s="33" t="s">
        <v>14</v>
      </c>
      <c r="G17" s="8">
        <f>(10*M17)/100</f>
        <v>10</v>
      </c>
      <c r="H17" s="33" t="s">
        <v>14</v>
      </c>
      <c r="I17" s="8">
        <f>(20*M17)/100</f>
        <v>20</v>
      </c>
      <c r="J17" s="33" t="s">
        <v>14</v>
      </c>
      <c r="K17" s="8">
        <f>(60*M17)/100</f>
        <v>60</v>
      </c>
      <c r="L17" s="33" t="s">
        <v>14</v>
      </c>
      <c r="M17" s="11">
        <f>Sheet1!$M$17</f>
        <v>100</v>
      </c>
      <c r="N17" s="239"/>
      <c r="O17" s="241"/>
      <c r="P17" s="28" t="s">
        <v>150</v>
      </c>
      <c r="Q17" s="250" t="s">
        <v>146</v>
      </c>
      <c r="R17" s="250"/>
      <c r="S17" s="275"/>
      <c r="T17" s="331" t="s">
        <v>147</v>
      </c>
      <c r="U17" s="250"/>
      <c r="V17" s="250"/>
      <c r="W17" s="250"/>
      <c r="X17" s="275"/>
      <c r="Y17" s="155"/>
      <c r="Z17" s="142"/>
      <c r="AA17" s="142"/>
    </row>
    <row r="18" spans="1:103" s="65" customFormat="1" ht="5.0999999999999996" customHeight="1">
      <c r="A18" s="67"/>
      <c r="B18" s="280"/>
      <c r="C18" s="281"/>
      <c r="D18" s="316" t="s">
        <v>157</v>
      </c>
      <c r="E18" s="317"/>
      <c r="F18" s="316" t="s">
        <v>157</v>
      </c>
      <c r="G18" s="317"/>
      <c r="H18" s="316" t="s">
        <v>157</v>
      </c>
      <c r="I18" s="317"/>
      <c r="J18" s="316" t="s">
        <v>157</v>
      </c>
      <c r="K18" s="317"/>
      <c r="L18" s="280"/>
      <c r="M18" s="281"/>
      <c r="N18" s="67"/>
      <c r="O18" s="241"/>
      <c r="P18" s="68"/>
      <c r="Q18" s="332"/>
      <c r="R18" s="333"/>
      <c r="S18" s="281"/>
      <c r="T18" s="280"/>
      <c r="U18" s="333"/>
      <c r="V18" s="333"/>
      <c r="W18" s="333"/>
      <c r="X18" s="281"/>
      <c r="Y18" s="155"/>
      <c r="Z18" s="142"/>
      <c r="AA18" s="142"/>
      <c r="AF18" s="65" t="b">
        <f>Sheet7!$AF$38</f>
        <v>0</v>
      </c>
      <c r="AG18" s="85" t="str">
        <f>IF(AND(AF19=TRUE, AF18=TRUE),IF(A19-Sheet7!A38=1,"OK","INCORRECT"),"")</f>
        <v/>
      </c>
      <c r="BO18" s="65" t="str">
        <f>Sheet7!BO38</f>
        <v/>
      </c>
      <c r="BP18" s="65" t="b">
        <f>Sheet7!BP38</f>
        <v>0</v>
      </c>
      <c r="BQ18" s="65" t="b">
        <f>Sheet7!BQ38</f>
        <v>0</v>
      </c>
      <c r="BR18" s="65" t="b">
        <f>Sheet7!BR38</f>
        <v>0</v>
      </c>
      <c r="BS18" s="65" t="str">
        <f>Sheet7!BS38</f>
        <v/>
      </c>
      <c r="BT18" s="65" t="str">
        <f>Sheet7!BT38</f>
        <v/>
      </c>
      <c r="BU18" s="65" t="str">
        <f>Sheet7!BU38</f>
        <v/>
      </c>
      <c r="BV18" s="65" t="str">
        <f>Sheet7!BV38</f>
        <v/>
      </c>
      <c r="BW18" s="65" t="str">
        <f>Sheet7!BW38</f>
        <v/>
      </c>
      <c r="BX18" s="65" t="str">
        <f>Sheet7!BX38</f>
        <v>INCORRECT</v>
      </c>
      <c r="BY18" s="65" t="b">
        <f>Sheet7!BY38</f>
        <v>0</v>
      </c>
      <c r="BZ18" s="65" t="str">
        <f>Sheet7!BZ38</f>
        <v/>
      </c>
      <c r="CA18" s="65" t="b">
        <f>Sheet7!CA38</f>
        <v>0</v>
      </c>
      <c r="CB18" s="65" t="b">
        <f>Sheet7!CB38</f>
        <v>0</v>
      </c>
      <c r="CC18" s="65" t="b">
        <f>Sheet7!CC38</f>
        <v>0</v>
      </c>
      <c r="CD18" s="65" t="b">
        <f>Sheet7!CD38</f>
        <v>0</v>
      </c>
      <c r="CE18" s="65" t="b">
        <f>Sheet7!CE38</f>
        <v>0</v>
      </c>
      <c r="CF18" s="65" t="b">
        <f>Sheet7!CF38</f>
        <v>0</v>
      </c>
      <c r="CG18" s="65" t="str">
        <f>Sheet7!CG38</f>
        <v/>
      </c>
      <c r="CH18" s="65" t="str">
        <f>Sheet7!CH38</f>
        <v/>
      </c>
      <c r="CI18" s="65" t="str">
        <f>Sheet7!CI38</f>
        <v/>
      </c>
      <c r="CJ18" s="65" t="str">
        <f>Sheet7!CJ38</f>
        <v/>
      </c>
      <c r="CK18" s="65" t="str">
        <f>Sheet7!CK38</f>
        <v/>
      </c>
      <c r="CL18" s="65" t="str">
        <f>Sheet7!CL38</f>
        <v/>
      </c>
      <c r="CM18" s="65" t="str">
        <f>Sheet7!CM38</f>
        <v/>
      </c>
      <c r="CN18" s="65" t="str">
        <f>Sheet7!CN38</f>
        <v/>
      </c>
      <c r="CO18" s="65" t="str">
        <f>Sheet7!CO38</f>
        <v>NO</v>
      </c>
      <c r="CP18" s="65" t="str">
        <f>Sheet7!CP38</f>
        <v>NO</v>
      </c>
      <c r="CQ18" s="65" t="str">
        <f>Sheet7!CQ38</f>
        <v>NO</v>
      </c>
      <c r="CR18" s="65" t="str">
        <f>Sheet7!CR38</f>
        <v>NO</v>
      </c>
      <c r="CS18" s="65" t="str">
        <f>Sheet7!CS38</f>
        <v>OK</v>
      </c>
      <c r="CT18" s="65" t="b">
        <f>Sheet7!CT38</f>
        <v>0</v>
      </c>
      <c r="CU18" s="65" t="b">
        <f>Sheet7!CU38</f>
        <v>0</v>
      </c>
      <c r="CV18" s="65" t="b">
        <f>Sheet7!CV38</f>
        <v>0</v>
      </c>
      <c r="CW18" s="65" t="b">
        <f>Sheet7!CW38</f>
        <v>0</v>
      </c>
      <c r="CX18" s="65" t="str">
        <f>Sheet7!CX38</f>
        <v>SEQUENCE INCORRECT</v>
      </c>
      <c r="CY18" s="65">
        <f>Sheet7!CY38</f>
        <v>19</v>
      </c>
    </row>
    <row r="19" spans="1:103" s="31" customFormat="1" ht="18.95" customHeight="1" thickBot="1">
      <c r="A19" s="63"/>
      <c r="B19" s="268"/>
      <c r="C19" s="269"/>
      <c r="D19" s="268"/>
      <c r="E19" s="269"/>
      <c r="F19" s="268"/>
      <c r="G19" s="269"/>
      <c r="H19" s="268"/>
      <c r="I19" s="269"/>
      <c r="J19" s="268"/>
      <c r="K19" s="269"/>
      <c r="L19" s="250" t="str">
        <f>IF(AND(A19&lt;&gt;"",B19&lt;&gt;"",D19&lt;&gt;"",F19&lt;&gt;"",H19&lt;&gt;"",J19&lt;&gt;"",Q19="",P19="OK",T19="",OR(D19&lt;=E17,D19="ABS"),OR(F19&lt;=G17,F19="ABS"),OR(H19&lt;=I17,H19="ABS"),OR(J19&lt;=K17,J19="ABS")),IF(AND(D19="ABS",F19="ABS",H19="ABS",J19="ABS"),"ABS",IF(SUM(D19,F19,H19,J19)=0,"ZERO",SUM(D19,F19,H19,J19))),"")</f>
        <v/>
      </c>
      <c r="M19" s="275"/>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41"/>
      <c r="P19" s="84" t="str">
        <f>IF(A19&lt;&gt;"",IF(CX19="SEQUENCE CORRECT",IF(OR(T(AB19)="OK",T(Z19)="oKK",T(Y19)="oKK",T(AA19)="oKK",T(AC19)="oOk",T(AD19)="Okk", AE19="ok"),"OK","FORMAT INCORRECT"),"SEQUENCE INCORRECT"),"")</f>
        <v/>
      </c>
      <c r="Q19" s="229" t="str">
        <f>IF(AND(A19&lt;&gt;"",B19&lt;&gt;""),IF(OR(D19&lt;&gt;"ABS"),IF(OR(AND(D19&lt;ROUNDDOWN((0.7*E17),0),D19&lt;&gt;0),D19&gt;E17,D19=""),"Attendance Marks incorrect",""),""),"")</f>
        <v/>
      </c>
      <c r="R19" s="230"/>
      <c r="S19" s="230"/>
      <c r="T19" s="230" t="str">
        <f>IF(OR(AND(OR(F19&lt;=G17, F19=0, F19="ABS"),OR(H19&lt;=I17, H19=0, H19="ABS"),OR(J19&lt;=K17, J19="ABS"))),IF(OR(AND(A19="",B19="",D19="",F19="",H19="",J19=""),AND(A19&lt;&gt;"",B19&lt;&gt;"",D19&lt;&gt;"",F19&lt;&gt;"",H19&lt;&gt;"",J19&lt;&gt;"", AG19="OK")),"","Given Marks or Format is incorrect"),"Given Marks or Format is incorrect")</f>
        <v/>
      </c>
      <c r="U19" s="230"/>
      <c r="V19" s="230"/>
      <c r="W19" s="230"/>
      <c r="X19" s="230"/>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68"/>
      <c r="C20" s="269"/>
      <c r="D20" s="268"/>
      <c r="E20" s="269"/>
      <c r="F20" s="268"/>
      <c r="G20" s="269"/>
      <c r="H20" s="268"/>
      <c r="I20" s="269"/>
      <c r="J20" s="268"/>
      <c r="K20" s="269"/>
      <c r="L20" s="250" t="str">
        <f>IF(AND(A20&lt;&gt;"",B20&lt;&gt;"",D20&lt;&gt;"", F20&lt;&gt;"", H20&lt;&gt;"", J20&lt;&gt;"",Q20="",P20="OK",T20="",OR(D20&lt;=E17,D20="ABS"),OR(F20&lt;=G17,F20="ABS"),OR(H20&lt;=I17,H20="ABS"),OR(J20&lt;=K17,J20="ABS")),IF(AND(D20="ABS",F20="ABS",H20="ABS",J20="ABS"),"ABS",IF(SUM(D20,F20,H20,J20)=0,"ZERO",SUM(D20,F20,H20,J20))),"")</f>
        <v/>
      </c>
      <c r="M20" s="275"/>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41"/>
      <c r="P20" s="84" t="str">
        <f t="shared" ref="P20:P38" si="0">IF(A20&lt;&gt;"",IF(CX20="SEQUENCE CORRECT",IF(OR(T(AB20)="OK",T(Z20)="oKK",T(Y20)="oKK",T(AA20)="oKK",T(AC20)="oOk",T(AD20)="Okk", AE20="ok"),"OK","FORMAT INCORRECT"),"SEQUENCE INCORRECT"),"")</f>
        <v/>
      </c>
      <c r="Q20" s="231" t="str">
        <f>IF(AND(A20&lt;&gt;"",B20&lt;&gt;""),IF(OR(D20&lt;&gt;"ABS"),IF(OR(AND(D20&lt;ROUNDDOWN((0.7*E17),0),D20&lt;&gt;0),D20&gt;E17,D20=""),"Attendance Marks incorrect",""),""),"")</f>
        <v/>
      </c>
      <c r="R20" s="232"/>
      <c r="S20" s="232"/>
      <c r="T20" s="232" t="str">
        <f>IF(OR(AND(OR(F20&lt;=G17, F20=0, F20="ABS"),OR(H20&lt;=I17, H20=0, H20="ABS"),OR(J20&lt;=K17, J20="ABS"))),IF(OR(AND(A20="",B20="",D20="",F20="",H20="",J20=""),AND(A20&lt;&gt;"",B20&lt;&gt;"",D20&lt;&gt;"",F20&lt;&gt;"",H20&lt;&gt;"",J20&lt;&gt;"", AG20="OK")),"","Given Marks or Format is incorrect"),"Given Marks or Format is incorrect")</f>
        <v/>
      </c>
      <c r="U20" s="232"/>
      <c r="V20" s="232"/>
      <c r="W20" s="232"/>
      <c r="X20" s="23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68"/>
      <c r="C21" s="269"/>
      <c r="D21" s="268"/>
      <c r="E21" s="269"/>
      <c r="F21" s="268"/>
      <c r="G21" s="269"/>
      <c r="H21" s="268"/>
      <c r="I21" s="269"/>
      <c r="J21" s="268"/>
      <c r="K21" s="269"/>
      <c r="L21" s="250" t="str">
        <f>IF(AND(A21&lt;&gt;"",B21&lt;&gt;"",D21&lt;&gt;"", F21&lt;&gt;"", H21&lt;&gt;"", J21&lt;&gt;"",Q21="",P21="OK",T21="",OR(D21&lt;=E17,D21="ABS"),OR(F21&lt;=G17,F21="ABS"),OR(H21&lt;=I17,H21="ABS"),OR(J21&lt;=K17,J21="ABS")),IF(AND(D21="ABS",F21="ABS",H21="ABS",J21="ABS"),"ABS",IF(SUM(D21,F21,H21,J21)=0,"ZERO",SUM(D21,F21,H21,J21))),"")</f>
        <v/>
      </c>
      <c r="M21" s="275"/>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41"/>
      <c r="P21" s="84" t="str">
        <f t="shared" si="0"/>
        <v/>
      </c>
      <c r="Q21" s="231" t="str">
        <f>IF(AND(A21&lt;&gt;"",B21&lt;&gt;""),IF(OR(D21&lt;&gt;"ABS"),IF(OR(AND(D21&lt;ROUNDDOWN((0.7*E17),0),D21&lt;&gt;0),D21&gt;E17,D21=""),"Attendance Marks incorrect",""),""),"")</f>
        <v/>
      </c>
      <c r="R21" s="232"/>
      <c r="S21" s="232"/>
      <c r="T21" s="232" t="str">
        <f>IF(OR(AND(OR(F21&lt;=G17, F21=0, F21="ABS"),OR(H21&lt;=I17, H21=0, H21="ABS"),OR(J21&lt;=K17, J21="ABS"))),IF(OR(AND(A21="",B21="",D21="",F21="",H21="",J21=""),AND(A21&lt;&gt;"",B21&lt;&gt;"",D21&lt;&gt;"",F21&lt;&gt;"",H21&lt;&gt;"",J21&lt;&gt;"", AG21="OK")),"","Given Marks or Format is incorrect"),"Given Marks or Format is incorrect")</f>
        <v/>
      </c>
      <c r="U21" s="232"/>
      <c r="V21" s="232"/>
      <c r="W21" s="232"/>
      <c r="X21" s="23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68"/>
      <c r="C22" s="269"/>
      <c r="D22" s="268"/>
      <c r="E22" s="269"/>
      <c r="F22" s="268"/>
      <c r="G22" s="269"/>
      <c r="H22" s="268"/>
      <c r="I22" s="269"/>
      <c r="J22" s="268"/>
      <c r="K22" s="269"/>
      <c r="L22" s="250" t="str">
        <f>IF(AND(A22&lt;&gt;"",B22&lt;&gt;"",D22&lt;&gt;"", F22&lt;&gt;"", H22&lt;&gt;"", J22&lt;&gt;"",Q22="",P22="OK",T22="",OR(D22&lt;=E17,D22="ABS"),OR(F22&lt;=G17,F22="ABS"),OR(H22&lt;=I17,H22="ABS"),OR(J22&lt;=K17,J22="ABS")),IF(AND(D22="ABS",F22="ABS",H22="ABS",J22="ABS"),"ABS",IF(SUM(D22,F22,H22,J22)=0,"ZERO",SUM(D22,F22,H22,J22))),"")</f>
        <v/>
      </c>
      <c r="M22" s="275"/>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41"/>
      <c r="P22" s="84" t="str">
        <f t="shared" si="0"/>
        <v/>
      </c>
      <c r="Q22" s="231" t="str">
        <f>IF(AND(A22&lt;&gt;"",B22&lt;&gt;""),IF(OR(D22&lt;&gt;"ABS"),IF(OR(AND(D22&lt;ROUNDDOWN((0.7*E17),0),D22&lt;&gt;0),D22&gt;E17,D22=""),"Attendance Marks incorrect",""),""),"")</f>
        <v/>
      </c>
      <c r="R22" s="232"/>
      <c r="S22" s="232"/>
      <c r="T22" s="232" t="str">
        <f>IF(OR(AND(OR(F22&lt;=G17, F22=0, F22="ABS"),OR(H22&lt;=I17, H22=0, H22="ABS"),OR(J22&lt;=K17, J22="ABS"))),IF(OR(AND(A22="",B22="",D22="",F22="",H22="",J22=""),AND(A22&lt;&gt;"",B22&lt;&gt;"",D22&lt;&gt;"",F22&lt;&gt;"",H22&lt;&gt;"",J22&lt;&gt;"", AG22="OK")),"","Given Marks or Format is incorrect"),"Given Marks or Format is incorrect")</f>
        <v/>
      </c>
      <c r="U22" s="232"/>
      <c r="V22" s="232"/>
      <c r="W22" s="232"/>
      <c r="X22" s="23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68"/>
      <c r="C23" s="269"/>
      <c r="D23" s="268"/>
      <c r="E23" s="269"/>
      <c r="F23" s="268"/>
      <c r="G23" s="269"/>
      <c r="H23" s="268"/>
      <c r="I23" s="269"/>
      <c r="J23" s="268"/>
      <c r="K23" s="269"/>
      <c r="L23" s="250" t="str">
        <f>IF(AND(A23&lt;&gt;"",B23&lt;&gt;"",D23&lt;&gt;"", F23&lt;&gt;"", H23&lt;&gt;"", J23&lt;&gt;"",Q23="",P23="OK",T23="",OR(D23&lt;=E17,D23="ABS"),OR(F23&lt;=G17,F23="ABS"),OR(H23&lt;=I17,H23="ABS"),OR(J23&lt;=K17,J23="ABS")),IF(AND(D23="ABS",F23="ABS",H23="ABS",J23="ABS"),"ABS",IF(SUM(D23,F23,H23,J23)=0,"ZERO",SUM(D23,F23,H23,J23))),"")</f>
        <v/>
      </c>
      <c r="M23" s="275"/>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41"/>
      <c r="P23" s="84" t="str">
        <f t="shared" si="0"/>
        <v/>
      </c>
      <c r="Q23" s="231" t="str">
        <f>IF(AND(A23&lt;&gt;"",B23&lt;&gt;""),IF(OR(D23&lt;&gt;"ABS"),IF(OR(AND(D23&lt;ROUNDDOWN((0.7*E17),0),D23&lt;&gt;0),D23&gt;E17,D23=""),"Attendance Marks incorrect",""),""),"")</f>
        <v/>
      </c>
      <c r="R23" s="232"/>
      <c r="S23" s="232"/>
      <c r="T23" s="232" t="str">
        <f>IF(OR(AND(OR(F23&lt;=G17, F23=0, F23="ABS"),OR(H23&lt;=I17, H23=0, H23="ABS"),OR(J23&lt;=K17, J23="ABS"))),IF(OR(AND(A23="",B23="",D23="",F23="",H23="",J23=""),AND(A23&lt;&gt;"",B23&lt;&gt;"",D23&lt;&gt;"",F23&lt;&gt;"",H23&lt;&gt;"",J23&lt;&gt;"", AG23="OK")),"","Given Marks or Format is incorrect"),"Given Marks or Format is incorrect")</f>
        <v/>
      </c>
      <c r="U23" s="232"/>
      <c r="V23" s="232"/>
      <c r="W23" s="232"/>
      <c r="X23" s="23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68"/>
      <c r="C24" s="269"/>
      <c r="D24" s="268"/>
      <c r="E24" s="269"/>
      <c r="F24" s="268"/>
      <c r="G24" s="269"/>
      <c r="H24" s="268"/>
      <c r="I24" s="269"/>
      <c r="J24" s="268"/>
      <c r="K24" s="269"/>
      <c r="L24" s="250" t="str">
        <f>IF(AND(A24&lt;&gt;"",B24&lt;&gt;"",D24&lt;&gt;"", F24&lt;&gt;"", H24&lt;&gt;"", J24&lt;&gt;"",Q24="",P24="OK",T24="",OR(D24&lt;=E17,D24="ABS"),OR(F24&lt;=G17,F24="ABS"),OR(H24&lt;=I17,H24="ABS"),OR(J24&lt;=K17,J24="ABS")),IF(AND(D24="ABS",F24="ABS",H24="ABS",J24="ABS"),"ABS",IF(SUM(D24,F24,H24,J24)=0,"ZERO",SUM(D24,F24,H24,J24))),"")</f>
        <v/>
      </c>
      <c r="M24" s="275"/>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41"/>
      <c r="P24" s="84" t="str">
        <f t="shared" si="0"/>
        <v/>
      </c>
      <c r="Q24" s="231" t="str">
        <f>IF(AND(A24&lt;&gt;"",B24&lt;&gt;""),IF(OR(D24&lt;&gt;"ABS"),IF(OR(AND(D24&lt;ROUNDDOWN((0.7*E17),0),D24&lt;&gt;0),D24&gt;E17,D24=""),"Attendance Marks incorrect",""),""),"")</f>
        <v/>
      </c>
      <c r="R24" s="232"/>
      <c r="S24" s="232"/>
      <c r="T24" s="232" t="str">
        <f>IF(OR(AND(OR(F24&lt;=G17, F24=0, F24="ABS"),OR(H24&lt;=I17, H24=0, H24="ABS"),OR(J24&lt;=K17, J24="ABS"))),IF(OR(AND(A24="",B24="",D24="",F24="",H24="",J24=""),AND(A24&lt;&gt;"",B24&lt;&gt;"",D24&lt;&gt;"",F24&lt;&gt;"",H24&lt;&gt;"",J24&lt;&gt;"", AG24="OK")),"","Given Marks or Format is incorrect"),"Given Marks or Format is incorrect")</f>
        <v/>
      </c>
      <c r="U24" s="232"/>
      <c r="V24" s="232"/>
      <c r="W24" s="232"/>
      <c r="X24" s="23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68"/>
      <c r="C25" s="269"/>
      <c r="D25" s="268"/>
      <c r="E25" s="269"/>
      <c r="F25" s="268"/>
      <c r="G25" s="269"/>
      <c r="H25" s="268"/>
      <c r="I25" s="269"/>
      <c r="J25" s="268"/>
      <c r="K25" s="269"/>
      <c r="L25" s="250" t="str">
        <f>IF(AND(A25&lt;&gt;"",B25&lt;&gt;"",D25&lt;&gt;"", F25&lt;&gt;"", H25&lt;&gt;"", J25&lt;&gt;"",Q25="",P25="OK",T25="",OR(D25&lt;=E17,D25="ABS"),OR(F25&lt;=G17,F25="ABS"),OR(H25&lt;=I17,H25="ABS"),OR(J25&lt;=K17,J25="ABS")),IF(AND(D25="ABS",F25="ABS",H25="ABS",J25="ABS"),"ABS",IF(SUM(D25,F25,H25,J25)=0,"ZERO",SUM(D25,F25,H25,J25))),"")</f>
        <v/>
      </c>
      <c r="M25" s="275"/>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41"/>
      <c r="P25" s="84" t="str">
        <f t="shared" si="0"/>
        <v/>
      </c>
      <c r="Q25" s="231" t="str">
        <f>IF(AND(A25&lt;&gt;"",B25&lt;&gt;""),IF(OR(D25&lt;&gt;"ABS"),IF(OR(AND(D25&lt;ROUNDDOWN((0.7*E17),0),D25&lt;&gt;0),D25&gt;E17,D25=""),"Attendance Marks incorrect",""),""),"")</f>
        <v/>
      </c>
      <c r="R25" s="232"/>
      <c r="S25" s="232"/>
      <c r="T25" s="232" t="str">
        <f>IF(OR(AND(OR(F25&lt;=G17, F25=0, F25="ABS"),OR(H25&lt;=I17, H25=0, H25="ABS"),OR(J25&lt;=K17, J25="ABS"))),IF(OR(AND(A25="",B25="",D25="",F25="",H25="",J25=""),AND(A25&lt;&gt;"",B25&lt;&gt;"",D25&lt;&gt;"",F25&lt;&gt;"",H25&lt;&gt;"",J25&lt;&gt;"", AG25="OK")),"","Given Marks or Format is incorrect"),"Given Marks or Format is incorrect")</f>
        <v/>
      </c>
      <c r="U25" s="232"/>
      <c r="V25" s="232"/>
      <c r="W25" s="232"/>
      <c r="X25" s="23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68"/>
      <c r="C26" s="269"/>
      <c r="D26" s="268"/>
      <c r="E26" s="269"/>
      <c r="F26" s="268"/>
      <c r="G26" s="269"/>
      <c r="H26" s="268"/>
      <c r="I26" s="269"/>
      <c r="J26" s="268"/>
      <c r="K26" s="269"/>
      <c r="L26" s="250" t="str">
        <f>IF(AND(A26&lt;&gt;"",B26&lt;&gt;"",D26&lt;&gt;"", F26&lt;&gt;"", H26&lt;&gt;"", J26&lt;&gt;"",Q26="",P26="OK",T26="",OR(D26&lt;=E17,D26="ABS"),OR(F26&lt;=G17,F26="ABS"),OR(H26&lt;=I17,H26="ABS"),OR(J26&lt;=K17,J26="ABS")),IF(AND(D26="ABS",F26="ABS",H26="ABS",J26="ABS"),"ABS",IF(SUM(D26,F26,H26,J26)=0,"ZERO",SUM(D26,F26,H26,J26))),"")</f>
        <v/>
      </c>
      <c r="M26" s="275"/>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41"/>
      <c r="P26" s="84" t="str">
        <f t="shared" si="0"/>
        <v/>
      </c>
      <c r="Q26" s="231" t="str">
        <f>IF(AND(A26&lt;&gt;"",B26&lt;&gt;""),IF(OR(D26&lt;&gt;"ABS"),IF(OR(AND(D26&lt;ROUNDDOWN((0.7*E17),0),D26&lt;&gt;0),D26&gt;E17,D26=""),"Attendance Marks incorrect",""),""),"")</f>
        <v/>
      </c>
      <c r="R26" s="232"/>
      <c r="S26" s="232"/>
      <c r="T26" s="232" t="str">
        <f>IF(OR(AND(OR(F26&lt;=G17, F26=0, F26="ABS"),OR(H26&lt;=I17, H26=0, H26="ABS"),OR(J26&lt;=K17, J26="ABS"))),IF(OR(AND(A26="",B26="",D26="",F26="",H26="",J26=""),AND(A26&lt;&gt;"",B26&lt;&gt;"",D26&lt;&gt;"",F26&lt;&gt;"",H26&lt;&gt;"",J26&lt;&gt;"", AG26="OK")),"","Given Marks or Format is incorrect"),"Given Marks or Format is incorrect")</f>
        <v/>
      </c>
      <c r="U26" s="232"/>
      <c r="V26" s="232"/>
      <c r="W26" s="232"/>
      <c r="X26" s="23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68"/>
      <c r="C27" s="269"/>
      <c r="D27" s="268"/>
      <c r="E27" s="269"/>
      <c r="F27" s="268"/>
      <c r="G27" s="269"/>
      <c r="H27" s="268"/>
      <c r="I27" s="269"/>
      <c r="J27" s="268"/>
      <c r="K27" s="269"/>
      <c r="L27" s="250" t="str">
        <f>IF(AND(A27&lt;&gt;"",B27&lt;&gt;"",D27&lt;&gt;"", F27&lt;&gt;"", H27&lt;&gt;"", J27&lt;&gt;"",Q27="",P27="OK",T27="",OR(D27&lt;=E17,D27="ABS"),OR(F27&lt;=G17,F27="ABS"),OR(H27&lt;=I17,H27="ABS"),OR(J27&lt;=K17,J27="ABS")),IF(AND(D27="ABS",F27="ABS",H27="ABS",J27="ABS"),"ABS",IF(SUM(D27,F27,H27,J27)=0,"ZERO",SUM(D27,F27,H27,J27))),"")</f>
        <v/>
      </c>
      <c r="M27" s="275"/>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41"/>
      <c r="P27" s="84" t="str">
        <f t="shared" si="0"/>
        <v/>
      </c>
      <c r="Q27" s="231" t="str">
        <f>IF(AND(A27&lt;&gt;"",B27&lt;&gt;""),IF(OR(D27&lt;&gt;"ABS"),IF(OR(AND(D27&lt;ROUNDDOWN((0.7*E17),0),D27&lt;&gt;0),D27&gt;E17,D27=""),"Attendance Marks incorrect",""),""),"")</f>
        <v/>
      </c>
      <c r="R27" s="232"/>
      <c r="S27" s="232"/>
      <c r="T27" s="232" t="str">
        <f>IF(OR(AND(OR(F27&lt;=G17, F27=0, F27="ABS"),OR(H27&lt;=I17, H27=0, H27="ABS"),OR(J27&lt;=K17, J27="ABS"))),IF(OR(AND(A27="",B27="",D27="",F27="",H27="",J27=""),AND(A27&lt;&gt;"",B27&lt;&gt;"",D27&lt;&gt;"",F27&lt;&gt;"",H27&lt;&gt;"",J27&lt;&gt;"", AG27="OK")),"","Given Marks or Format is incorrect"),"Given Marks or Format is incorrect")</f>
        <v/>
      </c>
      <c r="U27" s="232"/>
      <c r="V27" s="232"/>
      <c r="W27" s="232"/>
      <c r="X27" s="23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68"/>
      <c r="C28" s="269"/>
      <c r="D28" s="268"/>
      <c r="E28" s="269"/>
      <c r="F28" s="268"/>
      <c r="G28" s="269"/>
      <c r="H28" s="268"/>
      <c r="I28" s="269"/>
      <c r="J28" s="268"/>
      <c r="K28" s="269"/>
      <c r="L28" s="250" t="str">
        <f>IF(AND(A28&lt;&gt;"",B28&lt;&gt;"",D28&lt;&gt;"", F28&lt;&gt;"", H28&lt;&gt;"", J28&lt;&gt;"",Q28="",P28="OK",T28="",OR(D28&lt;=E17,D28="ABS"),OR(F28&lt;=G17,F28="ABS"),OR(H28&lt;=I17,H28="ABS"),OR(J28&lt;=K17,J28="ABS")),IF(AND(D28="ABS",F28="ABS",H28="ABS",J28="ABS"),"ABS",IF(SUM(D28,F28,H28,J28)=0,"ZERO",SUM(D28,F28,H28,J28))),"")</f>
        <v/>
      </c>
      <c r="M28" s="275"/>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41"/>
      <c r="P28" s="84" t="str">
        <f t="shared" si="0"/>
        <v/>
      </c>
      <c r="Q28" s="231" t="str">
        <f>IF(AND(A28&lt;&gt;"",B28&lt;&gt;""),IF(OR(D28&lt;&gt;"ABS"),IF(OR(AND(D28&lt;ROUNDDOWN((0.7*E17),0),D28&lt;&gt;0),D28&gt;E17,D28=""),"Attendance Marks incorrect",""),""),"")</f>
        <v/>
      </c>
      <c r="R28" s="232"/>
      <c r="S28" s="232"/>
      <c r="T28" s="232" t="str">
        <f>IF(OR(AND(OR(F28&lt;=G17, F28=0, F28="ABS"),OR(H28&lt;=I17, H28=0, H28="ABS"),OR(J28&lt;=K17, J28="ABS"))),IF(OR(AND(A28="",B28="",D28="",F28="",H28="",J28=""),AND(A28&lt;&gt;"",B28&lt;&gt;"",D28&lt;&gt;"",F28&lt;&gt;"",H28&lt;&gt;"",J28&lt;&gt;"", AG28="OK")),"","Given Marks or Format is incorrect"),"Given Marks or Format is incorrect")</f>
        <v/>
      </c>
      <c r="U28" s="232"/>
      <c r="V28" s="232"/>
      <c r="W28" s="232"/>
      <c r="X28" s="23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68"/>
      <c r="C29" s="269"/>
      <c r="D29" s="268"/>
      <c r="E29" s="269"/>
      <c r="F29" s="268"/>
      <c r="G29" s="269"/>
      <c r="H29" s="268"/>
      <c r="I29" s="269"/>
      <c r="J29" s="268"/>
      <c r="K29" s="269"/>
      <c r="L29" s="250" t="str">
        <f>IF(AND(A29&lt;&gt;"",B29&lt;&gt;"",D29&lt;&gt;"", F29&lt;&gt;"", H29&lt;&gt;"", J29&lt;&gt;"",Q29="",P29="OK",T29="",OR(D29&lt;=E17,D29="ABS"),OR(F29&lt;=G17,F29="ABS"),OR(H29&lt;=I17,H29="ABS"),OR(J29&lt;=K17,J29="ABS")),IF(AND(D29="ABS",F29="ABS",H29="ABS",J29="ABS"),"ABS",IF(SUM(D29,F29,H29,J29)=0,"ZERO",SUM(D29,F29,H29,J29))),"")</f>
        <v/>
      </c>
      <c r="M29" s="275"/>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41"/>
      <c r="P29" s="84" t="str">
        <f t="shared" si="0"/>
        <v/>
      </c>
      <c r="Q29" s="231" t="str">
        <f>IF(AND(A29&lt;&gt;"",B29&lt;&gt;""),IF(OR(D29&lt;&gt;"ABS"),IF(OR(AND(D29&lt;ROUNDDOWN((0.7*E17),0),D29&lt;&gt;0),D29&gt;E17,D29=""),"Attendance Marks incorrect",""),""),"")</f>
        <v/>
      </c>
      <c r="R29" s="232"/>
      <c r="S29" s="232"/>
      <c r="T29" s="232" t="str">
        <f>IF(OR(AND(OR(F29&lt;=G17, F29=0, F29="ABS"),OR(H29&lt;=I17, H29=0, H29="ABS"),OR(J29&lt;=K17, J29="ABS"))),IF(OR(AND(A29="",B29="",D29="",F29="",H29="",J29=""),AND(A29&lt;&gt;"",B29&lt;&gt;"",D29&lt;&gt;"",F29&lt;&gt;"",H29&lt;&gt;"",J29&lt;&gt;"", AG29="OK")),"","Given Marks or Format is incorrect"),"Given Marks or Format is incorrect")</f>
        <v/>
      </c>
      <c r="U29" s="232"/>
      <c r="V29" s="232"/>
      <c r="W29" s="232"/>
      <c r="X29" s="23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68"/>
      <c r="C30" s="269"/>
      <c r="D30" s="268"/>
      <c r="E30" s="269"/>
      <c r="F30" s="268"/>
      <c r="G30" s="269"/>
      <c r="H30" s="268"/>
      <c r="I30" s="269"/>
      <c r="J30" s="268"/>
      <c r="K30" s="269"/>
      <c r="L30" s="250" t="str">
        <f>IF(AND(A30&lt;&gt;"",B30&lt;&gt;"",D30&lt;&gt;"", F30&lt;&gt;"", H30&lt;&gt;"", J30&lt;&gt;"",Q30="",P30="OK",T30="",OR(D30&lt;=E17,D30="ABS"),OR(F30&lt;=G17,F30="ABS"),OR(H30&lt;=I17,H30="ABS"),OR(J30&lt;=K17,J30="ABS")),IF(AND(D30="ABS",F30="ABS",H30="ABS",J30="ABS"),"ABS",IF(SUM(D30,F30,H30,J30)=0,"ZERO",SUM(D30,F30,H30,J30))),"")</f>
        <v/>
      </c>
      <c r="M30" s="275"/>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41"/>
      <c r="P30" s="84" t="str">
        <f t="shared" si="0"/>
        <v/>
      </c>
      <c r="Q30" s="231" t="str">
        <f>IF(AND(A30&lt;&gt;"",B30&lt;&gt;""),IF(OR(D30&lt;&gt;"ABS"),IF(OR(AND(D30&lt;ROUNDDOWN((0.7*E17),0),D30&lt;&gt;0),D30&gt;E17,D30=""),"Attendance Marks incorrect",""),""),"")</f>
        <v/>
      </c>
      <c r="R30" s="232"/>
      <c r="S30" s="232"/>
      <c r="T30" s="232" t="str">
        <f>IF(OR(AND(OR(F30&lt;=G17, F30=0, F30="ABS"),OR(H30&lt;=I17, H30=0, H30="ABS"),OR(J30&lt;=K17, J30="ABS"))),IF(OR(AND(A30="",B30="",D30="",F30="",H30="",J30=""),AND(A30&lt;&gt;"",B30&lt;&gt;"",D30&lt;&gt;"",F30&lt;&gt;"",H30&lt;&gt;"",J30&lt;&gt;"", AG30="OK")),"","Given Marks or Format is incorrect"),"Given Marks or Format is incorrect")</f>
        <v/>
      </c>
      <c r="U30" s="232"/>
      <c r="V30" s="232"/>
      <c r="W30" s="232"/>
      <c r="X30" s="23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68"/>
      <c r="C31" s="269"/>
      <c r="D31" s="268"/>
      <c r="E31" s="269"/>
      <c r="F31" s="268"/>
      <c r="G31" s="269"/>
      <c r="H31" s="268"/>
      <c r="I31" s="269"/>
      <c r="J31" s="268"/>
      <c r="K31" s="269"/>
      <c r="L31" s="250" t="str">
        <f>IF(AND(A31&lt;&gt;"",B31&lt;&gt;"",D31&lt;&gt;"", F31&lt;&gt;"", H31&lt;&gt;"", J31&lt;&gt;"",Q31="",P31="OK",T31="",OR(D31&lt;=E17,D31="ABS"),OR(F31&lt;=G17,F31="ABS"),OR(H31&lt;=I17,H31="ABS"),OR(J31&lt;=K17,J31="ABS")),IF(AND(D31="ABS",F31="ABS",H31="ABS",J31="ABS"),"ABS",IF(SUM(D31,F31,H31,J31)=0,"ZERO",SUM(D31,F31,H31,J31))),"")</f>
        <v/>
      </c>
      <c r="M31" s="275"/>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41"/>
      <c r="P31" s="84" t="str">
        <f t="shared" si="0"/>
        <v/>
      </c>
      <c r="Q31" s="231" t="str">
        <f>IF(AND(A31&lt;&gt;"",B31&lt;&gt;""),IF(OR(D31&lt;&gt;"ABS"),IF(OR(AND(D31&lt;ROUNDDOWN((0.7*E17),0),D31&lt;&gt;0),D31&gt;E17,D31=""),"Attendance Marks incorrect",""),""),"")</f>
        <v/>
      </c>
      <c r="R31" s="232"/>
      <c r="S31" s="232"/>
      <c r="T31" s="232" t="str">
        <f>IF(OR(AND(OR(F31&lt;=G17, F31=0, F31="ABS"),OR(H31&lt;=I17, H31=0, H31="ABS"),OR(J31&lt;=K17, J31="ABS"))),IF(OR(AND(A31="",B31="",D31="",F31="",H31="",J31=""),AND(A31&lt;&gt;"",B31&lt;&gt;"",D31&lt;&gt;"",F31&lt;&gt;"",H31&lt;&gt;"",J31&lt;&gt;"", AG31="OK")),"","Given Marks or Format is incorrect"),"Given Marks or Format is incorrect")</f>
        <v/>
      </c>
      <c r="U31" s="232"/>
      <c r="V31" s="232"/>
      <c r="W31" s="232"/>
      <c r="X31" s="23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68"/>
      <c r="C32" s="269"/>
      <c r="D32" s="268"/>
      <c r="E32" s="269"/>
      <c r="F32" s="268"/>
      <c r="G32" s="269"/>
      <c r="H32" s="268"/>
      <c r="I32" s="269"/>
      <c r="J32" s="268"/>
      <c r="K32" s="269"/>
      <c r="L32" s="250" t="str">
        <f>IF(AND(A32&lt;&gt;"",B32&lt;&gt;"",D32&lt;&gt;"", F32&lt;&gt;"", H32&lt;&gt;"", J32&lt;&gt;"",Q32="",P32="OK",T32="",OR(D32&lt;=E17,D32="ABS"),OR(F32&lt;=G17,F32="ABS"),OR(H32&lt;=I17,H32="ABS"),OR(J32&lt;=K17,J32="ABS")),IF(AND(D32="ABS",F32="ABS",H32="ABS",J32="ABS"),"ABS",IF(SUM(D32,F32,H32,J32)=0,"ZERO",SUM(D32,F32,H32,J32))),"")</f>
        <v/>
      </c>
      <c r="M32" s="275"/>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41"/>
      <c r="P32" s="84" t="str">
        <f t="shared" si="0"/>
        <v/>
      </c>
      <c r="Q32" s="231" t="str">
        <f>IF(AND(A32&lt;&gt;"",B32&lt;&gt;""),IF(OR(D32&lt;&gt;"ABS"),IF(OR(AND(D32&lt;ROUNDDOWN((0.7*E17),0),D32&lt;&gt;0),D32&gt;E17,D32=""),"Attendance Marks incorrect",""),""),"")</f>
        <v/>
      </c>
      <c r="R32" s="232"/>
      <c r="S32" s="232"/>
      <c r="T32" s="232" t="str">
        <f>IF(OR(AND(OR(F32&lt;=G17, F32=0, F32="ABS"),OR(H32&lt;=I17, H32=0, H32="ABS"),OR(J32&lt;=K17, J32="ABS"))),IF(OR(AND(A32="",B32="",D32="",F32="",H32="",J32=""),AND(A32&lt;&gt;"",B32&lt;&gt;"",D32&lt;&gt;"",F32&lt;&gt;"",H32&lt;&gt;"",J32&lt;&gt;"", AG32="OK")),"","Given Marks or Format is incorrect"),"Given Marks or Format is incorrect")</f>
        <v/>
      </c>
      <c r="U32" s="232"/>
      <c r="V32" s="232"/>
      <c r="W32" s="232"/>
      <c r="X32" s="23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68"/>
      <c r="C33" s="269"/>
      <c r="D33" s="268"/>
      <c r="E33" s="269"/>
      <c r="F33" s="268"/>
      <c r="G33" s="269"/>
      <c r="H33" s="268"/>
      <c r="I33" s="269"/>
      <c r="J33" s="268"/>
      <c r="K33" s="269"/>
      <c r="L33" s="250" t="str">
        <f>IF(AND(A33&lt;&gt;"",B33&lt;&gt;"",D33&lt;&gt;"", F33&lt;&gt;"", H33&lt;&gt;"", J33&lt;&gt;"",Q33="",P33="OK",T33="",OR(D33&lt;=E17,D33="ABS"),OR(F33&lt;=G17,F33="ABS"),OR(H33&lt;=I17,H33="ABS"),OR(J33&lt;=K17,J33="ABS")),IF(AND(D33="ABS",F33="ABS",H33="ABS",J33="ABS"),"ABS",IF(SUM(D33,F33,H33,J33)=0,"ZERO",SUM(D33,F33,H33,J33))),"")</f>
        <v/>
      </c>
      <c r="M33" s="275"/>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41"/>
      <c r="P33" s="84" t="str">
        <f t="shared" si="0"/>
        <v/>
      </c>
      <c r="Q33" s="231" t="str">
        <f>IF(AND(A33&lt;&gt;"",B33&lt;&gt;""),IF(OR(D33&lt;&gt;"ABS"),IF(OR(AND(D33&lt;ROUNDDOWN((0.7*E17),0),D33&lt;&gt;0),D33&gt;E17,D33=""),"Attendance Marks incorrect",""),""),"")</f>
        <v/>
      </c>
      <c r="R33" s="232"/>
      <c r="S33" s="232"/>
      <c r="T33" s="232" t="str">
        <f>IF(OR(AND(OR(F33&lt;=G17, F33=0, F33="ABS"),OR(H33&lt;=I17, H33=0, H33="ABS"),OR(J33&lt;=K17, J33="ABS"))),IF(OR(AND(A33="",B33="",D33="",F33="",H33="",J33=""),AND(A33&lt;&gt;"",B33&lt;&gt;"",D33&lt;&gt;"",F33&lt;&gt;"",H33&lt;&gt;"",J33&lt;&gt;"", AG33="OK")),"","Given Marks or Format is incorrect"),"Given Marks or Format is incorrect")</f>
        <v/>
      </c>
      <c r="U33" s="232"/>
      <c r="V33" s="232"/>
      <c r="W33" s="232"/>
      <c r="X33" s="23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68"/>
      <c r="C34" s="269"/>
      <c r="D34" s="268"/>
      <c r="E34" s="269"/>
      <c r="F34" s="268"/>
      <c r="G34" s="269"/>
      <c r="H34" s="268"/>
      <c r="I34" s="269"/>
      <c r="J34" s="268"/>
      <c r="K34" s="269"/>
      <c r="L34" s="250" t="str">
        <f>IF(AND(A34&lt;&gt;"",B34&lt;&gt;"",D34&lt;&gt;"", F34&lt;&gt;"", H34&lt;&gt;"", J34&lt;&gt;"",Q34="",P34="OK",T34="",OR(D34&lt;=E17,D34="ABS"),OR(F34&lt;=G17,F34="ABS"),OR(H34&lt;=I17,H34="ABS"),OR(J34&lt;=K17,J34="ABS")),IF(AND(D34="ABS",F34="ABS",H34="ABS",J34="ABS"),"ABS",IF(SUM(D34,F34,H34,J34)=0,"ZERO",SUM(D34,F34,H34,J34))),"")</f>
        <v/>
      </c>
      <c r="M34" s="275"/>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41"/>
      <c r="P34" s="84" t="str">
        <f t="shared" si="0"/>
        <v/>
      </c>
      <c r="Q34" s="231" t="str">
        <f>IF(AND(A34&lt;&gt;"",B34&lt;&gt;""),IF(OR(D34&lt;&gt;"ABS"),IF(OR(AND(D34&lt;ROUNDDOWN((0.7*E17),0),D34&lt;&gt;0),D34&gt;E17,D34=""),"Attendance Marks incorrect",""),""),"")</f>
        <v/>
      </c>
      <c r="R34" s="232"/>
      <c r="S34" s="232"/>
      <c r="T34" s="232" t="str">
        <f>IF(OR(AND(OR(F34&lt;=G17, F34=0, F34="ABS"),OR(H34&lt;=I17, H34=0, H34="ABS"),OR(J34&lt;=K17, J34="ABS"))),IF(OR(AND(A34="",B34="",D34="",F34="",H34="",J34=""),AND(A34&lt;&gt;"",B34&lt;&gt;"",D34&lt;&gt;"",F34&lt;&gt;"",H34&lt;&gt;"",J34&lt;&gt;"", AG34="OK")),"","Given Marks or Format is incorrect"),"Given Marks or Format is incorrect")</f>
        <v/>
      </c>
      <c r="U34" s="232"/>
      <c r="V34" s="232"/>
      <c r="W34" s="232"/>
      <c r="X34" s="23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68"/>
      <c r="C35" s="269"/>
      <c r="D35" s="268"/>
      <c r="E35" s="269"/>
      <c r="F35" s="268"/>
      <c r="G35" s="269"/>
      <c r="H35" s="268"/>
      <c r="I35" s="269"/>
      <c r="J35" s="268"/>
      <c r="K35" s="269"/>
      <c r="L35" s="250" t="str">
        <f>IF(AND(A35&lt;&gt;"",B35&lt;&gt;"",D35&lt;&gt;"", F35&lt;&gt;"", H35&lt;&gt;"", J35&lt;&gt;"",Q35="",P35="OK",T35="",OR(D35&lt;=E17,D35="ABS"),OR(F35&lt;=G17,F35="ABS"),OR(H35&lt;=I17,H35="ABS"),OR(J35&lt;=K17,J35="ABS")),IF(AND(D35="ABS",F35="ABS",H35="ABS",J35="ABS"),"ABS",IF(SUM(D35,F35,H35,J35)=0,"ZERO",SUM(D35,F35,H35,J35))),"")</f>
        <v/>
      </c>
      <c r="M35" s="275"/>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41"/>
      <c r="P35" s="84" t="str">
        <f t="shared" si="0"/>
        <v/>
      </c>
      <c r="Q35" s="231" t="str">
        <f>IF(AND(A35&lt;&gt;"",B35&lt;&gt;""),IF(OR(D35&lt;&gt;"ABS"),IF(OR(AND(D35&lt;ROUNDDOWN((0.7*E17),0),D35&lt;&gt;0),D35&gt;E17,D35=""),"Attendance Marks incorrect",""),""),"")</f>
        <v/>
      </c>
      <c r="R35" s="232"/>
      <c r="S35" s="232"/>
      <c r="T35" s="232" t="str">
        <f>IF(OR(AND(OR(F35&lt;=G17, F35=0, F35="ABS"),OR(H35&lt;=I17, H35=0, H35="ABS"),OR(J35&lt;=K17, J35="ABS"))),IF(OR(AND(A35="",B35="",D35="",F35="",H35="",J35=""),AND(A35&lt;&gt;"",B35&lt;&gt;"",D35&lt;&gt;"",F35&lt;&gt;"",H35&lt;&gt;"",J35&lt;&gt;"", AG35="OK")),"","Given Marks or Format is incorrect"),"Given Marks or Format is incorrect")</f>
        <v/>
      </c>
      <c r="U35" s="232"/>
      <c r="V35" s="232"/>
      <c r="W35" s="232"/>
      <c r="X35" s="23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68"/>
      <c r="C36" s="269"/>
      <c r="D36" s="268"/>
      <c r="E36" s="269"/>
      <c r="F36" s="268"/>
      <c r="G36" s="269"/>
      <c r="H36" s="268"/>
      <c r="I36" s="269"/>
      <c r="J36" s="268"/>
      <c r="K36" s="269"/>
      <c r="L36" s="250" t="str">
        <f>IF(AND(A36&lt;&gt;"",B36&lt;&gt;"",D36&lt;&gt;"", F36&lt;&gt;"", H36&lt;&gt;"", J36&lt;&gt;"",Q36="",P36="OK",T36="",OR(D36&lt;=E17,D36="ABS"),OR(F36&lt;=G17,F36="ABS"),OR(H36&lt;=I17,H36="ABS"),OR(J36&lt;=K17,J36="ABS")),IF(AND(D36="ABS",F36="ABS",H36="ABS",J36="ABS"),"ABS",IF(SUM(D36,F36,H36,J36)=0,"ZERO",SUM(D36,F36,H36,J36))),"")</f>
        <v/>
      </c>
      <c r="M36" s="275"/>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41"/>
      <c r="P36" s="84" t="str">
        <f t="shared" si="0"/>
        <v/>
      </c>
      <c r="Q36" s="231" t="str">
        <f>IF(AND(A36&lt;&gt;"",B36&lt;&gt;""),IF(OR(D36&lt;&gt;"ABS"),IF(OR(AND(D36&lt;ROUNDDOWN((0.7*E17),0),D36&lt;&gt;0),D36&gt;E17,D36=""),"Attendance Marks incorrect",""),""),"")</f>
        <v/>
      </c>
      <c r="R36" s="232"/>
      <c r="S36" s="232"/>
      <c r="T36" s="232" t="str">
        <f>IF(OR(AND(OR(F36&lt;=G17, F36=0, F36="ABS"),OR(H36&lt;=I17, H36=0, H36="ABS"),OR(J36&lt;=K17, J36="ABS"))),IF(OR(AND(A36="",B36="",D36="",F36="",H36="",J36=""),AND(A36&lt;&gt;"",B36&lt;&gt;"",D36&lt;&gt;"",F36&lt;&gt;"",H36&lt;&gt;"",J36&lt;&gt;"", AG36="OK")),"","Given Marks or Format is incorrect"),"Given Marks or Format is incorrect")</f>
        <v/>
      </c>
      <c r="U36" s="232"/>
      <c r="V36" s="232"/>
      <c r="W36" s="232"/>
      <c r="X36" s="23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68"/>
      <c r="C37" s="269"/>
      <c r="D37" s="268"/>
      <c r="E37" s="269"/>
      <c r="F37" s="268"/>
      <c r="G37" s="269"/>
      <c r="H37" s="268"/>
      <c r="I37" s="269"/>
      <c r="J37" s="268"/>
      <c r="K37" s="269"/>
      <c r="L37" s="250" t="str">
        <f>IF(AND(A37&lt;&gt;"",B37&lt;&gt;"",D37&lt;&gt;"", F37&lt;&gt;"", H37&lt;&gt;"", J37&lt;&gt;"",Q37="",P37="OK",T37="",OR(D37&lt;=E17,D37="ABS"),OR(F37&lt;=G17,F37="ABS"),OR(H37&lt;=I17,H37="ABS"),OR(J37&lt;=K17,J37="ABS")),IF(AND(D37="ABS",F37="ABS",H37="ABS",J37="ABS"),"ABS",IF(SUM(D37,F37,H37,J37)=0,"ZERO",SUM(D37,F37,H37,J37))),"")</f>
        <v/>
      </c>
      <c r="M37" s="275"/>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41"/>
      <c r="P37" s="84" t="str">
        <f t="shared" si="0"/>
        <v/>
      </c>
      <c r="Q37" s="231" t="str">
        <f>IF(AND(A37&lt;&gt;"",B37&lt;&gt;""),IF(OR(D37&lt;&gt;"ABS"),IF(OR(AND(D37&lt;ROUNDDOWN((0.7*E17),0),D37&lt;&gt;0),D37&gt;E17,D37=""),"Attendance Marks incorrect",""),""),"")</f>
        <v/>
      </c>
      <c r="R37" s="232"/>
      <c r="S37" s="232"/>
      <c r="T37" s="232" t="str">
        <f>IF(OR(AND(OR(F37&lt;=G17, F37=0, F37="ABS"),OR(H37&lt;=I17, H37=0, H37="ABS"),OR(J37&lt;=K17, J37="ABS"))),IF(OR(AND(A37="",B37="",D37="",F37="",H37="",J37=""),AND(A37&lt;&gt;"",B37&lt;&gt;"",D37&lt;&gt;"",F37&lt;&gt;"",H37&lt;&gt;"",J37&lt;&gt;"", AG37="OK")),"","Given Marks or Format is incorrect"),"Given Marks or Format is incorrect")</f>
        <v/>
      </c>
      <c r="U37" s="232"/>
      <c r="V37" s="232"/>
      <c r="W37" s="232"/>
      <c r="X37" s="23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68"/>
      <c r="C38" s="269"/>
      <c r="D38" s="268"/>
      <c r="E38" s="269"/>
      <c r="F38" s="268"/>
      <c r="G38" s="269"/>
      <c r="H38" s="268"/>
      <c r="I38" s="269"/>
      <c r="J38" s="268"/>
      <c r="K38" s="269"/>
      <c r="L38" s="250" t="str">
        <f>IF(AND(A38&lt;&gt;"",B38&lt;&gt;"",D38&lt;&gt;"", F38&lt;&gt;"", H38&lt;&gt;"", J38&lt;&gt;"",Q38="",P38="OK",T38="",OR(D38&lt;=E17,D38="ABS"),OR(F38&lt;=G17,F38="ABS"),OR(H38&lt;=I17,H38="ABS"),OR(J38&lt;=K17,J38="ABS")),IF(AND(D38="ABS",F38="ABS",H38="ABS",J38="ABS"),"ABS",IF(SUM(D38,F38,H38,J38)=0,"ZERO",SUM(D38,F38,H38,J38))),"")</f>
        <v/>
      </c>
      <c r="M38" s="275"/>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41"/>
      <c r="P38" s="84" t="str">
        <f t="shared" si="0"/>
        <v/>
      </c>
      <c r="Q38" s="255" t="str">
        <f>IF(AND(A38&lt;&gt;"",B38&lt;&gt;""),IF(OR(D38&lt;&gt;"ABS"),IF(OR(AND(D38&lt;ROUNDDOWN((0.7*E17),0),D38&lt;&gt;0),D38&gt;E17,D38=""),"Attendance Marks incorrect",""),""),"")</f>
        <v/>
      </c>
      <c r="R38" s="256"/>
      <c r="S38" s="256"/>
      <c r="T38" s="256" t="str">
        <f>IF(OR(AND(OR(F38&lt;=G17, F38=0, F38="ABS"),OR(H38&lt;=I17, H38=0, H38="ABS"),OR(J38&lt;=K17, J38="ABS"))),IF(OR(AND(A38="",B38="",D38="",F38="",H38="",J38=""),AND(A38&lt;&gt;"",B38&lt;&gt;"",D38&lt;&gt;"",F38&lt;&gt;"",H38&lt;&gt;"",J38&lt;&gt;"", AG38="OK")),"","Given Marks or Format is incorrect"),"Given Marks or Format is incorrect")</f>
        <v/>
      </c>
      <c r="U38" s="256"/>
      <c r="V38" s="256"/>
      <c r="W38" s="256"/>
      <c r="X38" s="256"/>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186" t="s">
        <v>152</v>
      </c>
      <c r="D39" s="186"/>
      <c r="E39" s="186"/>
      <c r="F39" s="186"/>
      <c r="G39" s="186"/>
      <c r="H39" s="186"/>
      <c r="I39" s="186"/>
      <c r="J39" s="186"/>
      <c r="K39" s="186"/>
      <c r="L39" s="186"/>
      <c r="M39" s="186"/>
      <c r="N39" s="186"/>
      <c r="O39" s="241"/>
      <c r="P39" s="70"/>
      <c r="Q39" s="257"/>
      <c r="R39" s="258"/>
      <c r="S39" s="259"/>
      <c r="T39" s="260"/>
      <c r="U39" s="260"/>
      <c r="V39" s="260"/>
      <c r="W39" s="260"/>
      <c r="X39" s="260"/>
      <c r="Y39" s="159"/>
      <c r="Z39" s="146"/>
      <c r="AA39" s="146"/>
      <c r="AB39" s="71"/>
      <c r="AC39" s="72"/>
      <c r="AD39" s="73"/>
      <c r="AE39" s="21"/>
    </row>
    <row r="40" spans="1:103" ht="15.75" customHeight="1" thickBot="1">
      <c r="A40" s="276" t="s">
        <v>158</v>
      </c>
      <c r="B40" s="278" t="s">
        <v>158</v>
      </c>
      <c r="C40" s="187"/>
      <c r="D40" s="187"/>
      <c r="E40" s="187"/>
      <c r="F40" s="187"/>
      <c r="G40" s="187"/>
      <c r="H40" s="187"/>
      <c r="I40" s="187"/>
      <c r="J40" s="187"/>
      <c r="K40" s="187"/>
      <c r="L40" s="187"/>
      <c r="M40" s="187"/>
      <c r="N40" s="187"/>
      <c r="O40" s="241"/>
      <c r="P40" s="29">
        <f>COUNTIF(P19:P38,"FORMAT INCORRECT")+COUNTIF(P19:P38,"SEQUENCE INCORRECT")</f>
        <v>0</v>
      </c>
      <c r="Q40" s="251">
        <f>COUNTIF(Q19:Q38,"Attendance Marks incorrect")</f>
        <v>0</v>
      </c>
      <c r="R40" s="252"/>
      <c r="S40" s="252"/>
      <c r="T40" s="251">
        <f>COUNTIF(T19:X38,"Given Marks or Format is incorrect")</f>
        <v>0</v>
      </c>
      <c r="U40" s="252"/>
      <c r="V40" s="252"/>
      <c r="W40" s="252"/>
      <c r="X40" s="253"/>
      <c r="Y40" s="136"/>
      <c r="Z40" s="136"/>
      <c r="AA40" s="136"/>
    </row>
    <row r="41" spans="1:103" ht="3" customHeight="1">
      <c r="A41" s="277"/>
      <c r="B41" s="279"/>
      <c r="C41" s="188"/>
      <c r="D41" s="188"/>
      <c r="E41" s="188"/>
      <c r="F41" s="188"/>
      <c r="G41" s="188"/>
      <c r="H41" s="188"/>
      <c r="I41" s="188"/>
      <c r="J41" s="188"/>
      <c r="K41" s="188"/>
      <c r="L41" s="188"/>
      <c r="M41" s="188"/>
      <c r="N41" s="188"/>
      <c r="O41" s="241"/>
      <c r="P41" s="226"/>
      <c r="Q41" s="226"/>
      <c r="R41" s="226"/>
      <c r="S41" s="226"/>
      <c r="T41" s="226"/>
      <c r="U41" s="226"/>
      <c r="V41" s="226"/>
      <c r="W41" s="226"/>
      <c r="X41" s="226"/>
      <c r="Y41" s="154"/>
      <c r="Z41" s="144"/>
      <c r="AA41" s="144"/>
    </row>
    <row r="42" spans="1:103" ht="16.5" thickBot="1">
      <c r="A42" s="202"/>
      <c r="B42" s="202"/>
      <c r="C42" s="202"/>
      <c r="D42" s="202"/>
      <c r="E42" s="202"/>
      <c r="F42" s="202"/>
      <c r="G42" s="202"/>
      <c r="H42" s="202"/>
      <c r="I42" s="202"/>
      <c r="J42" s="202"/>
      <c r="K42" s="202"/>
      <c r="L42" s="202"/>
      <c r="M42" s="202"/>
      <c r="N42" s="202"/>
      <c r="O42" s="241"/>
      <c r="P42" s="203"/>
      <c r="Q42" s="203"/>
      <c r="R42" s="203"/>
      <c r="S42" s="203"/>
      <c r="T42" s="203"/>
      <c r="U42" s="203"/>
      <c r="V42" s="203"/>
      <c r="W42" s="203"/>
      <c r="X42" s="203"/>
      <c r="Y42" s="152"/>
      <c r="Z42" s="140"/>
      <c r="AA42" s="140"/>
    </row>
    <row r="43" spans="1:103" ht="21" customHeight="1" thickBot="1">
      <c r="A43" s="226"/>
      <c r="B43" s="226"/>
      <c r="C43" s="226"/>
      <c r="D43" s="226"/>
      <c r="E43" s="226"/>
      <c r="F43" s="226"/>
      <c r="G43" s="226"/>
      <c r="H43" s="226"/>
      <c r="I43" s="226"/>
      <c r="J43" s="226"/>
      <c r="K43" s="226"/>
      <c r="L43" s="226"/>
      <c r="M43" s="226"/>
      <c r="N43" s="226"/>
      <c r="O43" s="241"/>
      <c r="P43" s="197" t="s">
        <v>154</v>
      </c>
      <c r="Q43" s="198"/>
      <c r="R43" s="199"/>
      <c r="S43" s="34">
        <f>SUM(P40:X40)</f>
        <v>0</v>
      </c>
      <c r="T43" s="254"/>
      <c r="U43" s="203"/>
      <c r="V43" s="203"/>
      <c r="W43" s="203"/>
      <c r="X43" s="203"/>
      <c r="Y43" s="152"/>
      <c r="Z43" s="140"/>
      <c r="AA43" s="140"/>
    </row>
    <row r="44" spans="1:103" ht="12.95" customHeight="1">
      <c r="A44" s="219" t="s">
        <v>153</v>
      </c>
      <c r="B44" s="219"/>
      <c r="C44" s="219"/>
      <c r="D44" s="203"/>
      <c r="E44" s="222" t="s">
        <v>121</v>
      </c>
      <c r="F44" s="223"/>
      <c r="G44" s="223"/>
      <c r="H44" s="223"/>
      <c r="I44" s="223"/>
      <c r="J44" s="203"/>
      <c r="K44" s="219" t="s">
        <v>17</v>
      </c>
      <c r="L44" s="219"/>
      <c r="M44" s="219"/>
      <c r="N44" s="219"/>
      <c r="O44" s="241"/>
      <c r="P44" s="204" t="s">
        <v>164</v>
      </c>
      <c r="Q44" s="205"/>
      <c r="R44" s="205"/>
      <c r="S44" s="205"/>
      <c r="T44" s="205"/>
      <c r="U44" s="205"/>
      <c r="V44" s="205"/>
      <c r="W44" s="205"/>
      <c r="X44" s="206"/>
      <c r="Y44" s="153"/>
      <c r="Z44" s="143"/>
      <c r="AA44" s="143"/>
    </row>
    <row r="45" spans="1:103" ht="15.95" customHeight="1">
      <c r="A45" s="220"/>
      <c r="B45" s="220"/>
      <c r="C45" s="220"/>
      <c r="D45" s="203"/>
      <c r="E45" s="224"/>
      <c r="F45" s="224"/>
      <c r="G45" s="224"/>
      <c r="H45" s="224"/>
      <c r="I45" s="224"/>
      <c r="J45" s="203"/>
      <c r="K45" s="220"/>
      <c r="L45" s="220"/>
      <c r="M45" s="220"/>
      <c r="N45" s="220"/>
      <c r="O45" s="241"/>
      <c r="P45" s="207"/>
      <c r="Q45" s="208"/>
      <c r="R45" s="208"/>
      <c r="S45" s="208"/>
      <c r="T45" s="208"/>
      <c r="U45" s="208"/>
      <c r="V45" s="208"/>
      <c r="W45" s="208"/>
      <c r="X45" s="209"/>
      <c r="Y45" s="153"/>
      <c r="Z45" s="143"/>
      <c r="AA45" s="143"/>
    </row>
    <row r="46" spans="1:103" ht="15.95" customHeight="1">
      <c r="A46" s="220"/>
      <c r="B46" s="220"/>
      <c r="C46" s="220"/>
      <c r="D46" s="203"/>
      <c r="E46" s="224"/>
      <c r="F46" s="224"/>
      <c r="G46" s="224"/>
      <c r="H46" s="224"/>
      <c r="I46" s="224"/>
      <c r="J46" s="203"/>
      <c r="K46" s="220"/>
      <c r="L46" s="220"/>
      <c r="M46" s="220"/>
      <c r="N46" s="220"/>
      <c r="O46" s="241"/>
      <c r="P46" s="207"/>
      <c r="Q46" s="208"/>
      <c r="R46" s="208"/>
      <c r="S46" s="208"/>
      <c r="T46" s="208"/>
      <c r="U46" s="208"/>
      <c r="V46" s="208"/>
      <c r="W46" s="208"/>
      <c r="X46" s="209"/>
      <c r="Y46" s="153"/>
      <c r="Z46" s="143"/>
      <c r="AA46" s="143"/>
    </row>
    <row r="47" spans="1:103" ht="20.25" customHeight="1">
      <c r="A47" s="221"/>
      <c r="B47" s="221"/>
      <c r="C47" s="221"/>
      <c r="D47" s="227"/>
      <c r="E47" s="225"/>
      <c r="F47" s="225"/>
      <c r="G47" s="225"/>
      <c r="H47" s="225"/>
      <c r="I47" s="225"/>
      <c r="J47" s="227"/>
      <c r="K47" s="221"/>
      <c r="L47" s="221"/>
      <c r="M47" s="221"/>
      <c r="N47" s="221"/>
      <c r="O47" s="241"/>
      <c r="P47" s="207"/>
      <c r="Q47" s="208"/>
      <c r="R47" s="208"/>
      <c r="S47" s="208"/>
      <c r="T47" s="208"/>
      <c r="U47" s="208"/>
      <c r="V47" s="208"/>
      <c r="W47" s="208"/>
      <c r="X47" s="209"/>
      <c r="Y47" s="153"/>
      <c r="Z47" s="143"/>
      <c r="AA47" s="143"/>
    </row>
    <row r="48" spans="1:103" ht="15.95" customHeight="1">
      <c r="A48" s="53" t="s">
        <v>19</v>
      </c>
      <c r="B48" s="213" t="s">
        <v>18</v>
      </c>
      <c r="C48" s="214"/>
      <c r="D48" s="214"/>
      <c r="E48" s="214"/>
      <c r="F48" s="214"/>
      <c r="G48" s="214"/>
      <c r="H48" s="214"/>
      <c r="I48" s="214"/>
      <c r="J48" s="214"/>
      <c r="K48" s="214"/>
      <c r="L48" s="214"/>
      <c r="M48" s="214"/>
      <c r="N48" s="215"/>
      <c r="O48" s="241"/>
      <c r="P48" s="207"/>
      <c r="Q48" s="208"/>
      <c r="R48" s="208"/>
      <c r="S48" s="208"/>
      <c r="T48" s="208"/>
      <c r="U48" s="208"/>
      <c r="V48" s="208"/>
      <c r="W48" s="208"/>
      <c r="X48" s="209"/>
      <c r="Y48" s="153"/>
      <c r="Z48" s="143"/>
      <c r="AA48" s="143"/>
    </row>
    <row r="49" spans="1:27" ht="15.95" customHeight="1" thickBot="1">
      <c r="A49" s="55">
        <f>$S$43</f>
        <v>0</v>
      </c>
      <c r="B49" s="216"/>
      <c r="C49" s="217"/>
      <c r="D49" s="217"/>
      <c r="E49" s="217"/>
      <c r="F49" s="217"/>
      <c r="G49" s="217"/>
      <c r="H49" s="217"/>
      <c r="I49" s="217"/>
      <c r="J49" s="217"/>
      <c r="K49" s="217"/>
      <c r="L49" s="217"/>
      <c r="M49" s="217"/>
      <c r="N49" s="218"/>
      <c r="O49" s="241"/>
      <c r="P49" s="210"/>
      <c r="Q49" s="211"/>
      <c r="R49" s="211"/>
      <c r="S49" s="211"/>
      <c r="T49" s="211"/>
      <c r="U49" s="211"/>
      <c r="V49" s="211"/>
      <c r="W49" s="211"/>
      <c r="X49" s="212"/>
      <c r="Y49" s="153"/>
      <c r="Z49" s="143"/>
      <c r="AA49" s="143"/>
    </row>
    <row r="50" spans="1:27">
      <c r="A50" s="202"/>
      <c r="B50" s="202"/>
      <c r="C50" s="202"/>
      <c r="D50" s="202"/>
      <c r="E50" s="202"/>
      <c r="F50" s="202"/>
      <c r="G50" s="202"/>
      <c r="H50" s="202"/>
      <c r="I50" s="202"/>
      <c r="J50" s="202"/>
      <c r="K50" s="202"/>
      <c r="L50" s="202"/>
      <c r="M50" s="202"/>
      <c r="N50" s="202"/>
      <c r="O50" s="203"/>
      <c r="P50" s="261" t="s">
        <v>160</v>
      </c>
      <c r="Q50" s="261"/>
      <c r="R50" s="261"/>
      <c r="S50" s="261"/>
      <c r="T50" s="261"/>
      <c r="U50" s="261"/>
      <c r="V50" s="261"/>
      <c r="W50" s="261"/>
      <c r="X50" s="261"/>
      <c r="Y50" s="138"/>
      <c r="Z50" s="138"/>
      <c r="AA50" s="138"/>
    </row>
    <row r="51" spans="1:27">
      <c r="A51" s="203"/>
      <c r="B51" s="203"/>
      <c r="C51" s="203"/>
      <c r="D51" s="203"/>
      <c r="E51" s="203"/>
      <c r="F51" s="203"/>
      <c r="G51" s="203"/>
      <c r="H51" s="203"/>
      <c r="I51" s="203"/>
      <c r="J51" s="203"/>
      <c r="K51" s="203"/>
      <c r="L51" s="203"/>
      <c r="M51" s="203"/>
      <c r="N51" s="203"/>
      <c r="O51" s="203"/>
      <c r="P51" s="262"/>
      <c r="Q51" s="262"/>
      <c r="R51" s="262"/>
      <c r="S51" s="262"/>
      <c r="T51" s="262"/>
      <c r="U51" s="262"/>
      <c r="V51" s="262"/>
      <c r="W51" s="262"/>
      <c r="X51" s="262"/>
      <c r="Y51" s="156"/>
      <c r="Z51" s="141"/>
      <c r="AA51" s="141"/>
    </row>
    <row r="52" spans="1:27">
      <c r="A52" s="203"/>
      <c r="B52" s="203"/>
      <c r="C52" s="203"/>
      <c r="D52" s="203"/>
      <c r="E52" s="203"/>
      <c r="F52" s="203"/>
      <c r="G52" s="203"/>
      <c r="H52" s="203"/>
      <c r="I52" s="203"/>
      <c r="J52" s="203"/>
      <c r="K52" s="203"/>
      <c r="L52" s="203"/>
      <c r="M52" s="203"/>
      <c r="N52" s="203"/>
      <c r="O52" s="203"/>
      <c r="P52" s="263"/>
      <c r="Q52" s="263"/>
      <c r="R52" s="263"/>
      <c r="S52" s="263"/>
      <c r="T52" s="263"/>
      <c r="U52" s="263"/>
      <c r="V52" s="263"/>
      <c r="W52" s="263"/>
      <c r="X52" s="263"/>
      <c r="Y52" s="138"/>
      <c r="Z52" s="138"/>
      <c r="AA52" s="138"/>
    </row>
    <row r="53" spans="1:27" ht="20.25">
      <c r="A53" s="203"/>
      <c r="B53" s="203"/>
      <c r="C53" s="203"/>
      <c r="D53" s="203"/>
      <c r="E53" s="203"/>
      <c r="F53" s="203"/>
      <c r="G53" s="203"/>
      <c r="H53" s="203"/>
      <c r="I53" s="203"/>
      <c r="J53" s="203"/>
      <c r="K53" s="203"/>
      <c r="L53" s="203"/>
      <c r="M53" s="203"/>
      <c r="N53" s="203"/>
      <c r="O53" s="203"/>
      <c r="P53" s="189" t="s">
        <v>159</v>
      </c>
      <c r="Q53" s="190"/>
      <c r="R53" s="190"/>
      <c r="S53" s="190"/>
      <c r="T53" s="190"/>
      <c r="U53" s="190"/>
      <c r="V53" s="190"/>
      <c r="W53" s="190"/>
      <c r="X53" s="191"/>
      <c r="Y53" s="150"/>
      <c r="Z53" s="145"/>
      <c r="AA53" s="145"/>
    </row>
    <row r="54" spans="1:27" ht="21" thickBot="1">
      <c r="A54" s="203"/>
      <c r="B54" s="203"/>
      <c r="C54" s="203"/>
      <c r="D54" s="203"/>
      <c r="E54" s="203"/>
      <c r="F54" s="203"/>
      <c r="G54" s="203"/>
      <c r="H54" s="203"/>
      <c r="I54" s="203"/>
      <c r="J54" s="203"/>
      <c r="K54" s="203"/>
      <c r="L54" s="203"/>
      <c r="M54" s="203"/>
      <c r="N54" s="203"/>
      <c r="O54" s="203"/>
      <c r="P54" s="192"/>
      <c r="Q54" s="193"/>
      <c r="R54" s="193"/>
      <c r="S54" s="193"/>
      <c r="T54" s="193"/>
      <c r="U54" s="193"/>
      <c r="V54" s="193"/>
      <c r="W54" s="193"/>
      <c r="X54" s="194"/>
      <c r="Y54" s="150"/>
      <c r="Z54" s="145"/>
      <c r="AA54" s="145"/>
    </row>
    <row r="55" spans="1:27" ht="21" thickBot="1">
      <c r="A55" s="203"/>
      <c r="B55" s="203"/>
      <c r="C55" s="203"/>
      <c r="D55" s="203"/>
      <c r="E55" s="203"/>
      <c r="F55" s="203"/>
      <c r="G55" s="203"/>
      <c r="H55" s="203"/>
      <c r="I55" s="203"/>
      <c r="J55" s="203"/>
      <c r="K55" s="203"/>
      <c r="L55" s="203"/>
      <c r="M55" s="203"/>
      <c r="N55" s="203"/>
      <c r="O55" s="203"/>
      <c r="P55" s="82" t="s">
        <v>7</v>
      </c>
      <c r="Q55" s="195" t="s">
        <v>8</v>
      </c>
      <c r="R55" s="195"/>
      <c r="S55" s="195"/>
      <c r="T55" s="196"/>
      <c r="U55" s="196"/>
      <c r="V55" s="196"/>
      <c r="W55" s="196"/>
      <c r="X55" s="196"/>
      <c r="Y55" s="139"/>
      <c r="Z55" s="139"/>
      <c r="AA55" s="139"/>
    </row>
    <row r="56" spans="1:27" ht="16.5" thickBot="1">
      <c r="A56" s="203"/>
      <c r="B56" s="203"/>
      <c r="C56" s="203"/>
      <c r="D56" s="203"/>
      <c r="E56" s="203"/>
      <c r="F56" s="203"/>
      <c r="G56" s="203"/>
      <c r="H56" s="203"/>
      <c r="I56" s="203"/>
      <c r="J56" s="203"/>
      <c r="K56" s="203"/>
      <c r="L56" s="203"/>
      <c r="M56" s="203"/>
      <c r="N56" s="203"/>
      <c r="O56" s="203"/>
      <c r="P56" s="83">
        <v>1</v>
      </c>
      <c r="Q56" s="182" t="s">
        <v>191</v>
      </c>
      <c r="R56" s="182"/>
      <c r="S56" s="182"/>
      <c r="T56" s="184"/>
      <c r="U56" s="185"/>
      <c r="V56" s="183" t="s">
        <v>198</v>
      </c>
      <c r="W56" s="183"/>
      <c r="X56" s="183"/>
      <c r="Y56" s="155"/>
      <c r="Z56" s="142"/>
      <c r="AA56" s="142"/>
    </row>
    <row r="57" spans="1:27" ht="16.5" thickBot="1">
      <c r="A57" s="203"/>
      <c r="B57" s="203"/>
      <c r="C57" s="203"/>
      <c r="D57" s="203"/>
      <c r="E57" s="203"/>
      <c r="F57" s="203"/>
      <c r="G57" s="203"/>
      <c r="H57" s="203"/>
      <c r="I57" s="203"/>
      <c r="J57" s="203"/>
      <c r="K57" s="203"/>
      <c r="L57" s="203"/>
      <c r="M57" s="203"/>
      <c r="N57" s="203"/>
      <c r="O57" s="203"/>
      <c r="P57" s="83">
        <v>2</v>
      </c>
      <c r="Q57" s="182" t="s">
        <v>192</v>
      </c>
      <c r="R57" s="182"/>
      <c r="S57" s="182"/>
      <c r="T57" s="184"/>
      <c r="U57" s="185"/>
      <c r="V57" s="183" t="s">
        <v>199</v>
      </c>
      <c r="W57" s="183"/>
      <c r="X57" s="183"/>
      <c r="Y57" s="155"/>
      <c r="Z57" s="142"/>
      <c r="AA57" s="142"/>
    </row>
    <row r="58" spans="1:27" ht="16.5" thickBot="1">
      <c r="A58" s="203"/>
      <c r="B58" s="203"/>
      <c r="C58" s="203"/>
      <c r="D58" s="203"/>
      <c r="E58" s="203"/>
      <c r="F58" s="203"/>
      <c r="G58" s="203"/>
      <c r="H58" s="203"/>
      <c r="I58" s="203"/>
      <c r="J58" s="203"/>
      <c r="K58" s="203"/>
      <c r="L58" s="203"/>
      <c r="M58" s="203"/>
      <c r="N58" s="203"/>
      <c r="O58" s="203"/>
      <c r="P58" s="83">
        <v>3</v>
      </c>
      <c r="Q58" s="182" t="s">
        <v>193</v>
      </c>
      <c r="R58" s="182"/>
      <c r="S58" s="182"/>
      <c r="T58" s="184"/>
      <c r="U58" s="185"/>
      <c r="V58" s="183" t="s">
        <v>200</v>
      </c>
      <c r="W58" s="183"/>
      <c r="X58" s="183"/>
      <c r="Y58" s="155"/>
      <c r="Z58" s="142"/>
      <c r="AA58" s="142"/>
    </row>
    <row r="59" spans="1:27" ht="16.5" thickBot="1">
      <c r="A59" s="203"/>
      <c r="B59" s="203"/>
      <c r="C59" s="203"/>
      <c r="D59" s="203"/>
      <c r="E59" s="203"/>
      <c r="F59" s="203"/>
      <c r="G59" s="203"/>
      <c r="H59" s="203"/>
      <c r="I59" s="203"/>
      <c r="J59" s="203"/>
      <c r="K59" s="203"/>
      <c r="L59" s="203"/>
      <c r="M59" s="203"/>
      <c r="N59" s="203"/>
      <c r="O59" s="203"/>
      <c r="P59" s="83">
        <v>4</v>
      </c>
      <c r="Q59" s="182" t="s">
        <v>194</v>
      </c>
      <c r="R59" s="182"/>
      <c r="S59" s="182"/>
      <c r="T59" s="184"/>
      <c r="U59" s="185"/>
      <c r="V59" s="183" t="s">
        <v>201</v>
      </c>
      <c r="W59" s="183"/>
      <c r="X59" s="183"/>
      <c r="Y59" s="155"/>
      <c r="Z59" s="142"/>
      <c r="AA59" s="142"/>
    </row>
    <row r="60" spans="1:27" ht="16.5" thickBot="1">
      <c r="A60" s="203"/>
      <c r="B60" s="203"/>
      <c r="C60" s="203"/>
      <c r="D60" s="203"/>
      <c r="E60" s="203"/>
      <c r="F60" s="203"/>
      <c r="G60" s="203"/>
      <c r="H60" s="203"/>
      <c r="I60" s="203"/>
      <c r="J60" s="203"/>
      <c r="K60" s="203"/>
      <c r="L60" s="203"/>
      <c r="M60" s="203"/>
      <c r="N60" s="203"/>
      <c r="O60" s="203"/>
      <c r="P60" s="83">
        <v>5</v>
      </c>
      <c r="Q60" s="182" t="s">
        <v>195</v>
      </c>
      <c r="R60" s="182"/>
      <c r="S60" s="182"/>
      <c r="T60" s="184"/>
      <c r="U60" s="185"/>
      <c r="V60" s="182"/>
      <c r="W60" s="182"/>
      <c r="X60" s="182"/>
      <c r="Y60" s="155"/>
      <c r="Z60" s="142"/>
      <c r="AA60" s="142"/>
    </row>
    <row r="61" spans="1:27" ht="16.5" thickBot="1">
      <c r="A61" s="203"/>
      <c r="B61" s="203"/>
      <c r="C61" s="203"/>
      <c r="D61" s="203"/>
      <c r="E61" s="203"/>
      <c r="F61" s="203"/>
      <c r="G61" s="203"/>
      <c r="H61" s="203"/>
      <c r="I61" s="203"/>
      <c r="J61" s="203"/>
      <c r="K61" s="203"/>
      <c r="L61" s="203"/>
      <c r="M61" s="203"/>
      <c r="N61" s="203"/>
      <c r="O61" s="203"/>
      <c r="P61" s="83">
        <v>6</v>
      </c>
      <c r="Q61" s="182" t="s">
        <v>196</v>
      </c>
      <c r="R61" s="182"/>
      <c r="S61" s="182"/>
      <c r="T61" s="184"/>
      <c r="U61" s="185"/>
      <c r="V61" s="182"/>
      <c r="W61" s="182"/>
      <c r="X61" s="182"/>
      <c r="Y61" s="155"/>
      <c r="Z61" s="142"/>
      <c r="AA61" s="142"/>
    </row>
    <row r="62" spans="1:27" ht="16.5" thickBot="1">
      <c r="A62" s="203"/>
      <c r="B62" s="203"/>
      <c r="C62" s="203"/>
      <c r="D62" s="203"/>
      <c r="E62" s="203"/>
      <c r="F62" s="203"/>
      <c r="G62" s="203"/>
      <c r="H62" s="203"/>
      <c r="I62" s="203"/>
      <c r="J62" s="203"/>
      <c r="K62" s="203"/>
      <c r="L62" s="203"/>
      <c r="M62" s="203"/>
      <c r="N62" s="203"/>
      <c r="O62" s="203"/>
      <c r="P62" s="83">
        <v>7</v>
      </c>
      <c r="Q62" s="182" t="s">
        <v>197</v>
      </c>
      <c r="R62" s="182"/>
      <c r="S62" s="182"/>
      <c r="T62" s="184"/>
      <c r="U62" s="185"/>
      <c r="V62" s="182"/>
      <c r="W62" s="182"/>
      <c r="X62" s="182"/>
      <c r="Y62" s="155"/>
      <c r="Z62" s="142"/>
      <c r="AA62" s="142"/>
    </row>
  </sheetData>
  <sheetProtection password="F5D8"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5601" r:id="rId3"/>
    <oleObject progId="PBrush" shapeId="25602" r:id="rId4"/>
  </oleObjects>
</worksheet>
</file>

<file path=xl/worksheets/sheet9.xml><?xml version="1.0" encoding="utf-8"?>
<worksheet xmlns="http://schemas.openxmlformats.org/spreadsheetml/2006/main" xmlns:r="http://schemas.openxmlformats.org/officeDocument/2006/relationships">
  <sheetPr codeName="Sheet9"/>
  <dimension ref="A1:CY62"/>
  <sheetViews>
    <sheetView zoomScaleNormal="100" workbookViewId="0">
      <selection activeCell="A28" sqref="A28"/>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28"/>
      <c r="B1" s="181" t="s">
        <v>178</v>
      </c>
      <c r="C1" s="180"/>
      <c r="D1" s="180"/>
      <c r="E1" s="180"/>
      <c r="F1" s="180"/>
      <c r="G1" s="180"/>
      <c r="H1" s="180"/>
      <c r="I1" s="180"/>
      <c r="J1" s="180"/>
      <c r="K1" s="180"/>
      <c r="L1" s="180"/>
      <c r="M1" s="180"/>
      <c r="N1" s="241"/>
      <c r="O1" s="241"/>
      <c r="P1" s="318" t="s">
        <v>122</v>
      </c>
      <c r="Q1" s="319"/>
      <c r="R1" s="319"/>
      <c r="S1" s="319"/>
      <c r="T1" s="319"/>
      <c r="U1" s="319"/>
      <c r="V1" s="319"/>
      <c r="W1" s="319"/>
      <c r="X1" s="320"/>
      <c r="Y1" s="159"/>
      <c r="Z1" s="146"/>
      <c r="AA1" s="146"/>
    </row>
    <row r="2" spans="1:27" s="31" customFormat="1" ht="12.95" customHeight="1">
      <c r="A2" s="228"/>
      <c r="B2" s="180" t="s">
        <v>0</v>
      </c>
      <c r="C2" s="180"/>
      <c r="D2" s="180"/>
      <c r="E2" s="180"/>
      <c r="F2" s="180"/>
      <c r="G2" s="180"/>
      <c r="H2" s="180"/>
      <c r="I2" s="180"/>
      <c r="J2" s="180"/>
      <c r="K2" s="180"/>
      <c r="L2" s="180"/>
      <c r="M2" s="180"/>
      <c r="N2" s="241"/>
      <c r="O2" s="241"/>
      <c r="P2" s="321"/>
      <c r="Q2" s="322"/>
      <c r="R2" s="322"/>
      <c r="S2" s="322"/>
      <c r="T2" s="322"/>
      <c r="U2" s="323"/>
      <c r="V2" s="323"/>
      <c r="W2" s="323"/>
      <c r="X2" s="324"/>
      <c r="Y2" s="160"/>
      <c r="Z2" s="147"/>
      <c r="AA2" s="147"/>
    </row>
    <row r="3" spans="1:27" s="31" customFormat="1" ht="12.95" customHeight="1">
      <c r="A3" s="228"/>
      <c r="B3" s="180"/>
      <c r="C3" s="180"/>
      <c r="D3" s="180"/>
      <c r="E3" s="180"/>
      <c r="F3" s="180"/>
      <c r="G3" s="180"/>
      <c r="H3" s="180"/>
      <c r="I3" s="180"/>
      <c r="J3" s="180"/>
      <c r="K3" s="180"/>
      <c r="L3" s="180"/>
      <c r="M3" s="180"/>
      <c r="N3" s="241"/>
      <c r="O3" s="241"/>
      <c r="P3" s="321"/>
      <c r="Q3" s="322"/>
      <c r="R3" s="322"/>
      <c r="S3" s="322"/>
      <c r="T3" s="322"/>
      <c r="U3" s="323"/>
      <c r="V3" s="323"/>
      <c r="W3" s="323"/>
      <c r="X3" s="324"/>
      <c r="Y3" s="160"/>
      <c r="Z3" s="147"/>
      <c r="AA3" s="147"/>
    </row>
    <row r="4" spans="1:27" s="31" customFormat="1" ht="15" customHeight="1">
      <c r="A4" s="228"/>
      <c r="B4" s="228"/>
      <c r="C4" s="228"/>
      <c r="D4" s="264" t="s">
        <v>1</v>
      </c>
      <c r="E4" s="264"/>
      <c r="F4" s="264"/>
      <c r="G4" s="264"/>
      <c r="H4" s="264"/>
      <c r="I4" s="264"/>
      <c r="J4" s="264"/>
      <c r="K4" s="264"/>
      <c r="L4" s="228"/>
      <c r="M4" s="228"/>
      <c r="N4" s="228"/>
      <c r="O4" s="241"/>
      <c r="P4" s="321"/>
      <c r="Q4" s="322"/>
      <c r="R4" s="322"/>
      <c r="S4" s="322"/>
      <c r="T4" s="322"/>
      <c r="U4" s="323"/>
      <c r="V4" s="323"/>
      <c r="W4" s="323"/>
      <c r="X4" s="324"/>
      <c r="Y4" s="160"/>
      <c r="Z4" s="147"/>
      <c r="AA4" s="147"/>
    </row>
    <row r="5" spans="1:27" s="31" customFormat="1" ht="8.25" customHeight="1">
      <c r="A5" s="228"/>
      <c r="B5" s="228"/>
      <c r="C5" s="228"/>
      <c r="D5" s="228"/>
      <c r="E5" s="228"/>
      <c r="F5" s="228"/>
      <c r="G5" s="228"/>
      <c r="H5" s="228"/>
      <c r="I5" s="228"/>
      <c r="J5" s="228"/>
      <c r="K5" s="228"/>
      <c r="L5" s="228"/>
      <c r="M5" s="228"/>
      <c r="N5" s="228"/>
      <c r="O5" s="241"/>
      <c r="P5" s="321"/>
      <c r="Q5" s="322"/>
      <c r="R5" s="322"/>
      <c r="S5" s="322"/>
      <c r="T5" s="322"/>
      <c r="U5" s="323"/>
      <c r="V5" s="323"/>
      <c r="W5" s="323"/>
      <c r="X5" s="324"/>
      <c r="Y5" s="160"/>
      <c r="Z5" s="147"/>
      <c r="AA5" s="147"/>
    </row>
    <row r="6" spans="1:27" s="31" customFormat="1" ht="20.100000000000001" customHeight="1">
      <c r="A6" s="244" t="s">
        <v>148</v>
      </c>
      <c r="B6" s="244"/>
      <c r="C6" s="244"/>
      <c r="D6" s="244"/>
      <c r="E6" s="313" t="str">
        <f>Sheet1!$E$6</f>
        <v>Communication Design</v>
      </c>
      <c r="F6" s="313"/>
      <c r="G6" s="313"/>
      <c r="H6" s="313"/>
      <c r="I6" s="313"/>
      <c r="J6" s="313"/>
      <c r="K6" s="313"/>
      <c r="L6" s="313"/>
      <c r="M6" s="313"/>
      <c r="N6" s="313"/>
      <c r="O6" s="241"/>
      <c r="P6" s="321"/>
      <c r="Q6" s="322"/>
      <c r="R6" s="322"/>
      <c r="S6" s="322"/>
      <c r="T6" s="322"/>
      <c r="U6" s="323"/>
      <c r="V6" s="323"/>
      <c r="W6" s="323"/>
      <c r="X6" s="324"/>
      <c r="Y6" s="160"/>
      <c r="Z6" s="147"/>
      <c r="AA6" s="147"/>
    </row>
    <row r="7" spans="1:27" s="31" customFormat="1" ht="20.100000000000001" customHeight="1">
      <c r="A7" s="244" t="s">
        <v>149</v>
      </c>
      <c r="B7" s="244"/>
      <c r="C7" s="313" t="str">
        <f>Sheet1!$C$7</f>
        <v>Bachelor of Communication Design</v>
      </c>
      <c r="D7" s="313"/>
      <c r="E7" s="313"/>
      <c r="F7" s="313"/>
      <c r="G7" s="313"/>
      <c r="H7" s="313"/>
      <c r="I7" s="313"/>
      <c r="J7" s="313"/>
      <c r="K7" s="313"/>
      <c r="L7" s="313"/>
      <c r="M7" s="313"/>
      <c r="N7" s="313"/>
      <c r="O7" s="241"/>
      <c r="P7" s="321"/>
      <c r="Q7" s="322"/>
      <c r="R7" s="322"/>
      <c r="S7" s="322"/>
      <c r="T7" s="322"/>
      <c r="U7" s="323"/>
      <c r="V7" s="323"/>
      <c r="W7" s="323"/>
      <c r="X7" s="324"/>
      <c r="Y7" s="160"/>
      <c r="Z7" s="147"/>
      <c r="AA7" s="147"/>
    </row>
    <row r="8" spans="1:27" s="31" customFormat="1" ht="20.100000000000001" customHeight="1">
      <c r="A8" s="36" t="s">
        <v>2</v>
      </c>
      <c r="B8" s="38" t="str">
        <f>Sheet1!$B$8</f>
        <v>First</v>
      </c>
      <c r="C8" s="35" t="s">
        <v>3</v>
      </c>
      <c r="D8" s="39" t="str">
        <f>Sheet1!$D$8</f>
        <v>First</v>
      </c>
      <c r="E8" s="242" t="s">
        <v>4</v>
      </c>
      <c r="F8" s="242"/>
      <c r="G8" s="310" t="str">
        <f>Sheet1!$G$8</f>
        <v>CE17CD</v>
      </c>
      <c r="H8" s="310"/>
      <c r="I8" s="311" t="str">
        <f>Sheet1!$I$8</f>
        <v>Regular Exam</v>
      </c>
      <c r="J8" s="311"/>
      <c r="K8" s="311"/>
      <c r="L8" s="311"/>
      <c r="M8" s="312" t="str">
        <f>Sheet1!$M$8</f>
        <v>March/April, 2019</v>
      </c>
      <c r="N8" s="312"/>
      <c r="O8" s="241"/>
      <c r="P8" s="321"/>
      <c r="Q8" s="322"/>
      <c r="R8" s="322"/>
      <c r="S8" s="322"/>
      <c r="T8" s="322"/>
      <c r="U8" s="323"/>
      <c r="V8" s="323"/>
      <c r="W8" s="323"/>
      <c r="X8" s="324"/>
      <c r="Y8" s="160"/>
      <c r="Z8" s="147"/>
      <c r="AA8" s="147"/>
    </row>
    <row r="9" spans="1:27" s="31" customFormat="1" ht="20.100000000000001" customHeight="1">
      <c r="A9" s="37" t="s">
        <v>5</v>
      </c>
      <c r="B9" s="274" t="str">
        <f>Sheet1!$B$9</f>
        <v>Sculpture-I</v>
      </c>
      <c r="C9" s="274"/>
      <c r="D9" s="274"/>
      <c r="E9" s="274"/>
      <c r="F9" s="274"/>
      <c r="G9" s="274"/>
      <c r="H9" s="274"/>
      <c r="I9" s="274"/>
      <c r="J9" s="274"/>
      <c r="K9" s="242" t="s">
        <v>6</v>
      </c>
      <c r="L9" s="242"/>
      <c r="M9" s="242"/>
      <c r="N9" s="40" t="str">
        <f>Sheet1!$N$9</f>
        <v>02/04/2019</v>
      </c>
      <c r="O9" s="241"/>
      <c r="P9" s="321"/>
      <c r="Q9" s="322"/>
      <c r="R9" s="322"/>
      <c r="S9" s="322"/>
      <c r="T9" s="322"/>
      <c r="U9" s="323"/>
      <c r="V9" s="323"/>
      <c r="W9" s="323"/>
      <c r="X9" s="324"/>
      <c r="Y9" s="160"/>
      <c r="Z9" s="147"/>
      <c r="AA9" s="147"/>
    </row>
    <row r="10" spans="1:27" s="31" customFormat="1" ht="20.100000000000001" customHeight="1">
      <c r="A10" s="244" t="s">
        <v>20</v>
      </c>
      <c r="B10" s="244"/>
      <c r="C10" s="244"/>
      <c r="D10" s="244"/>
      <c r="E10" s="274" t="str">
        <f>Sheet1!$E$10</f>
        <v>Dr. Aijaz Ali Brohi</v>
      </c>
      <c r="F10" s="274"/>
      <c r="G10" s="274"/>
      <c r="H10" s="274"/>
      <c r="I10" s="274"/>
      <c r="J10" s="274"/>
      <c r="K10" s="274"/>
      <c r="L10" s="274"/>
      <c r="M10" s="274"/>
      <c r="N10" s="274"/>
      <c r="O10" s="241"/>
      <c r="P10" s="321"/>
      <c r="Q10" s="322"/>
      <c r="R10" s="322"/>
      <c r="S10" s="322"/>
      <c r="T10" s="322"/>
      <c r="U10" s="323"/>
      <c r="V10" s="323"/>
      <c r="W10" s="323"/>
      <c r="X10" s="324"/>
      <c r="Y10" s="160"/>
      <c r="Z10" s="147"/>
      <c r="AA10" s="147"/>
    </row>
    <row r="11" spans="1:27" s="31" customFormat="1" ht="9.9499999999999993" customHeight="1">
      <c r="A11" s="250"/>
      <c r="B11" s="250"/>
      <c r="C11" s="250"/>
      <c r="D11" s="240" t="s">
        <v>157</v>
      </c>
      <c r="E11" s="240"/>
      <c r="F11" s="314" t="s">
        <v>157</v>
      </c>
      <c r="G11" s="314"/>
      <c r="H11" s="314" t="s">
        <v>157</v>
      </c>
      <c r="I11" s="314"/>
      <c r="J11" s="314" t="s">
        <v>157</v>
      </c>
      <c r="K11" s="314"/>
      <c r="L11" s="315"/>
      <c r="M11" s="315"/>
      <c r="N11" s="315"/>
      <c r="O11" s="241"/>
      <c r="P11" s="321"/>
      <c r="Q11" s="322"/>
      <c r="R11" s="322"/>
      <c r="S11" s="322"/>
      <c r="T11" s="322"/>
      <c r="U11" s="323"/>
      <c r="V11" s="323"/>
      <c r="W11" s="323"/>
      <c r="X11" s="324"/>
      <c r="Y11" s="160"/>
      <c r="Z11" s="147"/>
      <c r="AA11" s="147"/>
    </row>
    <row r="12" spans="1:27" s="31" customFormat="1" ht="18" customHeight="1">
      <c r="A12" s="239" t="s">
        <v>7</v>
      </c>
      <c r="B12" s="239" t="s">
        <v>8</v>
      </c>
      <c r="C12" s="239"/>
      <c r="D12" s="243" t="s">
        <v>9</v>
      </c>
      <c r="E12" s="243"/>
      <c r="F12" s="243"/>
      <c r="G12" s="243"/>
      <c r="H12" s="243"/>
      <c r="I12" s="243"/>
      <c r="J12" s="243"/>
      <c r="K12" s="243"/>
      <c r="L12" s="243"/>
      <c r="M12" s="243"/>
      <c r="N12" s="243"/>
      <c r="O12" s="241"/>
      <c r="P12" s="321"/>
      <c r="Q12" s="322"/>
      <c r="R12" s="322"/>
      <c r="S12" s="322"/>
      <c r="T12" s="322"/>
      <c r="U12" s="323"/>
      <c r="V12" s="323"/>
      <c r="W12" s="323"/>
      <c r="X12" s="324"/>
      <c r="Y12" s="160"/>
      <c r="Z12" s="147"/>
      <c r="AA12" s="147"/>
    </row>
    <row r="13" spans="1:27" s="31" customFormat="1" ht="18" customHeight="1">
      <c r="A13" s="239"/>
      <c r="B13" s="239"/>
      <c r="C13" s="239"/>
      <c r="D13" s="243"/>
      <c r="E13" s="243"/>
      <c r="F13" s="243"/>
      <c r="G13" s="243"/>
      <c r="H13" s="243"/>
      <c r="I13" s="243"/>
      <c r="J13" s="243"/>
      <c r="K13" s="243"/>
      <c r="L13" s="243"/>
      <c r="M13" s="243"/>
      <c r="N13" s="243"/>
      <c r="O13" s="241"/>
      <c r="P13" s="321"/>
      <c r="Q13" s="322"/>
      <c r="R13" s="322"/>
      <c r="S13" s="322"/>
      <c r="T13" s="322"/>
      <c r="U13" s="325"/>
      <c r="V13" s="326"/>
      <c r="W13" s="326"/>
      <c r="X13" s="327"/>
      <c r="Y13" s="160"/>
      <c r="Z13" s="147"/>
      <c r="AA13" s="147"/>
    </row>
    <row r="14" spans="1:27" s="31" customFormat="1" ht="18" customHeight="1">
      <c r="A14" s="239"/>
      <c r="B14" s="239"/>
      <c r="C14" s="239"/>
      <c r="D14" s="243" t="s">
        <v>10</v>
      </c>
      <c r="E14" s="243"/>
      <c r="F14" s="243" t="s">
        <v>11</v>
      </c>
      <c r="G14" s="243"/>
      <c r="H14" s="243" t="s">
        <v>12</v>
      </c>
      <c r="I14" s="243"/>
      <c r="J14" s="243" t="s">
        <v>13</v>
      </c>
      <c r="K14" s="243"/>
      <c r="L14" s="243" t="s">
        <v>15</v>
      </c>
      <c r="M14" s="243"/>
      <c r="N14" s="239" t="s">
        <v>16</v>
      </c>
      <c r="O14" s="241"/>
      <c r="P14" s="321"/>
      <c r="Q14" s="322"/>
      <c r="R14" s="322"/>
      <c r="S14" s="322"/>
      <c r="T14" s="322"/>
      <c r="U14" s="326"/>
      <c r="V14" s="326"/>
      <c r="W14" s="326"/>
      <c r="X14" s="327"/>
      <c r="Y14" s="160"/>
      <c r="Z14" s="147"/>
      <c r="AA14" s="147"/>
    </row>
    <row r="15" spans="1:27" s="31" customFormat="1" ht="18" customHeight="1">
      <c r="A15" s="239"/>
      <c r="B15" s="239"/>
      <c r="C15" s="239"/>
      <c r="D15" s="243"/>
      <c r="E15" s="243"/>
      <c r="F15" s="243"/>
      <c r="G15" s="243"/>
      <c r="H15" s="243"/>
      <c r="I15" s="243"/>
      <c r="J15" s="243"/>
      <c r="K15" s="243"/>
      <c r="L15" s="243"/>
      <c r="M15" s="243"/>
      <c r="N15" s="239"/>
      <c r="O15" s="241"/>
      <c r="P15" s="321"/>
      <c r="Q15" s="322"/>
      <c r="R15" s="322"/>
      <c r="S15" s="322"/>
      <c r="T15" s="322"/>
      <c r="U15" s="326"/>
      <c r="V15" s="326"/>
      <c r="W15" s="326"/>
      <c r="X15" s="327"/>
      <c r="Y15" s="160"/>
      <c r="Z15" s="147"/>
      <c r="AA15" s="147"/>
    </row>
    <row r="16" spans="1:27" s="31" customFormat="1" ht="18" customHeight="1" thickBot="1">
      <c r="A16" s="239"/>
      <c r="B16" s="239"/>
      <c r="C16" s="239"/>
      <c r="D16" s="248"/>
      <c r="E16" s="248"/>
      <c r="F16" s="248"/>
      <c r="G16" s="248"/>
      <c r="H16" s="248"/>
      <c r="I16" s="248"/>
      <c r="J16" s="248"/>
      <c r="K16" s="248"/>
      <c r="L16" s="248"/>
      <c r="M16" s="248"/>
      <c r="N16" s="239"/>
      <c r="O16" s="241"/>
      <c r="P16" s="328"/>
      <c r="Q16" s="260"/>
      <c r="R16" s="260"/>
      <c r="S16" s="260"/>
      <c r="T16" s="260"/>
      <c r="U16" s="329"/>
      <c r="V16" s="329"/>
      <c r="W16" s="329"/>
      <c r="X16" s="330"/>
      <c r="Y16" s="160"/>
      <c r="Z16" s="147"/>
      <c r="AA16" s="147"/>
    </row>
    <row r="17" spans="1:103" s="31" customFormat="1" ht="18" customHeight="1">
      <c r="A17" s="239"/>
      <c r="B17" s="239"/>
      <c r="C17" s="239"/>
      <c r="D17" s="33" t="s">
        <v>14</v>
      </c>
      <c r="E17" s="8">
        <f>(10*M17)/100</f>
        <v>10</v>
      </c>
      <c r="F17" s="33" t="s">
        <v>14</v>
      </c>
      <c r="G17" s="8">
        <f>(10*M17)/100</f>
        <v>10</v>
      </c>
      <c r="H17" s="33" t="s">
        <v>14</v>
      </c>
      <c r="I17" s="8">
        <f>(20*M17)/100</f>
        <v>20</v>
      </c>
      <c r="J17" s="33" t="s">
        <v>14</v>
      </c>
      <c r="K17" s="8">
        <f>(60*M17)/100</f>
        <v>60</v>
      </c>
      <c r="L17" s="33" t="s">
        <v>14</v>
      </c>
      <c r="M17" s="11">
        <f>Sheet1!$M$17</f>
        <v>100</v>
      </c>
      <c r="N17" s="239"/>
      <c r="O17" s="241"/>
      <c r="P17" s="28" t="s">
        <v>150</v>
      </c>
      <c r="Q17" s="250" t="s">
        <v>146</v>
      </c>
      <c r="R17" s="250"/>
      <c r="S17" s="275"/>
      <c r="T17" s="331" t="s">
        <v>147</v>
      </c>
      <c r="U17" s="250"/>
      <c r="V17" s="250"/>
      <c r="W17" s="250"/>
      <c r="X17" s="275"/>
      <c r="Y17" s="155"/>
      <c r="Z17" s="142"/>
      <c r="AA17" s="142"/>
    </row>
    <row r="18" spans="1:103" s="65" customFormat="1" ht="5.0999999999999996" customHeight="1">
      <c r="A18" s="67"/>
      <c r="B18" s="280"/>
      <c r="C18" s="281"/>
      <c r="D18" s="316" t="s">
        <v>157</v>
      </c>
      <c r="E18" s="317"/>
      <c r="F18" s="316" t="s">
        <v>157</v>
      </c>
      <c r="G18" s="317"/>
      <c r="H18" s="316" t="s">
        <v>157</v>
      </c>
      <c r="I18" s="317"/>
      <c r="J18" s="316" t="s">
        <v>157</v>
      </c>
      <c r="K18" s="317"/>
      <c r="L18" s="280"/>
      <c r="M18" s="281"/>
      <c r="N18" s="67"/>
      <c r="O18" s="241"/>
      <c r="P18" s="68"/>
      <c r="Q18" s="332"/>
      <c r="R18" s="333"/>
      <c r="S18" s="281"/>
      <c r="T18" s="280"/>
      <c r="U18" s="333"/>
      <c r="V18" s="333"/>
      <c r="W18" s="333"/>
      <c r="X18" s="281"/>
      <c r="Y18" s="155"/>
      <c r="Z18" s="142"/>
      <c r="AA18" s="142"/>
      <c r="AF18" s="65" t="b">
        <f>Sheet8!$AF$38</f>
        <v>0</v>
      </c>
      <c r="AG18" s="85" t="str">
        <f>IF(AND(AF19=TRUE, AF18=TRUE),IF(A19-Sheet8!A38=1,"OK","INCORRECT"),"")</f>
        <v/>
      </c>
      <c r="BO18" s="65" t="str">
        <f>Sheet8!BO38</f>
        <v/>
      </c>
      <c r="BP18" s="65" t="b">
        <f>Sheet8!BP38</f>
        <v>0</v>
      </c>
      <c r="BQ18" s="65" t="b">
        <f>Sheet8!BQ38</f>
        <v>0</v>
      </c>
      <c r="BR18" s="65" t="b">
        <f>Sheet8!BR38</f>
        <v>0</v>
      </c>
      <c r="BS18" s="65" t="str">
        <f>Sheet8!BS38</f>
        <v/>
      </c>
      <c r="BT18" s="65" t="str">
        <f>Sheet8!BT38</f>
        <v/>
      </c>
      <c r="BU18" s="65" t="str">
        <f>Sheet8!BU38</f>
        <v/>
      </c>
      <c r="BV18" s="65" t="str">
        <f>Sheet8!BV38</f>
        <v/>
      </c>
      <c r="BW18" s="65" t="str">
        <f>Sheet8!BW38</f>
        <v/>
      </c>
      <c r="BX18" s="65" t="str">
        <f>Sheet8!BX38</f>
        <v>INCORRECT</v>
      </c>
      <c r="BY18" s="65" t="b">
        <f>Sheet8!BY38</f>
        <v>0</v>
      </c>
      <c r="BZ18" s="65" t="str">
        <f>Sheet8!BZ38</f>
        <v/>
      </c>
      <c r="CA18" s="65" t="b">
        <f>Sheet8!CA38</f>
        <v>0</v>
      </c>
      <c r="CB18" s="65" t="b">
        <f>Sheet8!CB38</f>
        <v>0</v>
      </c>
      <c r="CC18" s="65" t="b">
        <f>Sheet8!CC38</f>
        <v>0</v>
      </c>
      <c r="CD18" s="65" t="b">
        <f>Sheet8!CD38</f>
        <v>0</v>
      </c>
      <c r="CE18" s="65" t="b">
        <f>Sheet8!CE38</f>
        <v>0</v>
      </c>
      <c r="CF18" s="65" t="b">
        <f>Sheet8!CF38</f>
        <v>0</v>
      </c>
      <c r="CG18" s="65" t="str">
        <f>Sheet8!CG38</f>
        <v/>
      </c>
      <c r="CH18" s="65" t="str">
        <f>Sheet8!CH38</f>
        <v/>
      </c>
      <c r="CI18" s="65" t="str">
        <f>Sheet8!CI38</f>
        <v/>
      </c>
      <c r="CJ18" s="65" t="str">
        <f>Sheet8!CJ38</f>
        <v/>
      </c>
      <c r="CK18" s="65" t="str">
        <f>Sheet8!CK38</f>
        <v/>
      </c>
      <c r="CL18" s="65" t="str">
        <f>Sheet8!CL38</f>
        <v/>
      </c>
      <c r="CM18" s="65" t="str">
        <f>Sheet8!CM38</f>
        <v/>
      </c>
      <c r="CN18" s="65" t="str">
        <f>Sheet8!CN38</f>
        <v/>
      </c>
      <c r="CO18" s="65" t="str">
        <f>Sheet8!CO38</f>
        <v>NO</v>
      </c>
      <c r="CP18" s="65" t="str">
        <f>Sheet8!CP38</f>
        <v>NO</v>
      </c>
      <c r="CQ18" s="65" t="str">
        <f>Sheet8!CQ38</f>
        <v>NO</v>
      </c>
      <c r="CR18" s="65" t="str">
        <f>Sheet8!CR38</f>
        <v>NO</v>
      </c>
      <c r="CS18" s="65" t="str">
        <f>Sheet8!CS38</f>
        <v>OK</v>
      </c>
      <c r="CT18" s="65" t="b">
        <f>Sheet8!CT38</f>
        <v>0</v>
      </c>
      <c r="CU18" s="65" t="b">
        <f>Sheet8!CU38</f>
        <v>0</v>
      </c>
      <c r="CV18" s="65" t="b">
        <f>Sheet8!CV38</f>
        <v>0</v>
      </c>
      <c r="CW18" s="65" t="b">
        <f>Sheet8!CW38</f>
        <v>0</v>
      </c>
      <c r="CX18" s="65" t="str">
        <f>Sheet8!CX38</f>
        <v>SEQUENCE INCORRECT</v>
      </c>
      <c r="CY18" s="65">
        <f>Sheet8!CY38</f>
        <v>19</v>
      </c>
    </row>
    <row r="19" spans="1:103" s="31" customFormat="1" ht="18.95" customHeight="1" thickBot="1">
      <c r="A19" s="63"/>
      <c r="B19" s="268"/>
      <c r="C19" s="269"/>
      <c r="D19" s="268"/>
      <c r="E19" s="269"/>
      <c r="F19" s="268"/>
      <c r="G19" s="269"/>
      <c r="H19" s="268"/>
      <c r="I19" s="269"/>
      <c r="J19" s="268"/>
      <c r="K19" s="269"/>
      <c r="L19" s="250" t="str">
        <f>IF(AND(A19&lt;&gt;"",B19&lt;&gt;"",D19&lt;&gt;"",F19&lt;&gt;"",H19&lt;&gt;"",J19&lt;&gt;"",Q19="",P19="OK",T19="",OR(D19&lt;=E17,D19="ABS"),OR(F19&lt;=G17,F19="ABS"),OR(H19&lt;=I17,H19="ABS"),OR(J19&lt;=K17,J19="ABS")),IF(AND(D19="ABS",F19="ABS",H19="ABS",J19="ABS"),"ABS",IF(SUM(D19,F19,H19,J19)=0,"ZERO",SUM(D19,F19,H19,J19))),"")</f>
        <v/>
      </c>
      <c r="M19" s="275"/>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41"/>
      <c r="P19" s="84" t="str">
        <f>IF(A19&lt;&gt;"",IF(CX19="SEQUENCE CORRECT",IF(OR(T(AB19)="OK",T(Z19)="oKK",T(Y19)="oKK",T(AA19)="oKK",T(AC19)="oOk",T(AD19)="Okk", AE19="ok"),"OK","FORMAT INCORRECT"),"SEQUENCE INCORRECT"),"")</f>
        <v/>
      </c>
      <c r="Q19" s="229" t="str">
        <f>IF(AND(A19&lt;&gt;"",B19&lt;&gt;""),IF(OR(D19&lt;&gt;"ABS"),IF(OR(AND(D19&lt;ROUNDDOWN((0.7*E17),0),D19&lt;&gt;0),D19&gt;E17,D19=""),"Attendance Marks incorrect",""),""),"")</f>
        <v/>
      </c>
      <c r="R19" s="230"/>
      <c r="S19" s="230"/>
      <c r="T19" s="230" t="str">
        <f>IF(OR(AND(OR(F19&lt;=G17, F19=0, F19="ABS"),OR(H19&lt;=I17, H19=0, H19="ABS"),OR(J19&lt;=K17, J19="ABS"))),IF(OR(AND(A19="",B19="",D19="",F19="",H19="",J19=""),AND(A19&lt;&gt;"",B19&lt;&gt;"",D19&lt;&gt;"",F19&lt;&gt;"",H19&lt;&gt;"",J19&lt;&gt;"", AG19="OK")),"","Given Marks or Format is incorrect"),"Given Marks or Format is incorrect")</f>
        <v/>
      </c>
      <c r="U19" s="230"/>
      <c r="V19" s="230"/>
      <c r="W19" s="230"/>
      <c r="X19" s="230"/>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68"/>
      <c r="C20" s="269"/>
      <c r="D20" s="268"/>
      <c r="E20" s="269"/>
      <c r="F20" s="268"/>
      <c r="G20" s="269"/>
      <c r="H20" s="268"/>
      <c r="I20" s="269"/>
      <c r="J20" s="268"/>
      <c r="K20" s="269"/>
      <c r="L20" s="250" t="str">
        <f>IF(AND(A20&lt;&gt;"",B20&lt;&gt;"",D20&lt;&gt;"", F20&lt;&gt;"", H20&lt;&gt;"", J20&lt;&gt;"",Q20="",P20="OK",T20="",OR(D20&lt;=E17,D20="ABS"),OR(F20&lt;=G17,F20="ABS"),OR(H20&lt;=I17,H20="ABS"),OR(J20&lt;=K17,J20="ABS")),IF(AND(D20="ABS",F20="ABS",H20="ABS",J20="ABS"),"ABS",IF(SUM(D20,F20,H20,J20)=0,"ZERO",SUM(D20,F20,H20,J20))),"")</f>
        <v/>
      </c>
      <c r="M20" s="275"/>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41"/>
      <c r="P20" s="84" t="str">
        <f t="shared" ref="P20:P38" si="0">IF(A20&lt;&gt;"",IF(CX20="SEQUENCE CORRECT",IF(OR(T(AB20)="OK",T(Z20)="oKK",T(Y20)="oKK",T(AA20)="oKK",T(AC20)="oOk",T(AD20)="Okk", AE20="ok"),"OK","FORMAT INCORRECT"),"SEQUENCE INCORRECT"),"")</f>
        <v/>
      </c>
      <c r="Q20" s="231" t="str">
        <f>IF(AND(A20&lt;&gt;"",B20&lt;&gt;""),IF(OR(D20&lt;&gt;"ABS"),IF(OR(AND(D20&lt;ROUNDDOWN((0.7*E17),0),D20&lt;&gt;0),D20&gt;E17,D20=""),"Attendance Marks incorrect",""),""),"")</f>
        <v/>
      </c>
      <c r="R20" s="232"/>
      <c r="S20" s="232"/>
      <c r="T20" s="232" t="str">
        <f>IF(OR(AND(OR(F20&lt;=G17, F20=0, F20="ABS"),OR(H20&lt;=I17, H20=0, H20="ABS"),OR(J20&lt;=K17, J20="ABS"))),IF(OR(AND(A20="",B20="",D20="",F20="",H20="",J20=""),AND(A20&lt;&gt;"",B20&lt;&gt;"",D20&lt;&gt;"",F20&lt;&gt;"",H20&lt;&gt;"",J20&lt;&gt;"", AG20="OK")),"","Given Marks or Format is incorrect"),"Given Marks or Format is incorrect")</f>
        <v/>
      </c>
      <c r="U20" s="232"/>
      <c r="V20" s="232"/>
      <c r="W20" s="232"/>
      <c r="X20" s="23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68"/>
      <c r="C21" s="269"/>
      <c r="D21" s="268"/>
      <c r="E21" s="269"/>
      <c r="F21" s="268"/>
      <c r="G21" s="269"/>
      <c r="H21" s="268"/>
      <c r="I21" s="269"/>
      <c r="J21" s="268"/>
      <c r="K21" s="269"/>
      <c r="L21" s="250" t="str">
        <f>IF(AND(A21&lt;&gt;"",B21&lt;&gt;"",D21&lt;&gt;"", F21&lt;&gt;"", H21&lt;&gt;"", J21&lt;&gt;"",Q21="",P21="OK",T21="",OR(D21&lt;=E17,D21="ABS"),OR(F21&lt;=G17,F21="ABS"),OR(H21&lt;=I17,H21="ABS"),OR(J21&lt;=K17,J21="ABS")),IF(AND(D21="ABS",F21="ABS",H21="ABS",J21="ABS"),"ABS",IF(SUM(D21,F21,H21,J21)=0,"ZERO",SUM(D21,F21,H21,J21))),"")</f>
        <v/>
      </c>
      <c r="M21" s="275"/>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41"/>
      <c r="P21" s="84" t="str">
        <f t="shared" si="0"/>
        <v/>
      </c>
      <c r="Q21" s="231" t="str">
        <f>IF(AND(A21&lt;&gt;"",B21&lt;&gt;""),IF(OR(D21&lt;&gt;"ABS"),IF(OR(AND(D21&lt;ROUNDDOWN((0.7*E17),0),D21&lt;&gt;0),D21&gt;E17,D21=""),"Attendance Marks incorrect",""),""),"")</f>
        <v/>
      </c>
      <c r="R21" s="232"/>
      <c r="S21" s="232"/>
      <c r="T21" s="232" t="str">
        <f>IF(OR(AND(OR(F21&lt;=G17, F21=0, F21="ABS"),OR(H21&lt;=I17, H21=0, H21="ABS"),OR(J21&lt;=K17, J21="ABS"))),IF(OR(AND(A21="",B21="",D21="",F21="",H21="",J21=""),AND(A21&lt;&gt;"",B21&lt;&gt;"",D21&lt;&gt;"",F21&lt;&gt;"",H21&lt;&gt;"",J21&lt;&gt;"", AG21="OK")),"","Given Marks or Format is incorrect"),"Given Marks or Format is incorrect")</f>
        <v/>
      </c>
      <c r="U21" s="232"/>
      <c r="V21" s="232"/>
      <c r="W21" s="232"/>
      <c r="X21" s="23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68"/>
      <c r="C22" s="269"/>
      <c r="D22" s="268"/>
      <c r="E22" s="269"/>
      <c r="F22" s="268"/>
      <c r="G22" s="269"/>
      <c r="H22" s="268"/>
      <c r="I22" s="269"/>
      <c r="J22" s="268"/>
      <c r="K22" s="269"/>
      <c r="L22" s="250" t="str">
        <f>IF(AND(A22&lt;&gt;"",B22&lt;&gt;"",D22&lt;&gt;"", F22&lt;&gt;"", H22&lt;&gt;"", J22&lt;&gt;"",Q22="",P22="OK",T22="",OR(D22&lt;=E17,D22="ABS"),OR(F22&lt;=G17,F22="ABS"),OR(H22&lt;=I17,H22="ABS"),OR(J22&lt;=K17,J22="ABS")),IF(AND(D22="ABS",F22="ABS",H22="ABS",J22="ABS"),"ABS",IF(SUM(D22,F22,H22,J22)=0,"ZERO",SUM(D22,F22,H22,J22))),"")</f>
        <v/>
      </c>
      <c r="M22" s="275"/>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41"/>
      <c r="P22" s="84" t="str">
        <f t="shared" si="0"/>
        <v/>
      </c>
      <c r="Q22" s="231" t="str">
        <f>IF(AND(A22&lt;&gt;"",B22&lt;&gt;""),IF(OR(D22&lt;&gt;"ABS"),IF(OR(AND(D22&lt;ROUNDDOWN((0.7*E17),0),D22&lt;&gt;0),D22&gt;E17,D22=""),"Attendance Marks incorrect",""),""),"")</f>
        <v/>
      </c>
      <c r="R22" s="232"/>
      <c r="S22" s="232"/>
      <c r="T22" s="232" t="str">
        <f>IF(OR(AND(OR(F22&lt;=G17, F22=0, F22="ABS"),OR(H22&lt;=I17, H22=0, H22="ABS"),OR(J22&lt;=K17, J22="ABS"))),IF(OR(AND(A22="",B22="",D22="",F22="",H22="",J22=""),AND(A22&lt;&gt;"",B22&lt;&gt;"",D22&lt;&gt;"",F22&lt;&gt;"",H22&lt;&gt;"",J22&lt;&gt;"", AG22="OK")),"","Given Marks or Format is incorrect"),"Given Marks or Format is incorrect")</f>
        <v/>
      </c>
      <c r="U22" s="232"/>
      <c r="V22" s="232"/>
      <c r="W22" s="232"/>
      <c r="X22" s="23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68"/>
      <c r="C23" s="269"/>
      <c r="D23" s="268"/>
      <c r="E23" s="269"/>
      <c r="F23" s="268"/>
      <c r="G23" s="269"/>
      <c r="H23" s="268"/>
      <c r="I23" s="269"/>
      <c r="J23" s="268"/>
      <c r="K23" s="269"/>
      <c r="L23" s="250" t="str">
        <f>IF(AND(A23&lt;&gt;"",B23&lt;&gt;"",D23&lt;&gt;"", F23&lt;&gt;"", H23&lt;&gt;"", J23&lt;&gt;"",Q23="",P23="OK",T23="",OR(D23&lt;=E17,D23="ABS"),OR(F23&lt;=G17,F23="ABS"),OR(H23&lt;=I17,H23="ABS"),OR(J23&lt;=K17,J23="ABS")),IF(AND(D23="ABS",F23="ABS",H23="ABS",J23="ABS"),"ABS",IF(SUM(D23,F23,H23,J23)=0,"ZERO",SUM(D23,F23,H23,J23))),"")</f>
        <v/>
      </c>
      <c r="M23" s="275"/>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41"/>
      <c r="P23" s="84" t="str">
        <f t="shared" si="0"/>
        <v/>
      </c>
      <c r="Q23" s="231" t="str">
        <f>IF(AND(A23&lt;&gt;"",B23&lt;&gt;""),IF(OR(D23&lt;&gt;"ABS"),IF(OR(AND(D23&lt;ROUNDDOWN((0.7*E17),0),D23&lt;&gt;0),D23&gt;E17,D23=""),"Attendance Marks incorrect",""),""),"")</f>
        <v/>
      </c>
      <c r="R23" s="232"/>
      <c r="S23" s="232"/>
      <c r="T23" s="232" t="str">
        <f>IF(OR(AND(OR(F23&lt;=G17, F23=0, F23="ABS"),OR(H23&lt;=I17, H23=0, H23="ABS"),OR(J23&lt;=K17, J23="ABS"))),IF(OR(AND(A23="",B23="",D23="",F23="",H23="",J23=""),AND(A23&lt;&gt;"",B23&lt;&gt;"",D23&lt;&gt;"",F23&lt;&gt;"",H23&lt;&gt;"",J23&lt;&gt;"", AG23="OK")),"","Given Marks or Format is incorrect"),"Given Marks or Format is incorrect")</f>
        <v/>
      </c>
      <c r="U23" s="232"/>
      <c r="V23" s="232"/>
      <c r="W23" s="232"/>
      <c r="X23" s="23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68"/>
      <c r="C24" s="269"/>
      <c r="D24" s="268"/>
      <c r="E24" s="269"/>
      <c r="F24" s="268"/>
      <c r="G24" s="269"/>
      <c r="H24" s="268"/>
      <c r="I24" s="269"/>
      <c r="J24" s="268"/>
      <c r="K24" s="269"/>
      <c r="L24" s="250" t="str">
        <f>IF(AND(A24&lt;&gt;"",B24&lt;&gt;"",D24&lt;&gt;"", F24&lt;&gt;"", H24&lt;&gt;"", J24&lt;&gt;"",Q24="",P24="OK",T24="",OR(D24&lt;=E17,D24="ABS"),OR(F24&lt;=G17,F24="ABS"),OR(H24&lt;=I17,H24="ABS"),OR(J24&lt;=K17,J24="ABS")),IF(AND(D24="ABS",F24="ABS",H24="ABS",J24="ABS"),"ABS",IF(SUM(D24,F24,H24,J24)=0,"ZERO",SUM(D24,F24,H24,J24))),"")</f>
        <v/>
      </c>
      <c r="M24" s="275"/>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41"/>
      <c r="P24" s="84" t="str">
        <f t="shared" si="0"/>
        <v/>
      </c>
      <c r="Q24" s="231" t="str">
        <f>IF(AND(A24&lt;&gt;"",B24&lt;&gt;""),IF(OR(D24&lt;&gt;"ABS"),IF(OR(AND(D24&lt;ROUNDDOWN((0.7*E17),0),D24&lt;&gt;0),D24&gt;E17,D24=""),"Attendance Marks incorrect",""),""),"")</f>
        <v/>
      </c>
      <c r="R24" s="232"/>
      <c r="S24" s="232"/>
      <c r="T24" s="232" t="str">
        <f>IF(OR(AND(OR(F24&lt;=G17, F24=0, F24="ABS"),OR(H24&lt;=I17, H24=0, H24="ABS"),OR(J24&lt;=K17, J24="ABS"))),IF(OR(AND(A24="",B24="",D24="",F24="",H24="",J24=""),AND(A24&lt;&gt;"",B24&lt;&gt;"",D24&lt;&gt;"",F24&lt;&gt;"",H24&lt;&gt;"",J24&lt;&gt;"", AG24="OK")),"","Given Marks or Format is incorrect"),"Given Marks or Format is incorrect")</f>
        <v/>
      </c>
      <c r="U24" s="232"/>
      <c r="V24" s="232"/>
      <c r="W24" s="232"/>
      <c r="X24" s="23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68"/>
      <c r="C25" s="269"/>
      <c r="D25" s="268"/>
      <c r="E25" s="269"/>
      <c r="F25" s="268"/>
      <c r="G25" s="269"/>
      <c r="H25" s="268"/>
      <c r="I25" s="269"/>
      <c r="J25" s="268"/>
      <c r="K25" s="269"/>
      <c r="L25" s="250" t="str">
        <f>IF(AND(A25&lt;&gt;"",B25&lt;&gt;"",D25&lt;&gt;"", F25&lt;&gt;"", H25&lt;&gt;"", J25&lt;&gt;"",Q25="",P25="OK",T25="",OR(D25&lt;=E17,D25="ABS"),OR(F25&lt;=G17,F25="ABS"),OR(H25&lt;=I17,H25="ABS"),OR(J25&lt;=K17,J25="ABS")),IF(AND(D25="ABS",F25="ABS",H25="ABS",J25="ABS"),"ABS",IF(SUM(D25,F25,H25,J25)=0,"ZERO",SUM(D25,F25,H25,J25))),"")</f>
        <v/>
      </c>
      <c r="M25" s="275"/>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41"/>
      <c r="P25" s="84" t="str">
        <f t="shared" si="0"/>
        <v/>
      </c>
      <c r="Q25" s="231" t="str">
        <f>IF(AND(A25&lt;&gt;"",B25&lt;&gt;""),IF(OR(D25&lt;&gt;"ABS"),IF(OR(AND(D25&lt;ROUNDDOWN((0.7*E17),0),D25&lt;&gt;0),D25&gt;E17,D25=""),"Attendance Marks incorrect",""),""),"")</f>
        <v/>
      </c>
      <c r="R25" s="232"/>
      <c r="S25" s="232"/>
      <c r="T25" s="232" t="str">
        <f>IF(OR(AND(OR(F25&lt;=G17, F25=0, F25="ABS"),OR(H25&lt;=I17, H25=0, H25="ABS"),OR(J25&lt;=K17, J25="ABS"))),IF(OR(AND(A25="",B25="",D25="",F25="",H25="",J25=""),AND(A25&lt;&gt;"",B25&lt;&gt;"",D25&lt;&gt;"",F25&lt;&gt;"",H25&lt;&gt;"",J25&lt;&gt;"", AG25="OK")),"","Given Marks or Format is incorrect"),"Given Marks or Format is incorrect")</f>
        <v/>
      </c>
      <c r="U25" s="232"/>
      <c r="V25" s="232"/>
      <c r="W25" s="232"/>
      <c r="X25" s="23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68"/>
      <c r="C26" s="269"/>
      <c r="D26" s="268"/>
      <c r="E26" s="269"/>
      <c r="F26" s="268"/>
      <c r="G26" s="269"/>
      <c r="H26" s="268"/>
      <c r="I26" s="269"/>
      <c r="J26" s="268"/>
      <c r="K26" s="269"/>
      <c r="L26" s="250" t="str">
        <f>IF(AND(A26&lt;&gt;"",B26&lt;&gt;"",D26&lt;&gt;"", F26&lt;&gt;"", H26&lt;&gt;"", J26&lt;&gt;"",Q26="",P26="OK",T26="",OR(D26&lt;=E17,D26="ABS"),OR(F26&lt;=G17,F26="ABS"),OR(H26&lt;=I17,H26="ABS"),OR(J26&lt;=K17,J26="ABS")),IF(AND(D26="ABS",F26="ABS",H26="ABS",J26="ABS"),"ABS",IF(SUM(D26,F26,H26,J26)=0,"ZERO",SUM(D26,F26,H26,J26))),"")</f>
        <v/>
      </c>
      <c r="M26" s="275"/>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41"/>
      <c r="P26" s="84" t="str">
        <f t="shared" si="0"/>
        <v/>
      </c>
      <c r="Q26" s="231" t="str">
        <f>IF(AND(A26&lt;&gt;"",B26&lt;&gt;""),IF(OR(D26&lt;&gt;"ABS"),IF(OR(AND(D26&lt;ROUNDDOWN((0.7*E17),0),D26&lt;&gt;0),D26&gt;E17,D26=""),"Attendance Marks incorrect",""),""),"")</f>
        <v/>
      </c>
      <c r="R26" s="232"/>
      <c r="S26" s="232"/>
      <c r="T26" s="232" t="str">
        <f>IF(OR(AND(OR(F26&lt;=G17, F26=0, F26="ABS"),OR(H26&lt;=I17, H26=0, H26="ABS"),OR(J26&lt;=K17, J26="ABS"))),IF(OR(AND(A26="",B26="",D26="",F26="",H26="",J26=""),AND(A26&lt;&gt;"",B26&lt;&gt;"",D26&lt;&gt;"",F26&lt;&gt;"",H26&lt;&gt;"",J26&lt;&gt;"", AG26="OK")),"","Given Marks or Format is incorrect"),"Given Marks or Format is incorrect")</f>
        <v/>
      </c>
      <c r="U26" s="232"/>
      <c r="V26" s="232"/>
      <c r="W26" s="232"/>
      <c r="X26" s="23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68"/>
      <c r="C27" s="269"/>
      <c r="D27" s="268"/>
      <c r="E27" s="269"/>
      <c r="F27" s="268"/>
      <c r="G27" s="269"/>
      <c r="H27" s="268"/>
      <c r="I27" s="269"/>
      <c r="J27" s="268"/>
      <c r="K27" s="269"/>
      <c r="L27" s="250" t="str">
        <f>IF(AND(A27&lt;&gt;"",B27&lt;&gt;"",D27&lt;&gt;"", F27&lt;&gt;"", H27&lt;&gt;"", J27&lt;&gt;"",Q27="",P27="OK",T27="",OR(D27&lt;=E17,D27="ABS"),OR(F27&lt;=G17,F27="ABS"),OR(H27&lt;=I17,H27="ABS"),OR(J27&lt;=K17,J27="ABS")),IF(AND(D27="ABS",F27="ABS",H27="ABS",J27="ABS"),"ABS",IF(SUM(D27,F27,H27,J27)=0,"ZERO",SUM(D27,F27,H27,J27))),"")</f>
        <v/>
      </c>
      <c r="M27" s="275"/>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41"/>
      <c r="P27" s="84" t="str">
        <f t="shared" si="0"/>
        <v/>
      </c>
      <c r="Q27" s="231" t="str">
        <f>IF(AND(A27&lt;&gt;"",B27&lt;&gt;""),IF(OR(D27&lt;&gt;"ABS"),IF(OR(AND(D27&lt;ROUNDDOWN((0.7*E17),0),D27&lt;&gt;0),D27&gt;E17,D27=""),"Attendance Marks incorrect",""),""),"")</f>
        <v/>
      </c>
      <c r="R27" s="232"/>
      <c r="S27" s="232"/>
      <c r="T27" s="232" t="str">
        <f>IF(OR(AND(OR(F27&lt;=G17, F27=0, F27="ABS"),OR(H27&lt;=I17, H27=0, H27="ABS"),OR(J27&lt;=K17, J27="ABS"))),IF(OR(AND(A27="",B27="",D27="",F27="",H27="",J27=""),AND(A27&lt;&gt;"",B27&lt;&gt;"",D27&lt;&gt;"",F27&lt;&gt;"",H27&lt;&gt;"",J27&lt;&gt;"", AG27="OK")),"","Given Marks or Format is incorrect"),"Given Marks or Format is incorrect")</f>
        <v/>
      </c>
      <c r="U27" s="232"/>
      <c r="V27" s="232"/>
      <c r="W27" s="232"/>
      <c r="X27" s="23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68"/>
      <c r="C28" s="269"/>
      <c r="D28" s="268"/>
      <c r="E28" s="269"/>
      <c r="F28" s="268"/>
      <c r="G28" s="269"/>
      <c r="H28" s="268"/>
      <c r="I28" s="269"/>
      <c r="J28" s="268"/>
      <c r="K28" s="269"/>
      <c r="L28" s="250" t="str">
        <f>IF(AND(A28&lt;&gt;"",B28&lt;&gt;"",D28&lt;&gt;"", F28&lt;&gt;"", H28&lt;&gt;"", J28&lt;&gt;"",Q28="",P28="OK",T28="",OR(D28&lt;=E17,D28="ABS"),OR(F28&lt;=G17,F28="ABS"),OR(H28&lt;=I17,H28="ABS"),OR(J28&lt;=K17,J28="ABS")),IF(AND(D28="ABS",F28="ABS",H28="ABS",J28="ABS"),"ABS",IF(SUM(D28,F28,H28,J28)=0,"ZERO",SUM(D28,F28,H28,J28))),"")</f>
        <v/>
      </c>
      <c r="M28" s="275"/>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41"/>
      <c r="P28" s="84" t="str">
        <f t="shared" si="0"/>
        <v/>
      </c>
      <c r="Q28" s="231" t="str">
        <f>IF(AND(A28&lt;&gt;"",B28&lt;&gt;""),IF(OR(D28&lt;&gt;"ABS"),IF(OR(AND(D28&lt;ROUNDDOWN((0.7*E17),0),D28&lt;&gt;0),D28&gt;E17,D28=""),"Attendance Marks incorrect",""),""),"")</f>
        <v/>
      </c>
      <c r="R28" s="232"/>
      <c r="S28" s="232"/>
      <c r="T28" s="232" t="str">
        <f>IF(OR(AND(OR(F28&lt;=G17, F28=0, F28="ABS"),OR(H28&lt;=I17, H28=0, H28="ABS"),OR(J28&lt;=K17, J28="ABS"))),IF(OR(AND(A28="",B28="",D28="",F28="",H28="",J28=""),AND(A28&lt;&gt;"",B28&lt;&gt;"",D28&lt;&gt;"",F28&lt;&gt;"",H28&lt;&gt;"",J28&lt;&gt;"", AG28="OK")),"","Given Marks or Format is incorrect"),"Given Marks or Format is incorrect")</f>
        <v/>
      </c>
      <c r="U28" s="232"/>
      <c r="V28" s="232"/>
      <c r="W28" s="232"/>
      <c r="X28" s="23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68"/>
      <c r="C29" s="269"/>
      <c r="D29" s="268"/>
      <c r="E29" s="269"/>
      <c r="F29" s="268"/>
      <c r="G29" s="269"/>
      <c r="H29" s="268"/>
      <c r="I29" s="269"/>
      <c r="J29" s="268"/>
      <c r="K29" s="269"/>
      <c r="L29" s="250" t="str">
        <f>IF(AND(A29&lt;&gt;"",B29&lt;&gt;"",D29&lt;&gt;"", F29&lt;&gt;"", H29&lt;&gt;"", J29&lt;&gt;"",Q29="",P29="OK",T29="",OR(D29&lt;=E17,D29="ABS"),OR(F29&lt;=G17,F29="ABS"),OR(H29&lt;=I17,H29="ABS"),OR(J29&lt;=K17,J29="ABS")),IF(AND(D29="ABS",F29="ABS",H29="ABS",J29="ABS"),"ABS",IF(SUM(D29,F29,H29,J29)=0,"ZERO",SUM(D29,F29,H29,J29))),"")</f>
        <v/>
      </c>
      <c r="M29" s="275"/>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41"/>
      <c r="P29" s="84" t="str">
        <f t="shared" si="0"/>
        <v/>
      </c>
      <c r="Q29" s="231" t="str">
        <f>IF(AND(A29&lt;&gt;"",B29&lt;&gt;""),IF(OR(D29&lt;&gt;"ABS"),IF(OR(AND(D29&lt;ROUNDDOWN((0.7*E17),0),D29&lt;&gt;0),D29&gt;E17,D29=""),"Attendance Marks incorrect",""),""),"")</f>
        <v/>
      </c>
      <c r="R29" s="232"/>
      <c r="S29" s="232"/>
      <c r="T29" s="232" t="str">
        <f>IF(OR(AND(OR(F29&lt;=G17, F29=0, F29="ABS"),OR(H29&lt;=I17, H29=0, H29="ABS"),OR(J29&lt;=K17, J29="ABS"))),IF(OR(AND(A29="",B29="",D29="",F29="",H29="",J29=""),AND(A29&lt;&gt;"",B29&lt;&gt;"",D29&lt;&gt;"",F29&lt;&gt;"",H29&lt;&gt;"",J29&lt;&gt;"", AG29="OK")),"","Given Marks or Format is incorrect"),"Given Marks or Format is incorrect")</f>
        <v/>
      </c>
      <c r="U29" s="232"/>
      <c r="V29" s="232"/>
      <c r="W29" s="232"/>
      <c r="X29" s="23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68"/>
      <c r="C30" s="269"/>
      <c r="D30" s="268"/>
      <c r="E30" s="269"/>
      <c r="F30" s="268"/>
      <c r="G30" s="269"/>
      <c r="H30" s="268"/>
      <c r="I30" s="269"/>
      <c r="J30" s="268"/>
      <c r="K30" s="269"/>
      <c r="L30" s="250" t="str">
        <f>IF(AND(A30&lt;&gt;"",B30&lt;&gt;"",D30&lt;&gt;"", F30&lt;&gt;"", H30&lt;&gt;"", J30&lt;&gt;"",Q30="",P30="OK",T30="",OR(D30&lt;=E17,D30="ABS"),OR(F30&lt;=G17,F30="ABS"),OR(H30&lt;=I17,H30="ABS"),OR(J30&lt;=K17,J30="ABS")),IF(AND(D30="ABS",F30="ABS",H30="ABS",J30="ABS"),"ABS",IF(SUM(D30,F30,H30,J30)=0,"ZERO",SUM(D30,F30,H30,J30))),"")</f>
        <v/>
      </c>
      <c r="M30" s="275"/>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41"/>
      <c r="P30" s="84" t="str">
        <f t="shared" si="0"/>
        <v/>
      </c>
      <c r="Q30" s="231" t="str">
        <f>IF(AND(A30&lt;&gt;"",B30&lt;&gt;""),IF(OR(D30&lt;&gt;"ABS"),IF(OR(AND(D30&lt;ROUNDDOWN((0.7*E17),0),D30&lt;&gt;0),D30&gt;E17,D30=""),"Attendance Marks incorrect",""),""),"")</f>
        <v/>
      </c>
      <c r="R30" s="232"/>
      <c r="S30" s="232"/>
      <c r="T30" s="232" t="str">
        <f>IF(OR(AND(OR(F30&lt;=G17, F30=0, F30="ABS"),OR(H30&lt;=I17, H30=0, H30="ABS"),OR(J30&lt;=K17, J30="ABS"))),IF(OR(AND(A30="",B30="",D30="",F30="",H30="",J30=""),AND(A30&lt;&gt;"",B30&lt;&gt;"",D30&lt;&gt;"",F30&lt;&gt;"",H30&lt;&gt;"",J30&lt;&gt;"", AG30="OK")),"","Given Marks or Format is incorrect"),"Given Marks or Format is incorrect")</f>
        <v/>
      </c>
      <c r="U30" s="232"/>
      <c r="V30" s="232"/>
      <c r="W30" s="232"/>
      <c r="X30" s="23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68"/>
      <c r="C31" s="269"/>
      <c r="D31" s="268"/>
      <c r="E31" s="269"/>
      <c r="F31" s="268"/>
      <c r="G31" s="269"/>
      <c r="H31" s="268"/>
      <c r="I31" s="269"/>
      <c r="J31" s="268"/>
      <c r="K31" s="269"/>
      <c r="L31" s="250" t="str">
        <f>IF(AND(A31&lt;&gt;"",B31&lt;&gt;"",D31&lt;&gt;"", F31&lt;&gt;"", H31&lt;&gt;"", J31&lt;&gt;"",Q31="",P31="OK",T31="",OR(D31&lt;=E17,D31="ABS"),OR(F31&lt;=G17,F31="ABS"),OR(H31&lt;=I17,H31="ABS"),OR(J31&lt;=K17,J31="ABS")),IF(AND(D31="ABS",F31="ABS",H31="ABS",J31="ABS"),"ABS",IF(SUM(D31,F31,H31,J31)=0,"ZERO",SUM(D31,F31,H31,J31))),"")</f>
        <v/>
      </c>
      <c r="M31" s="275"/>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41"/>
      <c r="P31" s="84" t="str">
        <f t="shared" si="0"/>
        <v/>
      </c>
      <c r="Q31" s="231" t="str">
        <f>IF(AND(A31&lt;&gt;"",B31&lt;&gt;""),IF(OR(D31&lt;&gt;"ABS"),IF(OR(AND(D31&lt;ROUNDDOWN((0.7*E17),0),D31&lt;&gt;0),D31&gt;E17,D31=""),"Attendance Marks incorrect",""),""),"")</f>
        <v/>
      </c>
      <c r="R31" s="232"/>
      <c r="S31" s="232"/>
      <c r="T31" s="232" t="str">
        <f>IF(OR(AND(OR(F31&lt;=G17, F31=0, F31="ABS"),OR(H31&lt;=I17, H31=0, H31="ABS"),OR(J31&lt;=K17, J31="ABS"))),IF(OR(AND(A31="",B31="",D31="",F31="",H31="",J31=""),AND(A31&lt;&gt;"",B31&lt;&gt;"",D31&lt;&gt;"",F31&lt;&gt;"",H31&lt;&gt;"",J31&lt;&gt;"", AG31="OK")),"","Given Marks or Format is incorrect"),"Given Marks or Format is incorrect")</f>
        <v/>
      </c>
      <c r="U31" s="232"/>
      <c r="V31" s="232"/>
      <c r="W31" s="232"/>
      <c r="X31" s="23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68"/>
      <c r="C32" s="269"/>
      <c r="D32" s="268"/>
      <c r="E32" s="269"/>
      <c r="F32" s="268"/>
      <c r="G32" s="269"/>
      <c r="H32" s="268"/>
      <c r="I32" s="269"/>
      <c r="J32" s="268"/>
      <c r="K32" s="269"/>
      <c r="L32" s="250" t="str">
        <f>IF(AND(A32&lt;&gt;"",B32&lt;&gt;"",D32&lt;&gt;"", F32&lt;&gt;"", H32&lt;&gt;"", J32&lt;&gt;"",Q32="",P32="OK",T32="",OR(D32&lt;=E17,D32="ABS"),OR(F32&lt;=G17,F32="ABS"),OR(H32&lt;=I17,H32="ABS"),OR(J32&lt;=K17,J32="ABS")),IF(AND(D32="ABS",F32="ABS",H32="ABS",J32="ABS"),"ABS",IF(SUM(D32,F32,H32,J32)=0,"ZERO",SUM(D32,F32,H32,J32))),"")</f>
        <v/>
      </c>
      <c r="M32" s="275"/>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41"/>
      <c r="P32" s="84" t="str">
        <f t="shared" si="0"/>
        <v/>
      </c>
      <c r="Q32" s="231" t="str">
        <f>IF(AND(A32&lt;&gt;"",B32&lt;&gt;""),IF(OR(D32&lt;&gt;"ABS"),IF(OR(AND(D32&lt;ROUNDDOWN((0.7*E17),0),D32&lt;&gt;0),D32&gt;E17,D32=""),"Attendance Marks incorrect",""),""),"")</f>
        <v/>
      </c>
      <c r="R32" s="232"/>
      <c r="S32" s="232"/>
      <c r="T32" s="232" t="str">
        <f>IF(OR(AND(OR(F32&lt;=G17, F32=0, F32="ABS"),OR(H32&lt;=I17, H32=0, H32="ABS"),OR(J32&lt;=K17, J32="ABS"))),IF(OR(AND(A32="",B32="",D32="",F32="",H32="",J32=""),AND(A32&lt;&gt;"",B32&lt;&gt;"",D32&lt;&gt;"",F32&lt;&gt;"",H32&lt;&gt;"",J32&lt;&gt;"", AG32="OK")),"","Given Marks or Format is incorrect"),"Given Marks or Format is incorrect")</f>
        <v/>
      </c>
      <c r="U32" s="232"/>
      <c r="V32" s="232"/>
      <c r="W32" s="232"/>
      <c r="X32" s="23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68"/>
      <c r="C33" s="269"/>
      <c r="D33" s="268"/>
      <c r="E33" s="269"/>
      <c r="F33" s="268"/>
      <c r="G33" s="269"/>
      <c r="H33" s="268"/>
      <c r="I33" s="269"/>
      <c r="J33" s="268"/>
      <c r="K33" s="269"/>
      <c r="L33" s="250" t="str">
        <f>IF(AND(A33&lt;&gt;"",B33&lt;&gt;"",D33&lt;&gt;"", F33&lt;&gt;"", H33&lt;&gt;"", J33&lt;&gt;"",Q33="",P33="OK",T33="",OR(D33&lt;=E17,D33="ABS"),OR(F33&lt;=G17,F33="ABS"),OR(H33&lt;=I17,H33="ABS"),OR(J33&lt;=K17,J33="ABS")),IF(AND(D33="ABS",F33="ABS",H33="ABS",J33="ABS"),"ABS",IF(SUM(D33,F33,H33,J33)=0,"ZERO",SUM(D33,F33,H33,J33))),"")</f>
        <v/>
      </c>
      <c r="M33" s="275"/>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41"/>
      <c r="P33" s="84" t="str">
        <f t="shared" si="0"/>
        <v/>
      </c>
      <c r="Q33" s="231" t="str">
        <f>IF(AND(A33&lt;&gt;"",B33&lt;&gt;""),IF(OR(D33&lt;&gt;"ABS"),IF(OR(AND(D33&lt;ROUNDDOWN((0.7*E17),0),D33&lt;&gt;0),D33&gt;E17,D33=""),"Attendance Marks incorrect",""),""),"")</f>
        <v/>
      </c>
      <c r="R33" s="232"/>
      <c r="S33" s="232"/>
      <c r="T33" s="232" t="str">
        <f>IF(OR(AND(OR(F33&lt;=G17, F33=0, F33="ABS"),OR(H33&lt;=I17, H33=0, H33="ABS"),OR(J33&lt;=K17, J33="ABS"))),IF(OR(AND(A33="",B33="",D33="",F33="",H33="",J33=""),AND(A33&lt;&gt;"",B33&lt;&gt;"",D33&lt;&gt;"",F33&lt;&gt;"",H33&lt;&gt;"",J33&lt;&gt;"", AG33="OK")),"","Given Marks or Format is incorrect"),"Given Marks or Format is incorrect")</f>
        <v/>
      </c>
      <c r="U33" s="232"/>
      <c r="V33" s="232"/>
      <c r="W33" s="232"/>
      <c r="X33" s="23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68"/>
      <c r="C34" s="269"/>
      <c r="D34" s="268"/>
      <c r="E34" s="269"/>
      <c r="F34" s="268"/>
      <c r="G34" s="269"/>
      <c r="H34" s="268"/>
      <c r="I34" s="269"/>
      <c r="J34" s="268"/>
      <c r="K34" s="269"/>
      <c r="L34" s="250" t="str">
        <f>IF(AND(A34&lt;&gt;"",B34&lt;&gt;"",D34&lt;&gt;"", F34&lt;&gt;"", H34&lt;&gt;"", J34&lt;&gt;"",Q34="",P34="OK",T34="",OR(D34&lt;=E17,D34="ABS"),OR(F34&lt;=G17,F34="ABS"),OR(H34&lt;=I17,H34="ABS"),OR(J34&lt;=K17,J34="ABS")),IF(AND(D34="ABS",F34="ABS",H34="ABS",J34="ABS"),"ABS",IF(SUM(D34,F34,H34,J34)=0,"ZERO",SUM(D34,F34,H34,J34))),"")</f>
        <v/>
      </c>
      <c r="M34" s="275"/>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41"/>
      <c r="P34" s="84" t="str">
        <f t="shared" si="0"/>
        <v/>
      </c>
      <c r="Q34" s="231" t="str">
        <f>IF(AND(A34&lt;&gt;"",B34&lt;&gt;""),IF(OR(D34&lt;&gt;"ABS"),IF(OR(AND(D34&lt;ROUNDDOWN((0.7*E17),0),D34&lt;&gt;0),D34&gt;E17,D34=""),"Attendance Marks incorrect",""),""),"")</f>
        <v/>
      </c>
      <c r="R34" s="232"/>
      <c r="S34" s="232"/>
      <c r="T34" s="232" t="str">
        <f>IF(OR(AND(OR(F34&lt;=G17, F34=0, F34="ABS"),OR(H34&lt;=I17, H34=0, H34="ABS"),OR(J34&lt;=K17, J34="ABS"))),IF(OR(AND(A34="",B34="",D34="",F34="",H34="",J34=""),AND(A34&lt;&gt;"",B34&lt;&gt;"",D34&lt;&gt;"",F34&lt;&gt;"",H34&lt;&gt;"",J34&lt;&gt;"", AG34="OK")),"","Given Marks or Format is incorrect"),"Given Marks or Format is incorrect")</f>
        <v/>
      </c>
      <c r="U34" s="232"/>
      <c r="V34" s="232"/>
      <c r="W34" s="232"/>
      <c r="X34" s="23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68"/>
      <c r="C35" s="269"/>
      <c r="D35" s="268"/>
      <c r="E35" s="269"/>
      <c r="F35" s="268"/>
      <c r="G35" s="269"/>
      <c r="H35" s="268"/>
      <c r="I35" s="269"/>
      <c r="J35" s="268"/>
      <c r="K35" s="269"/>
      <c r="L35" s="250" t="str">
        <f>IF(AND(A35&lt;&gt;"",B35&lt;&gt;"",D35&lt;&gt;"", F35&lt;&gt;"", H35&lt;&gt;"", J35&lt;&gt;"",Q35="",P35="OK",T35="",OR(D35&lt;=E17,D35="ABS"),OR(F35&lt;=G17,F35="ABS"),OR(H35&lt;=I17,H35="ABS"),OR(J35&lt;=K17,J35="ABS")),IF(AND(D35="ABS",F35="ABS",H35="ABS",J35="ABS"),"ABS",IF(SUM(D35,F35,H35,J35)=0,"ZERO",SUM(D35,F35,H35,J35))),"")</f>
        <v/>
      </c>
      <c r="M35" s="275"/>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41"/>
      <c r="P35" s="84" t="str">
        <f t="shared" si="0"/>
        <v/>
      </c>
      <c r="Q35" s="231" t="str">
        <f>IF(AND(A35&lt;&gt;"",B35&lt;&gt;""),IF(OR(D35&lt;&gt;"ABS"),IF(OR(AND(D35&lt;ROUNDDOWN((0.7*E17),0),D35&lt;&gt;0),D35&gt;E17,D35=""),"Attendance Marks incorrect",""),""),"")</f>
        <v/>
      </c>
      <c r="R35" s="232"/>
      <c r="S35" s="232"/>
      <c r="T35" s="232" t="str">
        <f>IF(OR(AND(OR(F35&lt;=G17, F35=0, F35="ABS"),OR(H35&lt;=I17, H35=0, H35="ABS"),OR(J35&lt;=K17, J35="ABS"))),IF(OR(AND(A35="",B35="",D35="",F35="",H35="",J35=""),AND(A35&lt;&gt;"",B35&lt;&gt;"",D35&lt;&gt;"",F35&lt;&gt;"",H35&lt;&gt;"",J35&lt;&gt;"", AG35="OK")),"","Given Marks or Format is incorrect"),"Given Marks or Format is incorrect")</f>
        <v/>
      </c>
      <c r="U35" s="232"/>
      <c r="V35" s="232"/>
      <c r="W35" s="232"/>
      <c r="X35" s="23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68"/>
      <c r="C36" s="269"/>
      <c r="D36" s="268"/>
      <c r="E36" s="269"/>
      <c r="F36" s="268"/>
      <c r="G36" s="269"/>
      <c r="H36" s="268"/>
      <c r="I36" s="269"/>
      <c r="J36" s="268"/>
      <c r="K36" s="269"/>
      <c r="L36" s="250" t="str">
        <f>IF(AND(A36&lt;&gt;"",B36&lt;&gt;"",D36&lt;&gt;"", F36&lt;&gt;"", H36&lt;&gt;"", J36&lt;&gt;"",Q36="",P36="OK",T36="",OR(D36&lt;=E17,D36="ABS"),OR(F36&lt;=G17,F36="ABS"),OR(H36&lt;=I17,H36="ABS"),OR(J36&lt;=K17,J36="ABS")),IF(AND(D36="ABS",F36="ABS",H36="ABS",J36="ABS"),"ABS",IF(SUM(D36,F36,H36,J36)=0,"ZERO",SUM(D36,F36,H36,J36))),"")</f>
        <v/>
      </c>
      <c r="M36" s="275"/>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41"/>
      <c r="P36" s="84" t="str">
        <f t="shared" si="0"/>
        <v/>
      </c>
      <c r="Q36" s="231" t="str">
        <f>IF(AND(A36&lt;&gt;"",B36&lt;&gt;""),IF(OR(D36&lt;&gt;"ABS"),IF(OR(AND(D36&lt;ROUNDDOWN((0.7*E17),0),D36&lt;&gt;0),D36&gt;E17,D36=""),"Attendance Marks incorrect",""),""),"")</f>
        <v/>
      </c>
      <c r="R36" s="232"/>
      <c r="S36" s="232"/>
      <c r="T36" s="232" t="str">
        <f>IF(OR(AND(OR(F36&lt;=G17, F36=0, F36="ABS"),OR(H36&lt;=I17, H36=0, H36="ABS"),OR(J36&lt;=K17, J36="ABS"))),IF(OR(AND(A36="",B36="",D36="",F36="",H36="",J36=""),AND(A36&lt;&gt;"",B36&lt;&gt;"",D36&lt;&gt;"",F36&lt;&gt;"",H36&lt;&gt;"",J36&lt;&gt;"", AG36="OK")),"","Given Marks or Format is incorrect"),"Given Marks or Format is incorrect")</f>
        <v/>
      </c>
      <c r="U36" s="232"/>
      <c r="V36" s="232"/>
      <c r="W36" s="232"/>
      <c r="X36" s="23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68"/>
      <c r="C37" s="269"/>
      <c r="D37" s="268"/>
      <c r="E37" s="269"/>
      <c r="F37" s="268"/>
      <c r="G37" s="269"/>
      <c r="H37" s="268"/>
      <c r="I37" s="269"/>
      <c r="J37" s="268"/>
      <c r="K37" s="269"/>
      <c r="L37" s="250" t="str">
        <f>IF(AND(A37&lt;&gt;"",B37&lt;&gt;"",D37&lt;&gt;"", F37&lt;&gt;"", H37&lt;&gt;"", J37&lt;&gt;"",Q37="",P37="OK",T37="",OR(D37&lt;=E17,D37="ABS"),OR(F37&lt;=G17,F37="ABS"),OR(H37&lt;=I17,H37="ABS"),OR(J37&lt;=K17,J37="ABS")),IF(AND(D37="ABS",F37="ABS",H37="ABS",J37="ABS"),"ABS",IF(SUM(D37,F37,H37,J37)=0,"ZERO",SUM(D37,F37,H37,J37))),"")</f>
        <v/>
      </c>
      <c r="M37" s="275"/>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41"/>
      <c r="P37" s="84" t="str">
        <f t="shared" si="0"/>
        <v/>
      </c>
      <c r="Q37" s="231" t="str">
        <f>IF(AND(A37&lt;&gt;"",B37&lt;&gt;""),IF(OR(D37&lt;&gt;"ABS"),IF(OR(AND(D37&lt;ROUNDDOWN((0.7*E17),0),D37&lt;&gt;0),D37&gt;E17,D37=""),"Attendance Marks incorrect",""),""),"")</f>
        <v/>
      </c>
      <c r="R37" s="232"/>
      <c r="S37" s="232"/>
      <c r="T37" s="232" t="str">
        <f>IF(OR(AND(OR(F37&lt;=G17, F37=0, F37="ABS"),OR(H37&lt;=I17, H37=0, H37="ABS"),OR(J37&lt;=K17, J37="ABS"))),IF(OR(AND(A37="",B37="",D37="",F37="",H37="",J37=""),AND(A37&lt;&gt;"",B37&lt;&gt;"",D37&lt;&gt;"",F37&lt;&gt;"",H37&lt;&gt;"",J37&lt;&gt;"", AG37="OK")),"","Given Marks or Format is incorrect"),"Given Marks or Format is incorrect")</f>
        <v/>
      </c>
      <c r="U37" s="232"/>
      <c r="V37" s="232"/>
      <c r="W37" s="232"/>
      <c r="X37" s="23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68"/>
      <c r="C38" s="269"/>
      <c r="D38" s="268"/>
      <c r="E38" s="269"/>
      <c r="F38" s="268"/>
      <c r="G38" s="269"/>
      <c r="H38" s="268"/>
      <c r="I38" s="269"/>
      <c r="J38" s="268"/>
      <c r="K38" s="269"/>
      <c r="L38" s="250" t="str">
        <f>IF(AND(A38&lt;&gt;"",B38&lt;&gt;"",D38&lt;&gt;"", F38&lt;&gt;"", H38&lt;&gt;"", J38&lt;&gt;"",Q38="",P38="OK",T38="",OR(D38&lt;=E17,D38="ABS"),OR(F38&lt;=G17,F38="ABS"),OR(H38&lt;=I17,H38="ABS"),OR(J38&lt;=K17,J38="ABS")),IF(AND(D38="ABS",F38="ABS",H38="ABS",J38="ABS"),"ABS",IF(SUM(D38,F38,H38,J38)=0,"ZERO",SUM(D38,F38,H38,J38))),"")</f>
        <v/>
      </c>
      <c r="M38" s="275"/>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41"/>
      <c r="P38" s="84" t="str">
        <f t="shared" si="0"/>
        <v/>
      </c>
      <c r="Q38" s="255" t="str">
        <f>IF(AND(A38&lt;&gt;"",B38&lt;&gt;""),IF(OR(D38&lt;&gt;"ABS"),IF(OR(AND(D38&lt;ROUNDDOWN((0.7*E17),0),D38&lt;&gt;0),D38&gt;E17,D38=""),"Attendance Marks incorrect",""),""),"")</f>
        <v/>
      </c>
      <c r="R38" s="256"/>
      <c r="S38" s="256"/>
      <c r="T38" s="256" t="str">
        <f>IF(OR(AND(OR(F38&lt;=G17, F38=0, F38="ABS"),OR(H38&lt;=I17, H38=0, H38="ABS"),OR(J38&lt;=K17, J38="ABS"))),IF(OR(AND(A38="",B38="",D38="",F38="",H38="",J38=""),AND(A38&lt;&gt;"",B38&lt;&gt;"",D38&lt;&gt;"",F38&lt;&gt;"",H38&lt;&gt;"",J38&lt;&gt;"", AG38="OK")),"","Given Marks or Format is incorrect"),"Given Marks or Format is incorrect")</f>
        <v/>
      </c>
      <c r="U38" s="256"/>
      <c r="V38" s="256"/>
      <c r="W38" s="256"/>
      <c r="X38" s="256"/>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186" t="s">
        <v>152</v>
      </c>
      <c r="D39" s="186"/>
      <c r="E39" s="186"/>
      <c r="F39" s="186"/>
      <c r="G39" s="186"/>
      <c r="H39" s="186"/>
      <c r="I39" s="186"/>
      <c r="J39" s="186"/>
      <c r="K39" s="186"/>
      <c r="L39" s="186"/>
      <c r="M39" s="186"/>
      <c r="N39" s="186"/>
      <c r="O39" s="241"/>
      <c r="P39" s="70"/>
      <c r="Q39" s="257"/>
      <c r="R39" s="258"/>
      <c r="S39" s="259"/>
      <c r="T39" s="260"/>
      <c r="U39" s="260"/>
      <c r="V39" s="260"/>
      <c r="W39" s="260"/>
      <c r="X39" s="260"/>
      <c r="Y39" s="159"/>
      <c r="Z39" s="146"/>
      <c r="AA39" s="146"/>
      <c r="AB39" s="71"/>
      <c r="AC39" s="72"/>
      <c r="AD39" s="73"/>
      <c r="AE39" s="21"/>
    </row>
    <row r="40" spans="1:103" ht="15.75" customHeight="1" thickBot="1">
      <c r="A40" s="276" t="s">
        <v>158</v>
      </c>
      <c r="B40" s="278" t="s">
        <v>158</v>
      </c>
      <c r="C40" s="187"/>
      <c r="D40" s="187"/>
      <c r="E40" s="187"/>
      <c r="F40" s="187"/>
      <c r="G40" s="187"/>
      <c r="H40" s="187"/>
      <c r="I40" s="187"/>
      <c r="J40" s="187"/>
      <c r="K40" s="187"/>
      <c r="L40" s="187"/>
      <c r="M40" s="187"/>
      <c r="N40" s="187"/>
      <c r="O40" s="241"/>
      <c r="P40" s="29">
        <f>COUNTIF(P19:P38,"FORMAT INCORRECT")+COUNTIF(P19:P38,"SEQUENCE INCORRECT")</f>
        <v>0</v>
      </c>
      <c r="Q40" s="251">
        <f>COUNTIF(Q19:Q38,"Attendance Marks incorrect")</f>
        <v>0</v>
      </c>
      <c r="R40" s="252"/>
      <c r="S40" s="252"/>
      <c r="T40" s="251">
        <f>COUNTIF(T19:X38,"Given Marks or Format is incorrect")</f>
        <v>0</v>
      </c>
      <c r="U40" s="252"/>
      <c r="V40" s="252"/>
      <c r="W40" s="252"/>
      <c r="X40" s="253"/>
      <c r="Y40" s="136"/>
      <c r="Z40" s="136"/>
      <c r="AA40" s="136"/>
    </row>
    <row r="41" spans="1:103" ht="3" customHeight="1">
      <c r="A41" s="277"/>
      <c r="B41" s="279"/>
      <c r="C41" s="188"/>
      <c r="D41" s="188"/>
      <c r="E41" s="188"/>
      <c r="F41" s="188"/>
      <c r="G41" s="188"/>
      <c r="H41" s="188"/>
      <c r="I41" s="188"/>
      <c r="J41" s="188"/>
      <c r="K41" s="188"/>
      <c r="L41" s="188"/>
      <c r="M41" s="188"/>
      <c r="N41" s="188"/>
      <c r="O41" s="241"/>
      <c r="P41" s="226"/>
      <c r="Q41" s="226"/>
      <c r="R41" s="226"/>
      <c r="S41" s="226"/>
      <c r="T41" s="226"/>
      <c r="U41" s="226"/>
      <c r="V41" s="226"/>
      <c r="W41" s="226"/>
      <c r="X41" s="226"/>
      <c r="Y41" s="154"/>
      <c r="Z41" s="144"/>
      <c r="AA41" s="144"/>
    </row>
    <row r="42" spans="1:103" ht="16.5" thickBot="1">
      <c r="A42" s="202"/>
      <c r="B42" s="202"/>
      <c r="C42" s="202"/>
      <c r="D42" s="202"/>
      <c r="E42" s="202"/>
      <c r="F42" s="202"/>
      <c r="G42" s="202"/>
      <c r="H42" s="202"/>
      <c r="I42" s="202"/>
      <c r="J42" s="202"/>
      <c r="K42" s="202"/>
      <c r="L42" s="202"/>
      <c r="M42" s="202"/>
      <c r="N42" s="202"/>
      <c r="O42" s="241"/>
      <c r="P42" s="203"/>
      <c r="Q42" s="203"/>
      <c r="R42" s="203"/>
      <c r="S42" s="203"/>
      <c r="T42" s="203"/>
      <c r="U42" s="203"/>
      <c r="V42" s="203"/>
      <c r="W42" s="203"/>
      <c r="X42" s="203"/>
      <c r="Y42" s="152"/>
      <c r="Z42" s="140"/>
      <c r="AA42" s="140"/>
    </row>
    <row r="43" spans="1:103" ht="21" customHeight="1" thickBot="1">
      <c r="A43" s="226"/>
      <c r="B43" s="226"/>
      <c r="C43" s="226"/>
      <c r="D43" s="226"/>
      <c r="E43" s="226"/>
      <c r="F43" s="226"/>
      <c r="G43" s="226"/>
      <c r="H43" s="226"/>
      <c r="I43" s="226"/>
      <c r="J43" s="226"/>
      <c r="K43" s="226"/>
      <c r="L43" s="226"/>
      <c r="M43" s="226"/>
      <c r="N43" s="226"/>
      <c r="O43" s="241"/>
      <c r="P43" s="197" t="s">
        <v>154</v>
      </c>
      <c r="Q43" s="198"/>
      <c r="R43" s="199"/>
      <c r="S43" s="34">
        <f>SUM(P40:X40)</f>
        <v>0</v>
      </c>
      <c r="T43" s="254"/>
      <c r="U43" s="203"/>
      <c r="V43" s="203"/>
      <c r="W43" s="203"/>
      <c r="X43" s="203"/>
      <c r="Y43" s="152"/>
      <c r="Z43" s="140"/>
      <c r="AA43" s="140"/>
    </row>
    <row r="44" spans="1:103" ht="12.95" customHeight="1">
      <c r="A44" s="219" t="s">
        <v>153</v>
      </c>
      <c r="B44" s="219"/>
      <c r="C44" s="219"/>
      <c r="D44" s="203"/>
      <c r="E44" s="222" t="s">
        <v>121</v>
      </c>
      <c r="F44" s="223"/>
      <c r="G44" s="223"/>
      <c r="H44" s="223"/>
      <c r="I44" s="223"/>
      <c r="J44" s="203"/>
      <c r="K44" s="219" t="s">
        <v>17</v>
      </c>
      <c r="L44" s="219"/>
      <c r="M44" s="219"/>
      <c r="N44" s="219"/>
      <c r="O44" s="241"/>
      <c r="P44" s="204" t="s">
        <v>167</v>
      </c>
      <c r="Q44" s="205"/>
      <c r="R44" s="205"/>
      <c r="S44" s="205"/>
      <c r="T44" s="205"/>
      <c r="U44" s="205"/>
      <c r="V44" s="205"/>
      <c r="W44" s="205"/>
      <c r="X44" s="206"/>
      <c r="Y44" s="153"/>
      <c r="Z44" s="143"/>
      <c r="AA44" s="143"/>
    </row>
    <row r="45" spans="1:103" ht="15.95" customHeight="1">
      <c r="A45" s="220"/>
      <c r="B45" s="220"/>
      <c r="C45" s="220"/>
      <c r="D45" s="203"/>
      <c r="E45" s="224"/>
      <c r="F45" s="224"/>
      <c r="G45" s="224"/>
      <c r="H45" s="224"/>
      <c r="I45" s="224"/>
      <c r="J45" s="203"/>
      <c r="K45" s="220"/>
      <c r="L45" s="220"/>
      <c r="M45" s="220"/>
      <c r="N45" s="220"/>
      <c r="O45" s="241"/>
      <c r="P45" s="207"/>
      <c r="Q45" s="208"/>
      <c r="R45" s="208"/>
      <c r="S45" s="208"/>
      <c r="T45" s="208"/>
      <c r="U45" s="208"/>
      <c r="V45" s="208"/>
      <c r="W45" s="208"/>
      <c r="X45" s="209"/>
      <c r="Y45" s="153"/>
      <c r="Z45" s="143"/>
      <c r="AA45" s="143"/>
    </row>
    <row r="46" spans="1:103" ht="15.95" customHeight="1">
      <c r="A46" s="220"/>
      <c r="B46" s="220"/>
      <c r="C46" s="220"/>
      <c r="D46" s="203"/>
      <c r="E46" s="224"/>
      <c r="F46" s="224"/>
      <c r="G46" s="224"/>
      <c r="H46" s="224"/>
      <c r="I46" s="224"/>
      <c r="J46" s="203"/>
      <c r="K46" s="220"/>
      <c r="L46" s="220"/>
      <c r="M46" s="220"/>
      <c r="N46" s="220"/>
      <c r="O46" s="241"/>
      <c r="P46" s="207"/>
      <c r="Q46" s="208"/>
      <c r="R46" s="208"/>
      <c r="S46" s="208"/>
      <c r="T46" s="208"/>
      <c r="U46" s="208"/>
      <c r="V46" s="208"/>
      <c r="W46" s="208"/>
      <c r="X46" s="209"/>
      <c r="Y46" s="153"/>
      <c r="Z46" s="143"/>
      <c r="AA46" s="143"/>
    </row>
    <row r="47" spans="1:103" ht="20.25" customHeight="1">
      <c r="A47" s="221"/>
      <c r="B47" s="221"/>
      <c r="C47" s="221"/>
      <c r="D47" s="227"/>
      <c r="E47" s="225"/>
      <c r="F47" s="225"/>
      <c r="G47" s="225"/>
      <c r="H47" s="225"/>
      <c r="I47" s="225"/>
      <c r="J47" s="227"/>
      <c r="K47" s="221"/>
      <c r="L47" s="221"/>
      <c r="M47" s="221"/>
      <c r="N47" s="221"/>
      <c r="O47" s="241"/>
      <c r="P47" s="207"/>
      <c r="Q47" s="208"/>
      <c r="R47" s="208"/>
      <c r="S47" s="208"/>
      <c r="T47" s="208"/>
      <c r="U47" s="208"/>
      <c r="V47" s="208"/>
      <c r="W47" s="208"/>
      <c r="X47" s="209"/>
      <c r="Y47" s="153"/>
      <c r="Z47" s="143"/>
      <c r="AA47" s="143"/>
    </row>
    <row r="48" spans="1:103" ht="15.95" customHeight="1">
      <c r="A48" s="53" t="s">
        <v>19</v>
      </c>
      <c r="B48" s="213" t="s">
        <v>18</v>
      </c>
      <c r="C48" s="214"/>
      <c r="D48" s="214"/>
      <c r="E48" s="214"/>
      <c r="F48" s="214"/>
      <c r="G48" s="214"/>
      <c r="H48" s="214"/>
      <c r="I48" s="214"/>
      <c r="J48" s="214"/>
      <c r="K48" s="214"/>
      <c r="L48" s="214"/>
      <c r="M48" s="214"/>
      <c r="N48" s="215"/>
      <c r="O48" s="241"/>
      <c r="P48" s="207"/>
      <c r="Q48" s="208"/>
      <c r="R48" s="208"/>
      <c r="S48" s="208"/>
      <c r="T48" s="208"/>
      <c r="U48" s="208"/>
      <c r="V48" s="208"/>
      <c r="W48" s="208"/>
      <c r="X48" s="209"/>
      <c r="Y48" s="153"/>
      <c r="Z48" s="143"/>
      <c r="AA48" s="143"/>
    </row>
    <row r="49" spans="1:27" ht="15.95" customHeight="1" thickBot="1">
      <c r="A49" s="55">
        <f>$S$43</f>
        <v>0</v>
      </c>
      <c r="B49" s="216"/>
      <c r="C49" s="217"/>
      <c r="D49" s="217"/>
      <c r="E49" s="217"/>
      <c r="F49" s="217"/>
      <c r="G49" s="217"/>
      <c r="H49" s="217"/>
      <c r="I49" s="217"/>
      <c r="J49" s="217"/>
      <c r="K49" s="217"/>
      <c r="L49" s="217"/>
      <c r="M49" s="217"/>
      <c r="N49" s="218"/>
      <c r="O49" s="241"/>
      <c r="P49" s="210"/>
      <c r="Q49" s="211"/>
      <c r="R49" s="211"/>
      <c r="S49" s="211"/>
      <c r="T49" s="211"/>
      <c r="U49" s="211"/>
      <c r="V49" s="211"/>
      <c r="W49" s="211"/>
      <c r="X49" s="212"/>
      <c r="Y49" s="153"/>
      <c r="Z49" s="143"/>
      <c r="AA49" s="143"/>
    </row>
    <row r="50" spans="1:27">
      <c r="A50" s="202"/>
      <c r="B50" s="202"/>
      <c r="C50" s="202"/>
      <c r="D50" s="202"/>
      <c r="E50" s="202"/>
      <c r="F50" s="202"/>
      <c r="G50" s="202"/>
      <c r="H50" s="202"/>
      <c r="I50" s="202"/>
      <c r="J50" s="202"/>
      <c r="K50" s="202"/>
      <c r="L50" s="202"/>
      <c r="M50" s="202"/>
      <c r="N50" s="202"/>
      <c r="O50" s="203"/>
      <c r="P50" s="261" t="s">
        <v>160</v>
      </c>
      <c r="Q50" s="261"/>
      <c r="R50" s="261"/>
      <c r="S50" s="261"/>
      <c r="T50" s="261"/>
      <c r="U50" s="261"/>
      <c r="V50" s="261"/>
      <c r="W50" s="261"/>
      <c r="X50" s="261"/>
      <c r="Y50" s="138"/>
      <c r="Z50" s="138"/>
      <c r="AA50" s="138"/>
    </row>
    <row r="51" spans="1:27">
      <c r="A51" s="203"/>
      <c r="B51" s="203"/>
      <c r="C51" s="203"/>
      <c r="D51" s="203"/>
      <c r="E51" s="203"/>
      <c r="F51" s="203"/>
      <c r="G51" s="203"/>
      <c r="H51" s="203"/>
      <c r="I51" s="203"/>
      <c r="J51" s="203"/>
      <c r="K51" s="203"/>
      <c r="L51" s="203"/>
      <c r="M51" s="203"/>
      <c r="N51" s="203"/>
      <c r="O51" s="203"/>
      <c r="P51" s="262"/>
      <c r="Q51" s="262"/>
      <c r="R51" s="262"/>
      <c r="S51" s="262"/>
      <c r="T51" s="262"/>
      <c r="U51" s="262"/>
      <c r="V51" s="262"/>
      <c r="W51" s="262"/>
      <c r="X51" s="262"/>
      <c r="Y51" s="156"/>
      <c r="Z51" s="141"/>
      <c r="AA51" s="141"/>
    </row>
    <row r="52" spans="1:27">
      <c r="A52" s="203"/>
      <c r="B52" s="203"/>
      <c r="C52" s="203"/>
      <c r="D52" s="203"/>
      <c r="E52" s="203"/>
      <c r="F52" s="203"/>
      <c r="G52" s="203"/>
      <c r="H52" s="203"/>
      <c r="I52" s="203"/>
      <c r="J52" s="203"/>
      <c r="K52" s="203"/>
      <c r="L52" s="203"/>
      <c r="M52" s="203"/>
      <c r="N52" s="203"/>
      <c r="O52" s="203"/>
      <c r="P52" s="263"/>
      <c r="Q52" s="263"/>
      <c r="R52" s="263"/>
      <c r="S52" s="263"/>
      <c r="T52" s="263"/>
      <c r="U52" s="263"/>
      <c r="V52" s="263"/>
      <c r="W52" s="263"/>
      <c r="X52" s="263"/>
      <c r="Y52" s="138"/>
      <c r="Z52" s="138"/>
      <c r="AA52" s="138"/>
    </row>
    <row r="53" spans="1:27" ht="20.25">
      <c r="A53" s="203"/>
      <c r="B53" s="203"/>
      <c r="C53" s="203"/>
      <c r="D53" s="203"/>
      <c r="E53" s="203"/>
      <c r="F53" s="203"/>
      <c r="G53" s="203"/>
      <c r="H53" s="203"/>
      <c r="I53" s="203"/>
      <c r="J53" s="203"/>
      <c r="K53" s="203"/>
      <c r="L53" s="203"/>
      <c r="M53" s="203"/>
      <c r="N53" s="203"/>
      <c r="O53" s="203"/>
      <c r="P53" s="189" t="s">
        <v>159</v>
      </c>
      <c r="Q53" s="190"/>
      <c r="R53" s="190"/>
      <c r="S53" s="190"/>
      <c r="T53" s="190"/>
      <c r="U53" s="190"/>
      <c r="V53" s="190"/>
      <c r="W53" s="190"/>
      <c r="X53" s="191"/>
      <c r="Y53" s="150"/>
      <c r="Z53" s="145"/>
      <c r="AA53" s="145"/>
    </row>
    <row r="54" spans="1:27" ht="21" thickBot="1">
      <c r="A54" s="203"/>
      <c r="B54" s="203"/>
      <c r="C54" s="203"/>
      <c r="D54" s="203"/>
      <c r="E54" s="203"/>
      <c r="F54" s="203"/>
      <c r="G54" s="203"/>
      <c r="H54" s="203"/>
      <c r="I54" s="203"/>
      <c r="J54" s="203"/>
      <c r="K54" s="203"/>
      <c r="L54" s="203"/>
      <c r="M54" s="203"/>
      <c r="N54" s="203"/>
      <c r="O54" s="203"/>
      <c r="P54" s="192"/>
      <c r="Q54" s="193"/>
      <c r="R54" s="193"/>
      <c r="S54" s="193"/>
      <c r="T54" s="193"/>
      <c r="U54" s="193"/>
      <c r="V54" s="193"/>
      <c r="W54" s="193"/>
      <c r="X54" s="194"/>
      <c r="Y54" s="150"/>
      <c r="Z54" s="145"/>
      <c r="AA54" s="145"/>
    </row>
    <row r="55" spans="1:27" ht="21" thickBot="1">
      <c r="A55" s="203"/>
      <c r="B55" s="203"/>
      <c r="C55" s="203"/>
      <c r="D55" s="203"/>
      <c r="E55" s="203"/>
      <c r="F55" s="203"/>
      <c r="G55" s="203"/>
      <c r="H55" s="203"/>
      <c r="I55" s="203"/>
      <c r="J55" s="203"/>
      <c r="K55" s="203"/>
      <c r="L55" s="203"/>
      <c r="M55" s="203"/>
      <c r="N55" s="203"/>
      <c r="O55" s="203"/>
      <c r="P55" s="82" t="s">
        <v>7</v>
      </c>
      <c r="Q55" s="195" t="s">
        <v>8</v>
      </c>
      <c r="R55" s="195"/>
      <c r="S55" s="195"/>
      <c r="T55" s="196"/>
      <c r="U55" s="196"/>
      <c r="V55" s="196"/>
      <c r="W55" s="196"/>
      <c r="X55" s="196"/>
      <c r="Y55" s="139"/>
      <c r="Z55" s="139"/>
      <c r="AA55" s="139"/>
    </row>
    <row r="56" spans="1:27" ht="16.5" thickBot="1">
      <c r="A56" s="203"/>
      <c r="B56" s="203"/>
      <c r="C56" s="203"/>
      <c r="D56" s="203"/>
      <c r="E56" s="203"/>
      <c r="F56" s="203"/>
      <c r="G56" s="203"/>
      <c r="H56" s="203"/>
      <c r="I56" s="203"/>
      <c r="J56" s="203"/>
      <c r="K56" s="203"/>
      <c r="L56" s="203"/>
      <c r="M56" s="203"/>
      <c r="N56" s="203"/>
      <c r="O56" s="203"/>
      <c r="P56" s="83">
        <v>1</v>
      </c>
      <c r="Q56" s="182" t="s">
        <v>191</v>
      </c>
      <c r="R56" s="182"/>
      <c r="S56" s="182"/>
      <c r="T56" s="184"/>
      <c r="U56" s="185"/>
      <c r="V56" s="183" t="s">
        <v>198</v>
      </c>
      <c r="W56" s="183"/>
      <c r="X56" s="183"/>
      <c r="Y56" s="155"/>
      <c r="Z56" s="142"/>
      <c r="AA56" s="142"/>
    </row>
    <row r="57" spans="1:27" ht="16.5" thickBot="1">
      <c r="A57" s="203"/>
      <c r="B57" s="203"/>
      <c r="C57" s="203"/>
      <c r="D57" s="203"/>
      <c r="E57" s="203"/>
      <c r="F57" s="203"/>
      <c r="G57" s="203"/>
      <c r="H57" s="203"/>
      <c r="I57" s="203"/>
      <c r="J57" s="203"/>
      <c r="K57" s="203"/>
      <c r="L57" s="203"/>
      <c r="M57" s="203"/>
      <c r="N57" s="203"/>
      <c r="O57" s="203"/>
      <c r="P57" s="83">
        <v>2</v>
      </c>
      <c r="Q57" s="182" t="s">
        <v>192</v>
      </c>
      <c r="R57" s="182"/>
      <c r="S57" s="182"/>
      <c r="T57" s="184"/>
      <c r="U57" s="185"/>
      <c r="V57" s="183" t="s">
        <v>199</v>
      </c>
      <c r="W57" s="183"/>
      <c r="X57" s="183"/>
      <c r="Y57" s="155"/>
      <c r="Z57" s="142"/>
      <c r="AA57" s="142"/>
    </row>
    <row r="58" spans="1:27" ht="16.5" thickBot="1">
      <c r="A58" s="203"/>
      <c r="B58" s="203"/>
      <c r="C58" s="203"/>
      <c r="D58" s="203"/>
      <c r="E58" s="203"/>
      <c r="F58" s="203"/>
      <c r="G58" s="203"/>
      <c r="H58" s="203"/>
      <c r="I58" s="203"/>
      <c r="J58" s="203"/>
      <c r="K58" s="203"/>
      <c r="L58" s="203"/>
      <c r="M58" s="203"/>
      <c r="N58" s="203"/>
      <c r="O58" s="203"/>
      <c r="P58" s="83">
        <v>3</v>
      </c>
      <c r="Q58" s="182" t="s">
        <v>193</v>
      </c>
      <c r="R58" s="182"/>
      <c r="S58" s="182"/>
      <c r="T58" s="184"/>
      <c r="U58" s="185"/>
      <c r="V58" s="183" t="s">
        <v>200</v>
      </c>
      <c r="W58" s="183"/>
      <c r="X58" s="183"/>
      <c r="Y58" s="155"/>
      <c r="Z58" s="142"/>
      <c r="AA58" s="142"/>
    </row>
    <row r="59" spans="1:27" ht="16.5" thickBot="1">
      <c r="A59" s="203"/>
      <c r="B59" s="203"/>
      <c r="C59" s="203"/>
      <c r="D59" s="203"/>
      <c r="E59" s="203"/>
      <c r="F59" s="203"/>
      <c r="G59" s="203"/>
      <c r="H59" s="203"/>
      <c r="I59" s="203"/>
      <c r="J59" s="203"/>
      <c r="K59" s="203"/>
      <c r="L59" s="203"/>
      <c r="M59" s="203"/>
      <c r="N59" s="203"/>
      <c r="O59" s="203"/>
      <c r="P59" s="83">
        <v>4</v>
      </c>
      <c r="Q59" s="182" t="s">
        <v>194</v>
      </c>
      <c r="R59" s="182"/>
      <c r="S59" s="182"/>
      <c r="T59" s="184"/>
      <c r="U59" s="185"/>
      <c r="V59" s="183" t="s">
        <v>201</v>
      </c>
      <c r="W59" s="183"/>
      <c r="X59" s="183"/>
      <c r="Y59" s="155"/>
      <c r="Z59" s="142"/>
      <c r="AA59" s="142"/>
    </row>
    <row r="60" spans="1:27" ht="16.5" thickBot="1">
      <c r="A60" s="203"/>
      <c r="B60" s="203"/>
      <c r="C60" s="203"/>
      <c r="D60" s="203"/>
      <c r="E60" s="203"/>
      <c r="F60" s="203"/>
      <c r="G60" s="203"/>
      <c r="H60" s="203"/>
      <c r="I60" s="203"/>
      <c r="J60" s="203"/>
      <c r="K60" s="203"/>
      <c r="L60" s="203"/>
      <c r="M60" s="203"/>
      <c r="N60" s="203"/>
      <c r="O60" s="203"/>
      <c r="P60" s="83">
        <v>5</v>
      </c>
      <c r="Q60" s="182" t="s">
        <v>195</v>
      </c>
      <c r="R60" s="182"/>
      <c r="S60" s="182"/>
      <c r="T60" s="184"/>
      <c r="U60" s="185"/>
      <c r="V60" s="182"/>
      <c r="W60" s="182"/>
      <c r="X60" s="182"/>
      <c r="Y60" s="155"/>
      <c r="Z60" s="142"/>
      <c r="AA60" s="142"/>
    </row>
    <row r="61" spans="1:27" ht="16.5" thickBot="1">
      <c r="A61" s="203"/>
      <c r="B61" s="203"/>
      <c r="C61" s="203"/>
      <c r="D61" s="203"/>
      <c r="E61" s="203"/>
      <c r="F61" s="203"/>
      <c r="G61" s="203"/>
      <c r="H61" s="203"/>
      <c r="I61" s="203"/>
      <c r="J61" s="203"/>
      <c r="K61" s="203"/>
      <c r="L61" s="203"/>
      <c r="M61" s="203"/>
      <c r="N61" s="203"/>
      <c r="O61" s="203"/>
      <c r="P61" s="83">
        <v>6</v>
      </c>
      <c r="Q61" s="182" t="s">
        <v>196</v>
      </c>
      <c r="R61" s="182"/>
      <c r="S61" s="182"/>
      <c r="T61" s="184"/>
      <c r="U61" s="185"/>
      <c r="V61" s="182"/>
      <c r="W61" s="182"/>
      <c r="X61" s="182"/>
      <c r="Y61" s="155"/>
      <c r="Z61" s="142"/>
      <c r="AA61" s="142"/>
    </row>
    <row r="62" spans="1:27" ht="16.5" thickBot="1">
      <c r="A62" s="203"/>
      <c r="B62" s="203"/>
      <c r="C62" s="203"/>
      <c r="D62" s="203"/>
      <c r="E62" s="203"/>
      <c r="F62" s="203"/>
      <c r="G62" s="203"/>
      <c r="H62" s="203"/>
      <c r="I62" s="203"/>
      <c r="J62" s="203"/>
      <c r="K62" s="203"/>
      <c r="L62" s="203"/>
      <c r="M62" s="203"/>
      <c r="N62" s="203"/>
      <c r="O62" s="203"/>
      <c r="P62" s="83">
        <v>7</v>
      </c>
      <c r="Q62" s="182" t="s">
        <v>197</v>
      </c>
      <c r="R62" s="182"/>
      <c r="S62" s="182"/>
      <c r="T62" s="184"/>
      <c r="U62" s="185"/>
      <c r="V62" s="182"/>
      <c r="W62" s="182"/>
      <c r="X62" s="182"/>
      <c r="Y62" s="155"/>
      <c r="Z62" s="142"/>
      <c r="AA62" s="142"/>
    </row>
  </sheetData>
  <sheetProtection password="F5D8"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6625" r:id="rId3"/>
    <oleObject progId="PBrush" shapeId="26626"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95</vt:i4>
      </vt:variant>
    </vt:vector>
  </HeadingPairs>
  <TitlesOfParts>
    <vt:vector size="109" baseType="lpstr">
      <vt:lpstr>Sheet1</vt:lpstr>
      <vt:lpstr>Sheet2</vt:lpstr>
      <vt:lpstr>Sheet3</vt:lpstr>
      <vt:lpstr>Sheet4</vt:lpstr>
      <vt:lpstr>Sheet5</vt:lpstr>
      <vt:lpstr>Sheet6</vt:lpstr>
      <vt:lpstr>Sheet7</vt:lpstr>
      <vt:lpstr>Sheet8</vt:lpstr>
      <vt:lpstr>Sheet9</vt:lpstr>
      <vt:lpstr>Sheet10</vt:lpstr>
      <vt:lpstr>Departments</vt:lpstr>
      <vt:lpstr>Information</vt:lpstr>
      <vt:lpstr>TheoryResults</vt:lpstr>
      <vt:lpstr>PracticalResults</vt:lpstr>
      <vt:lpstr>ArchitectureBatch</vt:lpstr>
      <vt:lpstr>ArchitectureProgram</vt:lpstr>
      <vt:lpstr>CE17ARFifth</vt:lpstr>
      <vt:lpstr>CE17ARFirst</vt:lpstr>
      <vt:lpstr>CE17ARFourth</vt:lpstr>
      <vt:lpstr>CE17ARSecond</vt:lpstr>
      <vt:lpstr>CE17ARSixth</vt:lpstr>
      <vt:lpstr>CE17ARThird</vt:lpstr>
      <vt:lpstr>CE17CDFifth</vt:lpstr>
      <vt:lpstr>CE17CDFirst</vt:lpstr>
      <vt:lpstr>CE17CDFourth</vt:lpstr>
      <vt:lpstr>CE17CDSecond</vt:lpstr>
      <vt:lpstr>CE17CDSixth</vt:lpstr>
      <vt:lpstr>CE17CDThird</vt:lpstr>
      <vt:lpstr>CE17FAFifth</vt:lpstr>
      <vt:lpstr>CE17FAFirst</vt:lpstr>
      <vt:lpstr>CE17FAFourth</vt:lpstr>
      <vt:lpstr>CE17FASecond</vt:lpstr>
      <vt:lpstr>CE17FASixth</vt:lpstr>
      <vt:lpstr>CE17FAThird</vt:lpstr>
      <vt:lpstr>CE17TDFifth</vt:lpstr>
      <vt:lpstr>CE17TDFirst</vt:lpstr>
      <vt:lpstr>CE17TDFourth</vt:lpstr>
      <vt:lpstr>CE17TDSecond</vt:lpstr>
      <vt:lpstr>CE17TDSixth</vt:lpstr>
      <vt:lpstr>CE17TDThird</vt:lpstr>
      <vt:lpstr>CE18ARFifth</vt:lpstr>
      <vt:lpstr>CE18ARFirst</vt:lpstr>
      <vt:lpstr>CE18ARFourth</vt:lpstr>
      <vt:lpstr>CE18ARSecond</vt:lpstr>
      <vt:lpstr>CE18ARSixth</vt:lpstr>
      <vt:lpstr>CE18ARThird</vt:lpstr>
      <vt:lpstr>CE18CDFifth</vt:lpstr>
      <vt:lpstr>CE18CDFirst</vt:lpstr>
      <vt:lpstr>CE18CDFourth</vt:lpstr>
      <vt:lpstr>CE18CDSecond</vt:lpstr>
      <vt:lpstr>CE18CDSixth</vt:lpstr>
      <vt:lpstr>CE18CDThird</vt:lpstr>
      <vt:lpstr>CE18FAFifth</vt:lpstr>
      <vt:lpstr>CE18FAFirst</vt:lpstr>
      <vt:lpstr>CE18FAFourth</vt:lpstr>
      <vt:lpstr>CE18FASecond</vt:lpstr>
      <vt:lpstr>CE18FASixth</vt:lpstr>
      <vt:lpstr>CE18FAThird</vt:lpstr>
      <vt:lpstr>CE18TDFifth</vt:lpstr>
      <vt:lpstr>CE18TDFourth</vt:lpstr>
      <vt:lpstr>CE18TDSecond</vt:lpstr>
      <vt:lpstr>CE18TDSixth</vt:lpstr>
      <vt:lpstr>CE18TDThird</vt:lpstr>
      <vt:lpstr>CommunicationBatch</vt:lpstr>
      <vt:lpstr>CommunicationFirstCE17CD</vt:lpstr>
      <vt:lpstr>Departments</vt:lpstr>
      <vt:lpstr>Exam</vt:lpstr>
      <vt:lpstr>FCE17ARFifth</vt:lpstr>
      <vt:lpstr>FCE17ARFirst</vt:lpstr>
      <vt:lpstr>FCE17ARFourth</vt:lpstr>
      <vt:lpstr>FCE17ARSecond</vt:lpstr>
      <vt:lpstr>FCE17ARSixth</vt:lpstr>
      <vt:lpstr>FCE17ARThird</vt:lpstr>
      <vt:lpstr>FCE17CDFifth</vt:lpstr>
      <vt:lpstr>FCE17CDFirst</vt:lpstr>
      <vt:lpstr>FCE17CDFourth</vt:lpstr>
      <vt:lpstr>FCE17CDSecond</vt:lpstr>
      <vt:lpstr>FCE17CDSixth</vt:lpstr>
      <vt:lpstr>FCE17CDThird</vt:lpstr>
      <vt:lpstr>FCE17FAFifth</vt:lpstr>
      <vt:lpstr>FCE17FAFirst</vt:lpstr>
      <vt:lpstr>FCE17FAFourth</vt:lpstr>
      <vt:lpstr>FCE17FASecond</vt:lpstr>
      <vt:lpstr>FCE17FASixth</vt:lpstr>
      <vt:lpstr>FCE17FAThird</vt:lpstr>
      <vt:lpstr>FCE17TDFifth</vt:lpstr>
      <vt:lpstr>FCE17TDFirst</vt:lpstr>
      <vt:lpstr>FCE17TDFourth</vt:lpstr>
      <vt:lpstr>FCE17TDSecond</vt:lpstr>
      <vt:lpstr>FCE17TDSixth</vt:lpstr>
      <vt:lpstr>FCE17TDThird</vt:lpstr>
      <vt:lpstr>FineBatch</vt:lpstr>
      <vt:lpstr>FineFirstCE17FA</vt:lpstr>
      <vt:lpstr>Sheet1!Print_Area</vt:lpstr>
      <vt:lpstr>Sheet10!Print_Area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RegularExamTheory</vt:lpstr>
      <vt:lpstr>Semester</vt:lpstr>
      <vt:lpstr>TextileBatch</vt:lpstr>
      <vt:lpstr>TextileProgram</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2017-06-13T06:08:46Z</cp:lastPrinted>
  <dcterms:created xsi:type="dcterms:W3CDTF">2014-07-31T04:22:19Z</dcterms:created>
  <dcterms:modified xsi:type="dcterms:W3CDTF">2020-10-26T04:36:45Z</dcterms:modified>
</cp:coreProperties>
</file>