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600" windowHeight="11760" tabRatio="833"/>
  </bookViews>
  <sheets>
    <sheet name="Sheet1" sheetId="1" r:id="rId1"/>
    <sheet name="Sheet2" sheetId="12" r:id="rId2"/>
    <sheet name="Sheet3" sheetId="15" r:id="rId3"/>
    <sheet name="Sheet4" sheetId="16" r:id="rId4"/>
    <sheet name="Sheet5" sheetId="17" r:id="rId5"/>
    <sheet name="Sheet6" sheetId="18" r:id="rId6"/>
    <sheet name="Sheet7" sheetId="19" r:id="rId7"/>
    <sheet name="Sheet8" sheetId="20" r:id="rId8"/>
    <sheet name="Sheet9" sheetId="21" r:id="rId9"/>
    <sheet name="Sheet10" sheetId="22" r:id="rId10"/>
    <sheet name="Sheet11" sheetId="23" r:id="rId11"/>
    <sheet name="Departments" sheetId="14" state="hidden" r:id="rId12"/>
    <sheet name="Information" sheetId="24" state="hidden" r:id="rId13"/>
    <sheet name="TheoryResults" sheetId="25" state="hidden" r:id="rId14"/>
    <sheet name="PracticalResults" sheetId="26" state="hidden" r:id="rId15"/>
  </sheets>
  <definedNames>
    <definedName name="_xlnm._FilterDatabase" localSheetId="0" hidden="1">Sheet1!$A$18:$C$41</definedName>
    <definedName name="_xlnm._FilterDatabase" localSheetId="9" hidden="1">Sheet10!$A$18:$C$41</definedName>
    <definedName name="_xlnm._FilterDatabase" localSheetId="10" hidden="1">Sheet11!$A$18:$C$41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ArchitectureBatch">Information!$P$2:$P$4</definedName>
    <definedName name="ArchitectureEighth17AR">Information!$AH$77:$AH$82</definedName>
    <definedName name="ArchitectureEighth18AR">Information!$AH$219:$AH$223</definedName>
    <definedName name="ArchitectureEighthF16AR">Information!$AH$146:$AH$150</definedName>
    <definedName name="ArchitectureFifth17AR">Information!$AH$55:$AH$60</definedName>
    <definedName name="ArchitectureFifth18AR">Information!$AH$197:$AH$203</definedName>
    <definedName name="ArchitectureFifthF16AR">Information!$AH$127:$AH$131</definedName>
    <definedName name="ArchitectureFifthth17AR">Information!$AH$55:$AH$60</definedName>
    <definedName name="ArchitectureFirst17AR">Information!$AH$23:$AH$27</definedName>
    <definedName name="ArchitectureFirst18AR">Information!$AH$165:$AH$169</definedName>
    <definedName name="ArchitectureFirst19AR">Information!$AH$216:$AH$220</definedName>
    <definedName name="ArchitectureFirstF16AR">Information!$AH$95:$AH$100</definedName>
    <definedName name="ArchitectureFourth17AR">Information!$AH$48:$AH$52</definedName>
    <definedName name="ArchitectureFourth18AR">Information!$AH$190:$AH$195</definedName>
    <definedName name="ArchitectureFourthF16AR">Information!$AH$120:$AH$124</definedName>
    <definedName name="ArchitectureNinth17AR">Information!$AH$84:$AH$87</definedName>
    <definedName name="ArchitectureNinth18AR">Information!$AH$226:$AH$229</definedName>
    <definedName name="ArchitectureNinthF16AR">Information!$AH$152:$AH$155</definedName>
    <definedName name="ArchitectureProgram">Departments!$H$17</definedName>
    <definedName name="ArchitectureSecond17AR">Information!$AH$32:$AH$35</definedName>
    <definedName name="ArchitectureSecond18AR">Information!$AH$172:$AH$175</definedName>
    <definedName name="ArchitectureSecondF16AR">Information!$AH$104:$AH$109</definedName>
    <definedName name="ArchitectureSeventh17AR">Information!$AH$69:$AH$74</definedName>
    <definedName name="ArchitectureSeventh18AR">Information!$AH$212:$AH$217</definedName>
    <definedName name="ArchitectureSeventhF16AR">Information!$AH$139:$AH$144</definedName>
    <definedName name="ArchitectureSixth17AR">Information!$AH$62:$AH$67</definedName>
    <definedName name="ArchitectureSixth18AR">Information!$AH$205:$AH$210</definedName>
    <definedName name="ArchitectureSixthF16AR">Information!$AH$133:$AH$137</definedName>
    <definedName name="ArchitectureTenth17AR">Information!$AH$89:$AH$91</definedName>
    <definedName name="ArchitectureTenth18AR">Information!$AH$232:$AH$235</definedName>
    <definedName name="ArchitectureTenthF16AR">Information!$AH$157:$AH$159</definedName>
    <definedName name="ArchitectureThird17AR">Information!$AH$40:$AH$45</definedName>
    <definedName name="ArchitectureThird18AR">Information!$AH$182:$AH$187</definedName>
    <definedName name="ArchitectureThirdF16AR">Information!$AH$112:$AH$117</definedName>
    <definedName name="BiomedicalBatch">Information!$G$2:$G$4</definedName>
    <definedName name="BiomedicalEighth17BM">Information!$Y$74:$Y$77</definedName>
    <definedName name="BiomedicalEighth18BM">Information!$Y$212:$Y$215</definedName>
    <definedName name="BiomedicalEighthF16BM">Information!$Y$146:$Y$149</definedName>
    <definedName name="BiomedicalEngineeringProgram">Departments!$H$6</definedName>
    <definedName name="BiomedicalFifth17BM">Information!$Y$55:$Y$59</definedName>
    <definedName name="BiomedicalFifth18BM">Information!$Y$193:$Y$197</definedName>
    <definedName name="BiomedicalFifthF16BM">Information!$Y$127:$Y$131</definedName>
    <definedName name="BiomedicalFirst17BM">Information!$Y$23:$Y$29</definedName>
    <definedName name="BiomedicalFirst18BM">Information!$Y$165:$Y$171</definedName>
    <definedName name="BiomedicalFirst19BM">Information!$Y$213:$Y$221</definedName>
    <definedName name="BiomedicalFirstF16BM">Information!$Y$95:$Y$101</definedName>
    <definedName name="BiomedicalFourth17BM">Information!$Y$48:$Y$53</definedName>
    <definedName name="BiomedicalFourth18BM">Information!$Y$186:$Y$191</definedName>
    <definedName name="BiomedicalFourthF16BM">Information!$Y$120:$Y$125</definedName>
    <definedName name="BiomedicalSecond17BM">Information!$Y$32:$Y$37</definedName>
    <definedName name="BiomedicalSecond18BM">Information!$Y$173:$Y$178</definedName>
    <definedName name="BiomedicalSecondF16BM">Information!$Y$104:$Y$109</definedName>
    <definedName name="BiomedicalSeventh17BM">Information!$Y$68:$Y$71</definedName>
    <definedName name="BiomedicalSeventh18BM">Information!$Y$207:$Y$210</definedName>
    <definedName name="BiomedicalSeventhF16BM">Information!$Y$140:$Y$143</definedName>
    <definedName name="BiomedicalSixth17BM">Information!$Y$61:$Y$66</definedName>
    <definedName name="BiomedicalSixth18BM">Information!$Y$200:$Y$205</definedName>
    <definedName name="BiomedicalSixthF16BM">Information!$Y$133:$Y$138</definedName>
    <definedName name="BiomedicalThird17BM">Information!$Y$40:$Y$44</definedName>
    <definedName name="BiomedicalThird18BM">Information!$Y$180:$Y$184</definedName>
    <definedName name="BiomedicalThirdF16BM">Information!$Y$112:$Y$117</definedName>
    <definedName name="ChemicalBatch">Information!$J$2:$J$4</definedName>
    <definedName name="ChemicalEighth17CH">Information!$AB$74:$AB$77</definedName>
    <definedName name="ChemicalEighth18CH">Information!$AB$210:$AB$214</definedName>
    <definedName name="ChemicalEighthF16CH">Information!$AB$146:$AB$149</definedName>
    <definedName name="ChemicalEngineeringProgram">Departments!$H$8</definedName>
    <definedName name="ChemicalFifth17CH">Information!$AB$55:$AB$59</definedName>
    <definedName name="ChemicalFifth18CH">Information!$AB$192:$AB$196</definedName>
    <definedName name="ChemicalFifthF16CH">Information!$AB$127:$AB$131</definedName>
    <definedName name="ChemicalFirst17CH">Information!$AB$23:$AB$28</definedName>
    <definedName name="ChemicalFirst18CH">Information!$AB$165:$AB$171</definedName>
    <definedName name="ChemicalFirst19CH">Information!$AB$211:$AB$221</definedName>
    <definedName name="ChemicalFirstF16CH">Information!$AB$95:$AB$101</definedName>
    <definedName name="ChemicalFourth17CH">Information!$AB$48:$AB$52</definedName>
    <definedName name="ChemicalFourth18CH">Information!$AB$186:$AB$190</definedName>
    <definedName name="ChemicalFourthF16CH">Information!$AB$120:$AB$124</definedName>
    <definedName name="ChemicalSecond17CH">Information!$AB$32:$AB$37</definedName>
    <definedName name="ChemicalSecond18CH">Information!$AB$173:$AB$178</definedName>
    <definedName name="ChemicalSecondF16CH">Information!$AB$104:$AB$109</definedName>
    <definedName name="ChemicalSeventh17CH">Information!$AB$67:$AB$70</definedName>
    <definedName name="ChemicalSeventh18CH">Information!$AB$205:$AB$208</definedName>
    <definedName name="ChemicalSeventhF16CH">Information!$AB$139:$AB$142</definedName>
    <definedName name="ChemicalSixth17CH">Information!$AB$61:$AB$65</definedName>
    <definedName name="ChemicalSixth18CH">Information!$AB$199:$AB$203</definedName>
    <definedName name="ChemicalSixthF16CH">Information!$AB$133:$AB$137</definedName>
    <definedName name="ChemicalThird17CH">Information!$AB$40:$AB$45</definedName>
    <definedName name="ChemicalThird18CH">Information!$AB$180:$AB$184</definedName>
    <definedName name="ChemicalThirdF16CH">Information!$AB$112:$AB$117</definedName>
    <definedName name="CityBatch">Information!$Q$2:$Q$4</definedName>
    <definedName name="CityEighth17CRP">Information!$AI$75:$AI$78</definedName>
    <definedName name="CityEighth18CRP">Information!$AI$215:$AI$218</definedName>
    <definedName name="CityEighthF16CRP">Information!$AI$146:$AI$149</definedName>
    <definedName name="CityFifth17CRP">Information!$AI$55:$AI$59</definedName>
    <definedName name="CityFifth18CRP">Information!$AI$195:$AI$200</definedName>
    <definedName name="CityFirst17CRP">Information!$AI$23:$AI$27</definedName>
    <definedName name="CityFirst18CRP">Information!$AI$165:$AI$170</definedName>
    <definedName name="CityFirstF16CRP">Information!$AI$95:$AI$100</definedName>
    <definedName name="CityFourth17CRP">Information!$AI$48:$AI$52</definedName>
    <definedName name="CityFourth18CRP">Information!$AI$188:$AI$192</definedName>
    <definedName name="CityFourthF16CRP">Information!$AI$120:$AI$124</definedName>
    <definedName name="CityProgram">Departments!$H$16</definedName>
    <definedName name="CitySecond17CRP">Information!$AI$32:$AI$36</definedName>
    <definedName name="CitySecond18CRP">Information!$AI$173:$AI$177</definedName>
    <definedName name="CitySecondF16CRP">Information!$AI$104:$AI$108</definedName>
    <definedName name="CitySeventh17CRP">Information!$AI$68:$AI$72</definedName>
    <definedName name="CitySeventh18CRP">Information!$AI$208:$AI$212</definedName>
    <definedName name="CitySeventhF16CRP">Information!$AI$139:$AI$143</definedName>
    <definedName name="CitySixth17CRP">Information!$AI$62:$AI$66</definedName>
    <definedName name="CitySixth18CRP">Information!$AI$202:$AI$206</definedName>
    <definedName name="CitySixthF16CRP">Information!$AI$133:$AI$137</definedName>
    <definedName name="CityThird17CRP">Information!$AI$40:$AI$44</definedName>
    <definedName name="CityThird18CRP">Information!$AI$182:$AI$186</definedName>
    <definedName name="CityThirdF16CRP">Information!$AI$112:$AI$116</definedName>
    <definedName name="CivilBatch">Information!$B$2:$B$7</definedName>
    <definedName name="CivilEighth17CE">Information!$T$77:$T$80</definedName>
    <definedName name="CivilEighth18CE">Information!$T$211:$T$214</definedName>
    <definedName name="CivilEighthF16CE">Information!$T$146:$T$150</definedName>
    <definedName name="CivilEighthK17CE">Information!$T$336:$T$340</definedName>
    <definedName name="CivilEighthK18CE">Information!$T$395:$T$399</definedName>
    <definedName name="CivilEighthKF16CE">Information!$T$274:$T$278</definedName>
    <definedName name="CivilFifth17CE">Information!$T$55:$T$59</definedName>
    <definedName name="CivilFifth18CE">Information!$T$193:$T$197</definedName>
    <definedName name="CivilFifthF16CE">Information!$T$127:$T$131</definedName>
    <definedName name="CivilFifthK17CE">Information!$T$317:$T$321</definedName>
    <definedName name="CivilFifthK18CE">Information!$T$375:$T$379</definedName>
    <definedName name="CivilFifthKF16CE">Information!$T$256:$T$260</definedName>
    <definedName name="CivilFirst17CE">Information!$T$23:$T$27</definedName>
    <definedName name="CivilFirst18CE">Information!$T$165:$T$169</definedName>
    <definedName name="CivilFirst19CE">Information!$T$216:$T$220</definedName>
    <definedName name="CivilFirstF16CE">Information!$T$95:$T$98</definedName>
    <definedName name="CivilFirstK17CE">Information!$T$285:$T$289</definedName>
    <definedName name="CivilFirstK18CE">Information!$T$346:$T$350</definedName>
    <definedName name="CivilFirstKF16CE">Information!$T$224:$T$227</definedName>
    <definedName name="CivilFourth17CE">Information!$T$48:$T$53</definedName>
    <definedName name="CivilFourth18CE">Information!$T$186:$T$191</definedName>
    <definedName name="CivilFourthK17CE">Information!$T$309:$T$314</definedName>
    <definedName name="CivilFourthK18CE">Information!$T$367:$T$372</definedName>
    <definedName name="CivilFourthKF16CE">Information!$T$249:$T$254</definedName>
    <definedName name="CivilProgram">Departments!$H$1</definedName>
    <definedName name="CivilSecond17CE">Information!$T$32:$T$37</definedName>
    <definedName name="CivilSecond17TL">Information!$X$213:$X$213</definedName>
    <definedName name="CivilSecond18CE">Information!$T$172:$T$177</definedName>
    <definedName name="CivilSecondF16CE">Information!$T$104:$T$109</definedName>
    <definedName name="CivilSecondK17CE">Information!$T$293:$T$298</definedName>
    <definedName name="CivilSecondK18CE">Information!$T$353:$T$358</definedName>
    <definedName name="CivilSecondKF16CE">Information!$T$233:$T$238</definedName>
    <definedName name="CivilSevenKF16CE">Information!$T$269:$T$272</definedName>
    <definedName name="CivilSeventh17CE">Information!$T$69:$T$72</definedName>
    <definedName name="CivilSeventh18CE">Information!$T$206:$T$209</definedName>
    <definedName name="CivilSeventhF16CE">Information!$T$139:$T$142</definedName>
    <definedName name="CivilSeventhK17CE">Information!$T$330:$T$333</definedName>
    <definedName name="CivilSeventhK18CE">Information!$T$389:$T$393</definedName>
    <definedName name="CivilSeventhKF16CE">Information!$T$268:$T$271</definedName>
    <definedName name="CivilSixth17CE">Information!$T$62:$T$66</definedName>
    <definedName name="CivilSixth18CE">Information!$T$200:$T$204</definedName>
    <definedName name="CivilSixthF16CE">Information!$T$133:$T$137</definedName>
    <definedName name="CivilSixthK17CE">Information!$T$324:$T$328</definedName>
    <definedName name="CivilSixthK18CE">Information!$T$382:$T$386</definedName>
    <definedName name="CivilSixthKF16CE">Information!$T$262:$T$266</definedName>
    <definedName name="CivilThird17CE">Information!$T$40:$T$44</definedName>
    <definedName name="CivilThird18CE">Information!$T$180:$T$184</definedName>
    <definedName name="CivilThirdF16CE">Information!$T$112:$T$116</definedName>
    <definedName name="CivilThirdK17CE">Information!$T$302:$T$306</definedName>
    <definedName name="CivilThirdK18CE">Information!$T$361:$T$365</definedName>
    <definedName name="CivilThirdKF16CE">Information!$T$241:$T$245</definedName>
    <definedName name="ComputerBatch">Information!$H$2:$H$4</definedName>
    <definedName name="ComputerEighth17CS">Information!$Z$71:$Z$74</definedName>
    <definedName name="ComputerEighth18CS">Information!$Z$213:$Z$216</definedName>
    <definedName name="ComputerEighthF16CS">Information!$Z$146:$Z$149</definedName>
    <definedName name="ComputerFifth17CS">Information!$Z$55:$Z$59</definedName>
    <definedName name="ComputerFifth18CS">Information!$Z$193:$Z$197</definedName>
    <definedName name="ComputerFifthF16CS">Information!$Z$127:$Z$131</definedName>
    <definedName name="ComputerFirst17CS">Information!$Z$23:$Z$27</definedName>
    <definedName name="ComputerFirst18CS">Information!$Z$165:$Z$169</definedName>
    <definedName name="ComputerFirst19CS">Information!$Z$216:$Z$220</definedName>
    <definedName name="ComputerFirstF16CS">Information!$Z$95:$Z$99</definedName>
    <definedName name="ComputerFourth17CS">Information!$Z$48:$Z$52</definedName>
    <definedName name="ComputerFourth18CS">Information!$Z$186:$Z$191</definedName>
    <definedName name="ComputerFourthF16CS">Information!$Z$120:$Z$125</definedName>
    <definedName name="ComputerProgram">Departments!$H$7</definedName>
    <definedName name="ComputerSecond17CS">Information!$Z$32:$Z$37</definedName>
    <definedName name="ComputerSecond18CS">Information!$Z$172:$Z$177</definedName>
    <definedName name="ComputerSeventh17CS">Information!$Z$67:$Z$69</definedName>
    <definedName name="ComputerSeventh18CS">Information!$Z$206:$Z$208</definedName>
    <definedName name="ComputerSeventhF16CS">Information!$Z$139:$Z$141</definedName>
    <definedName name="ComputerSixth17CS">Information!$Z$61:$Z$65</definedName>
    <definedName name="ComputerSixth18CS">Information!$Z$200:$Z$204</definedName>
    <definedName name="ComputerSixthF16CS">Information!$Z$133:$Z$137</definedName>
    <definedName name="ComputerThird17CS">Information!$Z$40:$Z$44</definedName>
    <definedName name="ComputerThird18CS">Information!$Z$180:$Z$184</definedName>
    <definedName name="ComputerThirdF16CS">Information!$Z$112:$Z$116</definedName>
    <definedName name="Departments">Information!$A$2:$A$19</definedName>
    <definedName name="ElectricalBatch">Information!$D$2:$D$7</definedName>
    <definedName name="ElectricalEighth17EL">Information!$V$75:$V$77</definedName>
    <definedName name="ElectricalEighth18EL">Information!$V$210:$V$212</definedName>
    <definedName name="ElectricalEighthF16EL">Information!$V$146:$V$148</definedName>
    <definedName name="ElectricalEighthK17EL">Information!$V$334:$V$336</definedName>
    <definedName name="ElectricalEighthK18EL">Information!$V$393:$V$395</definedName>
    <definedName name="ElectricalEighthKF16EL">Information!$V$274:$V$276</definedName>
    <definedName name="ElectricalFifth17EL">Information!$V$55:$V$59</definedName>
    <definedName name="ElectricalFifth18EL">Information!$V$193:$V$197</definedName>
    <definedName name="ElectricalFifthF16EL">Information!$V$127:$V$131</definedName>
    <definedName name="ElectricalFifthK17EL">Information!$V$316:$V$320</definedName>
    <definedName name="ElectricalFifthK18EL">Information!$V$374:$V$378</definedName>
    <definedName name="ElectricalFifthKF16EL">Information!$V$256:$V$260</definedName>
    <definedName name="ElectricalFirst16EL">Information!$V$23:$V$27</definedName>
    <definedName name="ElectricalFirst17EL">Information!$V$23:$V$26</definedName>
    <definedName name="ElectricalFirst18EL">Information!$V$165:$V$169</definedName>
    <definedName name="ElectricalFirst19EL">Information!$V$216:$V$221</definedName>
    <definedName name="ElectricalFirstEL19">Information!$V$216:$V$221</definedName>
    <definedName name="ElectricalFirstF16EL">Information!$V$95:$V$99</definedName>
    <definedName name="ElectricalFirstK17EL">Information!$V$285:$V$288</definedName>
    <definedName name="ElectricalFirstK18EL">Information!$V$346:$V$350</definedName>
    <definedName name="ElectricalFirstK19EL">Information!$V$376:$V$381</definedName>
    <definedName name="ElectricalFirstKF16EL">Information!$V$224:$V$228</definedName>
    <definedName name="ElectricalFourth17EL">Information!$V$48:$V$52</definedName>
    <definedName name="ElectricalFourth18EL">Information!$V$186:$V$190</definedName>
    <definedName name="ElectricalFourthF16EL">Information!$V$120:$V$124</definedName>
    <definedName name="ElectricalFourthK17EL">Information!$V$309:$V$313</definedName>
    <definedName name="ElectricalFourthK18EL">Information!$V$367:$V$371</definedName>
    <definedName name="ElectricalFourthKF16EL">Information!$V$249:$V$253</definedName>
    <definedName name="ElectricalProgram">Departments!$H$3</definedName>
    <definedName name="ElectricalSecond17EL">Information!$V$32:$V$37</definedName>
    <definedName name="ElectricalSecond18EL">Information!$V$172:$V$177</definedName>
    <definedName name="ElectricalSecondF16EL">Information!$V$104:$V$109</definedName>
    <definedName name="ElectricalSecondK17EL">Information!$V$293:$V$298</definedName>
    <definedName name="ElectricalSecondK18EL">Information!$V$353:$V$358</definedName>
    <definedName name="ElectricalSecondKF16EL">Information!$V$233:$V$238</definedName>
    <definedName name="ElectricalSeventh17EL">Information!$V$68:$V$70</definedName>
    <definedName name="ElectricalSeventh18EL">Information!$V$206:$V$208</definedName>
    <definedName name="ElectricalSeventhF16EL">Information!$V$139:$V$141</definedName>
    <definedName name="ElectricalSeventhK17EL">Information!$V$328:$V$330</definedName>
    <definedName name="ElectricalSeventhK18EL">Information!$V$386:$V$388</definedName>
    <definedName name="ElectricalSeventhKF16EL">Information!$V$268:$V$270</definedName>
    <definedName name="ElectricalSixth17EL">Information!$V$62:$V$66</definedName>
    <definedName name="ElectricalSixth18EL">Information!$V$200:$V$203</definedName>
    <definedName name="ElectricalSixthF16EL">Information!$V$133:$V$137</definedName>
    <definedName name="ElectricalSixthK17EL">Information!$V$322:$V$326</definedName>
    <definedName name="ElectricalSixthK18EL">Information!$V$380:$V$384</definedName>
    <definedName name="ElectricalSixthKF16EL">Information!$V$262:$V$266</definedName>
    <definedName name="ElectricalThird17EL">Information!$V$40:$V$44</definedName>
    <definedName name="ElectricalThird18EL">Information!$V$180:$V$184</definedName>
    <definedName name="ElectricalThirdF16EL">Information!$V$112:$V$116</definedName>
    <definedName name="ElectricalThirdK17EL">Information!$V$302:$V$306</definedName>
    <definedName name="ElectricalThirdK18EL">Information!$V$361:$V$365</definedName>
    <definedName name="ElectricalThirdKF16EL">Information!$V$241:$V$245</definedName>
    <definedName name="ElectronicBatch">Information!$E$2:$E$7</definedName>
    <definedName name="ElectronicEighth17ES">Information!$W$74:$W$77</definedName>
    <definedName name="ElectronicEighthF16ES">Information!$W$146:$W$149</definedName>
    <definedName name="ElectronicEighthK17ES">Information!$W$336:$W$339</definedName>
    <definedName name="ElectronicEighthK18ES">Information!$W$396:$W$399</definedName>
    <definedName name="ElectronicEighthKF16ES">Information!$W$274:$W$277</definedName>
    <definedName name="ElectronicFifth17ES">Information!$W$55:$W$59</definedName>
    <definedName name="ElectronicFifth18ES">Information!$W$194:$W$198</definedName>
    <definedName name="ElectronicFifthF16ES">Information!$W$127:$W$131</definedName>
    <definedName name="ElectronicFifthK17ES">Information!$W$318:$W$322</definedName>
    <definedName name="ElectronicFifthK18ES">Information!$W$377:$W$381</definedName>
    <definedName name="ElectronicFifthKF16ES">Information!$W$256:$W$260</definedName>
    <definedName name="ElectronicFirst16ES">Information!$W$23:$W$28</definedName>
    <definedName name="ElectronicFirst17ES">Information!$W$23:$W$27</definedName>
    <definedName name="ElectronicFirst18ES">Information!$W$165:$W$170</definedName>
    <definedName name="ElectronicFirst19ES">Information!$W$216:$W$221</definedName>
    <definedName name="ElectronicFirstF16ES">Information!$W$95:$W$100</definedName>
    <definedName name="ElectronicFirstK17ES">Information!$W$285:$W$289</definedName>
    <definedName name="ElectronicFirstK18ES">Information!$W$346:$W$351</definedName>
    <definedName name="ElectronicFirstK19ES">Information!$W$376:$W$381</definedName>
    <definedName name="ElectronicFirstKF16ES">Information!$W$224:$W$229</definedName>
    <definedName name="ElectronicFourth17ES">Information!$W$48:$W$53</definedName>
    <definedName name="ElectronicFourth18ES">Information!$W$187:$W$191</definedName>
    <definedName name="ElectronicFourthF16ES">Information!$W$120:$W$125</definedName>
    <definedName name="ElectronicFourthK17ES">Information!$W$310:$W$315</definedName>
    <definedName name="ElectronicFourthK18ES">Information!$W$369:$W$373</definedName>
    <definedName name="ElectronicFourthKF16ES">Information!$W$249:$W$254</definedName>
    <definedName name="ElectronicProgram">Information!$E$2:$E$9</definedName>
    <definedName name="ElectronicSecond16ES">Information!$W$32:$W$37</definedName>
    <definedName name="ElectronicSecond17ES">Information!$W$32:$W$37</definedName>
    <definedName name="ElectronicSecond18ES">Information!$W$173:$W$178</definedName>
    <definedName name="ElectronicSecondF16ES">Information!$W$104:$W$109</definedName>
    <definedName name="ElectronicSecondK17ES">Information!$W$293:$W$298</definedName>
    <definedName name="ElectronicSecondK18ES">Information!$W$354:$W$359</definedName>
    <definedName name="ElectronicSecondKF16ES">Information!$W$233:$W$238</definedName>
    <definedName name="ElectronicsEighth18ES">Information!$W$212:$W$215</definedName>
    <definedName name="ElectronicSeventh17ES">Information!$W$67:$W$70</definedName>
    <definedName name="ElectronicSeventh18ES">Information!$W$207:$W$210</definedName>
    <definedName name="ElectronicSeventhF16ES">Information!$W$139:$W$142</definedName>
    <definedName name="ElectronicSeventhK17ES">Information!$W$330:$W$333</definedName>
    <definedName name="ElectronicSeventhK18ES">Information!$W$390:$W$393</definedName>
    <definedName name="ElectronicSeventhKF16ES">Information!$W$268:$W$271</definedName>
    <definedName name="ElectronicsFirst17ES">Information!$V$23:$V$26</definedName>
    <definedName name="ElectronicSixth17ES">Information!$W$61:$W$63</definedName>
    <definedName name="ElectronicSixth18ES">Information!$W$201:$W$205</definedName>
    <definedName name="ElectronicSixthF16ES">Information!$W$133:$W$137</definedName>
    <definedName name="ElectronicSixthK17ES">Information!$W$324:$W$328</definedName>
    <definedName name="ElectronicSixthK18ES">Information!$W$383:$W$387</definedName>
    <definedName name="ElectronicSixthKF16ES">Information!$W$262:$W$266</definedName>
    <definedName name="ElectronicsSeventh18ES">Information!$W$207:$W$210</definedName>
    <definedName name="ElectronicThird17ES">Information!$W$40:$W$45</definedName>
    <definedName name="ElectronicThird18ES">Information!$W$180:$W$185</definedName>
    <definedName name="ElectronicThirdF16ES">Information!$W$112:$W$116</definedName>
    <definedName name="ElectronicThirdK17ES">Information!$W$302:$W$307</definedName>
    <definedName name="ElectronicThirdK18ES">Information!$W$362:$W$367</definedName>
    <definedName name="ElectronicThirdKF16ES">Information!$W$241:$W$245</definedName>
    <definedName name="EnviromentFirst17EE">Information!$AJ$23:$AJ$27</definedName>
    <definedName name="EnvironmentalBatch">Information!$R$2:$R$4</definedName>
    <definedName name="EnvironmentalEighth17EE">Information!$AJ$75:$AJ$78</definedName>
    <definedName name="EnvironmentalEighth18EE">Information!$AJ$217:$AJ$221</definedName>
    <definedName name="EnvironmentalEighthF16EE">Information!$AJ$146:$AJ$149</definedName>
    <definedName name="EnvironmentalFifth17EE">Information!$AJ$55:$AJ$59</definedName>
    <definedName name="EnvironmentalFifth18EE">Information!$AJ$197:$AJ$202</definedName>
    <definedName name="EnvironmentalFifthF16EE">Information!$AJ$127:$AJ$131</definedName>
    <definedName name="EnvironmentalFirst16EE">Information!$AJ$23:$AJ$28</definedName>
    <definedName name="EnvironmentalFirst18EE">Information!$AJ$165:$AJ$169</definedName>
    <definedName name="EnvironmentalFirstF16EE">Information!$AJ$95:$AJ$100</definedName>
    <definedName name="EnvironmentalFourth17EE">Information!$AJ$48:$AJ$53</definedName>
    <definedName name="EnvironmentalFourth18EE">Information!$AJ$190:$AJ$195</definedName>
    <definedName name="EnvironmentalFourthF16EE">Information!$AJ$120:$AJ$125</definedName>
    <definedName name="EnvironmentalProgram">Departments!$H$14</definedName>
    <definedName name="EnvironmentalSecond17EE">Information!$AJ$32:$AJ$37</definedName>
    <definedName name="EnvironmentalSecond18EE">Information!$AJ$172:$AJ$177</definedName>
    <definedName name="EnvironmentalSecondF16EE">Information!$AJ$104:$AJ$108</definedName>
    <definedName name="EnvironmentalSeventh17EE">Information!$AJ$68:$AJ$71</definedName>
    <definedName name="EnvironmentalSeventh18EE">Information!$AJ$210:$AJ$213</definedName>
    <definedName name="EnvironmentalSeventhF16EE">Information!$AJ$139:$AJ$142</definedName>
    <definedName name="EnvironmentalSixth17EE">Information!$AJ$62:$AJ$66</definedName>
    <definedName name="EnvironmentalSixth18EE">Information!$AJ$204:$AJ$208</definedName>
    <definedName name="EnvironmentalSixthF16EE">Information!$AJ$133:$AJ$137</definedName>
    <definedName name="EnvironmentalThird17EE">Information!$AJ$40:$AJ$45</definedName>
    <definedName name="EnvironmentalThird18EE">Information!$AJ$182:$AJ$187</definedName>
    <definedName name="EnvironmentalThirdF16EE">Information!$AJ$112:$AJ$117</definedName>
    <definedName name="Exam">Departments!$F$1:$F$4</definedName>
    <definedName name="F16ES">Information!$E$2:$E$9</definedName>
    <definedName name="F16MT">Information!$M$2:$M$5</definedName>
    <definedName name="Functional_English">Information!$W$376:$W$381</definedName>
    <definedName name="Geometrical_Drawing">Information!$T$276:$T$380</definedName>
    <definedName name="IndustrialBatch">Information!$O$2:$O$4</definedName>
    <definedName name="IndustrialEighth17IN">Information!$AG$75:$AG$78</definedName>
    <definedName name="IndustrialEighth18IN">Information!$AG$216:$AG$219</definedName>
    <definedName name="IndustrialEighthF16IN">Information!$AG$146:$AG$149</definedName>
    <definedName name="IndustrialFifth17IN">Information!$AG$55:$AG$59</definedName>
    <definedName name="IndustrialFifth18IN">Information!$AG$196:$AG$201</definedName>
    <definedName name="IndustrialFifthF16IN">Information!$AG$127:$AG$131</definedName>
    <definedName name="IndustrialFirst17IN">Information!$AG$23:$AG$28</definedName>
    <definedName name="IndustrialFirst18IN">Information!$AG$165:$AG$170</definedName>
    <definedName name="IndustrialFirst19IN">Information!$AG$216:$AG$221</definedName>
    <definedName name="IndustrialFirstF16IN">Information!$AG$95:$AG$100</definedName>
    <definedName name="IndustrialFourth17IN">Information!$AG$48:$AG$52</definedName>
    <definedName name="IndustrialFourth18IN">Information!$AG$189:$AG$193</definedName>
    <definedName name="IndustrialFourthF16IN">Information!$AG$120:$AG$124</definedName>
    <definedName name="IndustrialProgram">Departments!$H$12</definedName>
    <definedName name="IndustrialSecond17IN">Information!$AG$32:$AG$36</definedName>
    <definedName name="IndustrialSecond18IN">Information!$AG$173:$AG$177</definedName>
    <definedName name="IndustrialSecondF16IN">Information!$AG$104:$AG$108</definedName>
    <definedName name="IndustrialSeventh17IN">Information!$AG$68:$AG$72</definedName>
    <definedName name="IndustrialSeventh18IN">Information!$AG$209:$AG$213</definedName>
    <definedName name="IndustrialSeventhF16IN">Information!$AG$139:$AG$143</definedName>
    <definedName name="IndustrialSixth17IN">Information!$AG$62:$AG$66</definedName>
    <definedName name="IndustrialSixth18IN">Information!$AG$203:$AG$207</definedName>
    <definedName name="IndustrialSixthF16IN">Information!$AG$133:$AG$137</definedName>
    <definedName name="IndustrialThird17IN">Information!$AG$40:$AG$44</definedName>
    <definedName name="IndustrialThird18IN">Information!$AG$182:$AG$186</definedName>
    <definedName name="IndustrialThirdF16IN">Information!$AG$112:$AG$116</definedName>
    <definedName name="MechanicalBatch">Information!$C$2:$C$7</definedName>
    <definedName name="MechanicalEighth17ME">Information!$U$77:$U$80</definedName>
    <definedName name="MechanicalEighth18ME">Information!$U$213:$U$216</definedName>
    <definedName name="MechanicalEighthF16ME">Information!$U$146:$U$150</definedName>
    <definedName name="MechanicalEighthK17ME">Information!$U$336:$U$339</definedName>
    <definedName name="MechanicalEighthK18ME">Information!$U$396:$U$399</definedName>
    <definedName name="MechanicalEighthKF16ME">Information!$U$274:$U$278</definedName>
    <definedName name="MechanicalFifth17ME">Information!$U$55:$U$60</definedName>
    <definedName name="MechanicalFifth18ME">Information!$U$195:$U$200</definedName>
    <definedName name="MechanicalFifthF16ME">Information!$U$127:$U$131</definedName>
    <definedName name="MechanicalFifthK17ME">Information!$U$317:$U$322</definedName>
    <definedName name="MechanicalFifthK18ME">Information!$U$376:$U$381</definedName>
    <definedName name="MechanicalFifthK19ME">Information!$U$376:$U$381</definedName>
    <definedName name="MechanicalFifthKF16ME">Information!$U$256:$U$260</definedName>
    <definedName name="MechanicalFirst17ME">Information!$U$23:$U$28</definedName>
    <definedName name="MechanicalFirst18ME">Information!$U$165:$U$170</definedName>
    <definedName name="MechanicalFirst19ME">Information!$U$216:$U$221</definedName>
    <definedName name="MechanicalFirstF16ME">Information!$U$95:$U$100</definedName>
    <definedName name="MechanicalFirstK17ME">Information!$U$285:$U$290</definedName>
    <definedName name="MechanicalFirstK18ME">Information!$U$346:$U$351</definedName>
    <definedName name="MechanicalFirstK19ME">Information!$U$376:$U$381</definedName>
    <definedName name="MechanicalFirstKF16ME">Information!$U$224:$U$229</definedName>
    <definedName name="MechanicalFirstKME19">Information!$U$376:$U$381</definedName>
    <definedName name="MechanicalFirstME19">Information!$U$216:$U$220</definedName>
    <definedName name="MechanicalFourth17ME">Information!$U$48:$U$52</definedName>
    <definedName name="MechanicalFourth18ME">Information!$U$188:$U$192</definedName>
    <definedName name="MechanicalFourthF16ME">Information!$U$120:$U$124</definedName>
    <definedName name="MechanicalFourthK17ME">Information!$U$310:$U$314</definedName>
    <definedName name="MechanicalFourthK18ME">Information!$U$369:$U$373</definedName>
    <definedName name="MechanicalFourthKF16ME">Information!$U$249:$U$253</definedName>
    <definedName name="MechanicalProgram">Departments!$H$2</definedName>
    <definedName name="MechanicalSecond17ME">Information!$U$32:$U$37</definedName>
    <definedName name="MechanicalSecond18ME">Information!$U$173:$U$178</definedName>
    <definedName name="MechanicalSecondF16ME">Information!$U$104:$U$108</definedName>
    <definedName name="MechanicalSecondK17ME">Information!$U$293:$U$298</definedName>
    <definedName name="MechanicalSecondK18ME">Information!$U$354:$U$359</definedName>
    <definedName name="MechanicalSecondKF16ME">Information!$U$233:$U$237</definedName>
    <definedName name="MechanicalSeventh17ME">Information!$U$69:$U$72</definedName>
    <definedName name="MechanicalSeventh18ME">Information!$U$208:$U$211</definedName>
    <definedName name="MechanicalSeventhF16ME">Information!$U$139:$U$143</definedName>
    <definedName name="MechanicalSeventhK17ME">Information!$U$330:$U$333</definedName>
    <definedName name="MechanicalSeventhK18ME">Information!$U$390:$U$394</definedName>
    <definedName name="MechanicalSeventhKF16ME">Information!$U$268:$U$272</definedName>
    <definedName name="MechanicalSixth17ME">Information!$U$62:$U$66</definedName>
    <definedName name="MechanicalSixth18ME">Information!$U$202:$U$206</definedName>
    <definedName name="MechanicalSixthF16ME">Information!$U$133:$U$137</definedName>
    <definedName name="MechanicalSixthK17ME">Information!$U$324:$U$328</definedName>
    <definedName name="MechanicalSixthK18ME">Information!$U$383:$U$387</definedName>
    <definedName name="MechanicalSixthKF16ME">Information!$U$262:$U$266</definedName>
    <definedName name="MechanicalThird17ME">Information!$U$40:$U$45</definedName>
    <definedName name="MechanicalThird18ME">Information!$U$181:$U$186</definedName>
    <definedName name="MechanicalThirdF16ME">Information!$U$112:$U$116</definedName>
    <definedName name="MechanicalThirdK17ME">Information!$U$302:$U$307</definedName>
    <definedName name="MechanicalThirdK18ME">Information!$U$362:$U$367</definedName>
    <definedName name="MechanicalThirdKF16ME">Information!$U$241:$U$245</definedName>
    <definedName name="MechatronicBatch">Information!$S$2:$S$4</definedName>
    <definedName name="MechatronicEighth17MTE">Information!$AK$74:$AK$78</definedName>
    <definedName name="MechatronicEighth18MTE">Information!$AK$217:$AK$221</definedName>
    <definedName name="MechatronicEighthF16MTE">Information!$AK$146:$AK$150</definedName>
    <definedName name="MechatronicFifth17MTE">Information!$AK$55:$AK$58</definedName>
    <definedName name="MechatronicFifth18MTE">Information!$AK$197:$AK$201</definedName>
    <definedName name="MechatronicFifthF16MTE">Information!$AK$127:$AK$130</definedName>
    <definedName name="MechatronicFirst17MTE">Information!$AK$23:$AK$28</definedName>
    <definedName name="MechatronicFirst18MTE">Information!$AK$165:$AK$170</definedName>
    <definedName name="MechatronicFirst19MTE">Information!$AK$216:$AK$221</definedName>
    <definedName name="MechatronicFirstF16MTE">Information!$AK$95:$AK$100</definedName>
    <definedName name="MechatronicFourth17MTE">Information!$AK$48:$AK$52</definedName>
    <definedName name="MechatronicFourth18MTE">Information!$AK$190:$AK$194</definedName>
    <definedName name="MechatronicFourthF16MTE">Information!$AK$120:$AK$124</definedName>
    <definedName name="MechatronicSecond17MTE">Information!$AK$32:$AK$37</definedName>
    <definedName name="MechatronicSecond18MTE">Information!$AK$173:$AK$178</definedName>
    <definedName name="MechatronicSecondF16MTE">Information!$AK$104:$AK$110</definedName>
    <definedName name="MechatronicSeventh17MTE">Information!$AK$67:$AK$70</definedName>
    <definedName name="MechatronicSeventh18MTE">Information!$AK$210:$AK$213</definedName>
    <definedName name="MechatronicSeventhF16MTE">Information!$AK$139:$AK$142</definedName>
    <definedName name="MechatronicSixth17MTE">Information!$AK$61:$AK$65</definedName>
    <definedName name="MechatronicSixth18MTE">Information!$AK$204:$AK$208</definedName>
    <definedName name="MechatronicSixthF16MTE">Information!$AK$133:$AK$137</definedName>
    <definedName name="MechatronicThird17MTE">Information!$AK$40:$AK$45</definedName>
    <definedName name="MechatronicThird18MTE">Information!$AK$182:$AK$187</definedName>
    <definedName name="MechatronicThirdF16MTE">Information!$AK$112:$AK$117</definedName>
    <definedName name="MechotranicBatch">Information!$S$2:$S$20</definedName>
    <definedName name="MechotranicsBatch">Information!$S$2:$S$20</definedName>
    <definedName name="MetallurgyBatch">Information!$M$2:$M$4</definedName>
    <definedName name="MetallurgyEighth17MT">Information!$AE$75:$AE$78</definedName>
    <definedName name="MetallurgyEighth18MT">Information!$AE$216:$AE$220</definedName>
    <definedName name="MetallurgyEighthF16MT">Information!$AE$146:$AE$149</definedName>
    <definedName name="MetallurgyFifth17MT">Information!$AE$55:$AE$59</definedName>
    <definedName name="MetallurgyFifth18MT">Information!$AE$196:$AE$201</definedName>
    <definedName name="MetallurgyFifthF16MT">Information!$AE$127:$AE$131</definedName>
    <definedName name="MetallurgyFirst17MT">Information!$AE$23:$AE$28</definedName>
    <definedName name="MetallurgyFirst18MT">Information!$AE$165:$AE$170</definedName>
    <definedName name="MetallurgyFirst19MT">Information!$AE$216:$AE$221</definedName>
    <definedName name="MetallurgyFirstF16MT">Information!$AE$95:$AE$100</definedName>
    <definedName name="MetallurgyFourth17MT">Information!$AE$48:$AE$53</definedName>
    <definedName name="MetallurgyFourth18MT">Information!$AE$189:$AE$194</definedName>
    <definedName name="MetallurgyFourthF16MT">Information!$AE$120:$AE$125</definedName>
    <definedName name="MetallurgyProgram">Departments!$H$11</definedName>
    <definedName name="MetallurgySecond17MT">Information!$AE$32:$AE$36</definedName>
    <definedName name="MetallurgySecond18MT">Information!$AE$173:$AE$178</definedName>
    <definedName name="MetallurgySecondF16MT">Information!$AE$104:$AE$109</definedName>
    <definedName name="MetallurgySeventh17MT">Information!$AE$68:$AE$72</definedName>
    <definedName name="MetallurgySeventh18MT">Information!$AE$209:$AE$213</definedName>
    <definedName name="MetallurgySeventhF16MT">Information!$AE$139:$AE$143</definedName>
    <definedName name="MetallurgySixth17MT">Information!$AE$62:$AE$66</definedName>
    <definedName name="MetallurgySixth18MT">Information!$AE$203:$AE$207</definedName>
    <definedName name="MetallurgySixthF16MT">Information!$AE$133:$AE$137</definedName>
    <definedName name="MetallurgyThird17MT">Information!$AE$40:$AE$45</definedName>
    <definedName name="MetallurgyThird18MT">Information!$AE$182:$AE$186</definedName>
    <definedName name="MetallurgyThirdF16MT">Information!$AE$112:$AE$116</definedName>
    <definedName name="MiningBatch">Information!$L$2:$L$4</definedName>
    <definedName name="MiningEighth17MN">Information!$AD$75:$AD$78</definedName>
    <definedName name="MiningEighth18MN">Information!$AD$216:$AD$218</definedName>
    <definedName name="MiningEighthF16MN">Information!$AD$146:$AD$149</definedName>
    <definedName name="MiningFifth17MN">Information!$AD$55:$AD$59</definedName>
    <definedName name="MiningFifth18MN">Information!$AD$196:$AD$201</definedName>
    <definedName name="MiningFifthF16MN">Information!$AD$127:$AD$131</definedName>
    <definedName name="MiningFifthth17MN">Information!$AD$55:$AD$59</definedName>
    <definedName name="MiningFirst16MN">Information!$AD$23:$AD$28</definedName>
    <definedName name="MiningFirst17MN">Information!$AD$23:$AD$27</definedName>
    <definedName name="MiningFirst18MN">Information!$AD$165:$AD$170</definedName>
    <definedName name="MiningFirst19MN">Information!$AD$216:$AD$218</definedName>
    <definedName name="MiningFirstF16MN">Information!$AD$95:$AD$100</definedName>
    <definedName name="MiningFourth17MN">Information!$AD$48:$AD$52</definedName>
    <definedName name="MiningFourth18MN">Information!$AD$189:$AD$193</definedName>
    <definedName name="MiningFourthF16MN">Information!$AD$120:$AD$124</definedName>
    <definedName name="MiningProgram">Departments!$H$10</definedName>
    <definedName name="MiningSecond17MN">Information!$AD$32:$AD$36</definedName>
    <definedName name="MiningSecond18MN">Information!$AD$173:$AD$177</definedName>
    <definedName name="MiningSecondF16MN">Information!$AD$104:$AD$108</definedName>
    <definedName name="MiningSeventh17MN">Information!$AD$68:$AD$72</definedName>
    <definedName name="MiningSeventh18MN">Information!$AD$209:$AD$213</definedName>
    <definedName name="MiningSeventhF16MN">Information!$AD$139:$AD$143</definedName>
    <definedName name="MiningSixth17MN">Information!$AD$62:$AD$66</definedName>
    <definedName name="MiningSixth18MN">Information!$AD$203:$AD$207</definedName>
    <definedName name="MiningSixthF16MN">Information!$AD$133:$AD$137</definedName>
    <definedName name="MiningThird17MN">Information!$AD$40:$AD$44</definedName>
    <definedName name="MiningThird18MN">Information!$AD$182:$AD$186</definedName>
    <definedName name="MiningThirdF16MN">Information!$AD$112:$AD$116</definedName>
    <definedName name="PetroleumBatch">Information!$K$2:$K$7</definedName>
    <definedName name="PetroleumEighth17PG">Information!$AC$77:$AC$81</definedName>
    <definedName name="PetroleumEighth18PG">Information!$AC$215:$AC$218</definedName>
    <definedName name="PetroleumEighthF16PG">Information!$AC$146:$AC$150</definedName>
    <definedName name="PetroleumEighthK17PG">Information!$AC$336:$AC$340</definedName>
    <definedName name="PetroleumEighthK18PG">Information!$AC$397:$AC$400</definedName>
    <definedName name="PetroleumEighthKF16PG">Information!$AC$275:$AC$279</definedName>
    <definedName name="PetroleumFifth17PG">Information!$AC$55:$AC$59</definedName>
    <definedName name="PetroleumFifth18PG">Information!$AC$196:$AC$201</definedName>
    <definedName name="PetroleumFifthF16PG">Information!$AC$127:$AC$131</definedName>
    <definedName name="PetroleumFifthK17PG">Information!$AC$317:$AC$321</definedName>
    <definedName name="PetroleumFifthK18PG">Information!$AC$377:$AC$381</definedName>
    <definedName name="PetroleumFifthKF16PG">Information!$AC$256:$AC$260</definedName>
    <definedName name="PetroleumFirst17PG">Information!$AC$23:$AC$28</definedName>
    <definedName name="PetroleumFirst18PG">Information!$AC$165:$AC$170</definedName>
    <definedName name="PetroleumFirst19PG">Information!$AC$216:$AC$221</definedName>
    <definedName name="PetroleumFirstF16PG">Information!$AC$95:$AC$100</definedName>
    <definedName name="PetroleumFirstK17PG">Information!$AC$285:$AC$290</definedName>
    <definedName name="PetroleumFirstK18PG">Information!$AC$346:$AC$351</definedName>
    <definedName name="PetroleumFirstK19PG">Information!$AC$376:$AC$381</definedName>
    <definedName name="PetroleumFirstKF16PG">Information!$AC$224:$AC$229</definedName>
    <definedName name="PetroleumFourth17PG">Information!$AC$48:$AC$52</definedName>
    <definedName name="PetroleumFourth18PG">Information!$AC$189:$AC$193</definedName>
    <definedName name="PetroleumFourthF16PG">Information!$AC$120:$AC$124</definedName>
    <definedName name="PetroleumFourthK17PG">Information!$AC$310:$AC$314</definedName>
    <definedName name="PetroleumFourthK18PG">Information!$AC$370:$AC$374</definedName>
    <definedName name="PetroleumFourthKF16PG">Information!$AC$250:$AC$254</definedName>
    <definedName name="PetroleumProgram">Departments!$H$9</definedName>
    <definedName name="PetroleumSecond17PG">Information!$AC$32:$AC$36</definedName>
    <definedName name="PetroleumSecond18PG">Information!$AC$173:$AC$178</definedName>
    <definedName name="PetroleumSecondF16PG">Information!$AC$104:$AC$109</definedName>
    <definedName name="PetroleumSecondK17PG">Information!$AC$293:$AC$297</definedName>
    <definedName name="PetroleumSecondK18PG">Information!$AC$354:$AC$359</definedName>
    <definedName name="PetroleumSecondKF16PG">Information!$AC$233:$AC$238</definedName>
    <definedName name="PetroleumSeventh17PG">Information!$AC$69:$AC$72</definedName>
    <definedName name="PetroleumSeventh18PG">Information!$AC$210:$AC$213</definedName>
    <definedName name="PetroleumSeventhF16PG">Information!$AC$139:$AC$142</definedName>
    <definedName name="PetroleumSeventhK17PG">Information!$AC$331:$AC$334</definedName>
    <definedName name="PetroleumSeventhK18PG">Information!$AC$392:$AC$395</definedName>
    <definedName name="PetroleumSeventhKF16PG">Information!$AC$270:$AC$273</definedName>
    <definedName name="PetroleumSixth17PG">Information!$AC$62:$AC$66</definedName>
    <definedName name="PetroleumSixth18PG">Information!$AC$204:$AC$208</definedName>
    <definedName name="PetroleumSixthF16PG">Information!$AC$133:$AC$137</definedName>
    <definedName name="PetroleumSixthK17PG">Information!$AC$324:$AC$328</definedName>
    <definedName name="PetroleumSixthK18PG">Information!$AC$384:$AC$389</definedName>
    <definedName name="PetroleumSixthKF16PG">Information!$AC$263:$AC$267</definedName>
    <definedName name="PetroleumThird17PG">Information!$AC$40:$AC$45</definedName>
    <definedName name="PetroleumThird18PG">Information!$AC$182:$AC$187</definedName>
    <definedName name="PetroleumThirdF16PG">Information!$AC$112:$AC$117</definedName>
    <definedName name="PetroleumThirdK17PG">Information!$AC$302:$AC$307</definedName>
    <definedName name="PetroleumThirdK18PG">Information!$AC$362:$AC$367</definedName>
    <definedName name="PetroleumThirdKF16PG">Information!$AC$242:$AC$247</definedName>
    <definedName name="_xlnm.Print_Area" localSheetId="0">Sheet1!$A$1:$N$49</definedName>
    <definedName name="_xlnm.Print_Area" localSheetId="9">Sheet10!$A$1:$N$49</definedName>
    <definedName name="_xlnm.Print_Area" localSheetId="10">Sheet11!$A$1:$N$49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RegularExamTheory">Departments!$F$1:$F$4</definedName>
    <definedName name="Semester">Departments!$C$1:$C$10</definedName>
    <definedName name="SoftwareBatch">Information!$I$2:$I$7</definedName>
    <definedName name="SoftwareEighth17SW">Information!$AA$73:$AA$75</definedName>
    <definedName name="SoftwareEighth18SW">Information!$AA$213:$AA$215</definedName>
    <definedName name="SoftwareEighthF16SW">Information!$AA$146:$AA$148</definedName>
    <definedName name="SoftwareEighthK17SW">Information!$AA$334:$AA$336</definedName>
    <definedName name="SoftwareEighthK18SW">Information!$AA$393:$AA$395</definedName>
    <definedName name="SoftwareEighthKF16SW">Information!$AA$274:$AA$276</definedName>
    <definedName name="SoftwareFifth17SW">Information!$AA$55:$AA$60</definedName>
    <definedName name="SoftwareFifth18SW">Information!$AA$193:$AA$197</definedName>
    <definedName name="SoftwareFifthF16SW">Information!$AA$127:$AA$131</definedName>
    <definedName name="SoftwareFifthK17SW">Information!$AA$315:$AA$320</definedName>
    <definedName name="SoftwareFifthK18SW">Information!$AA$373:$AA$378</definedName>
    <definedName name="SoftwareFifthKF16SW">Information!$AA$256:$AA$260</definedName>
    <definedName name="SoftwareFirst17SW">Information!$AA$23:$AA$27</definedName>
    <definedName name="SoftwareFirst18SW">Information!$AA$165:$AA$169</definedName>
    <definedName name="SoftwareFirst19SW">Information!$AA$216:$AA$220</definedName>
    <definedName name="SoftwareFirstF16SW">Information!$AA$95:$AA$99</definedName>
    <definedName name="SoftwareFirstK17SW">Information!$AA$285:$AA$289</definedName>
    <definedName name="SoftwareFirstK18SW">Information!$AA$346:$AA$350</definedName>
    <definedName name="SoftwareFirstK19SW">Information!$AA$376:$AA$380</definedName>
    <definedName name="SoftwareFirstKF16SW">Information!$AA$224:$AA$228</definedName>
    <definedName name="SoftwareFourth17SW">Information!$AA$48:$AA$52</definedName>
    <definedName name="SoftwareFourth18SW">Information!$AA$186:$AA$190</definedName>
    <definedName name="SoftwareFourthF16SW">Information!$AA$120:$AA$124</definedName>
    <definedName name="SoftwareFourthK17SW">Information!$AA$309:$AA$313</definedName>
    <definedName name="SoftwareFourthK18SW">Information!$AA$367:$AA$371</definedName>
    <definedName name="SoftwareFourthKF16SW">Information!$AA$249:$AA$253</definedName>
    <definedName name="SoftwareProgram">Departments!$H$15</definedName>
    <definedName name="SoftwareSecond17SW">Information!$AA$32:$AA$37</definedName>
    <definedName name="SoftwareSecond18SW">Information!$AA$172:$AA$177</definedName>
    <definedName name="SoftwareSecondF16SW">Information!$AA$104:$AA$109</definedName>
    <definedName name="SoftwaresecondK17SW">Information!$AA$293:$AA$298</definedName>
    <definedName name="SoftwareSecondK18SW">Information!$AA$353:$AA$358</definedName>
    <definedName name="SoftwaresecondKF16SW">Information!$AA$233:$AA$238</definedName>
    <definedName name="SoftwareSeventh17SW">Information!$AA$68:$AA$71</definedName>
    <definedName name="SoftwareSeventh18SW">Information!$AA$206:$AA$209</definedName>
    <definedName name="SoftwareSeventhF16SW">Information!$AA$139:$AA$142</definedName>
    <definedName name="SoftwareSeventhK17SW">Information!$AA$328:$AA$331</definedName>
    <definedName name="SoftwareSeventhK18SW">Information!$AA$386:$AA$390</definedName>
    <definedName name="SoftwareSeventhKF16SW">Information!$AA$268:$AA$271</definedName>
    <definedName name="SoftwareSixth17SW">Information!$AA$62:$AA$66</definedName>
    <definedName name="SoftwareSixth18SW">Information!$AA$200:$AA$204</definedName>
    <definedName name="SoftwareSixthF16SW">Information!$AA$133:$AA$137</definedName>
    <definedName name="SoftwareSixthK17SW">Information!$AA$322:$AA$326</definedName>
    <definedName name="SoftwareSixthK18SW">Information!$AA$380:$AA$384</definedName>
    <definedName name="SoftwareSixthKF16SW">Information!$AA$262:$AA$266</definedName>
    <definedName name="SoftwareThird17SW">Information!$AA$40:$AA$44</definedName>
    <definedName name="SoftwareThird18SW">Information!$AA$180:$AA$184</definedName>
    <definedName name="SoftwareThirdF16SW">Information!$AA$112:$AA$116</definedName>
    <definedName name="SoftwareThirdK17SW">Information!$AA$302:$AA$306</definedName>
    <definedName name="SoftwareThirdK18SW">Information!$AA$361:$AA$365</definedName>
    <definedName name="SoftwareThirdKF16SW">Information!$AA$241:$AA$245</definedName>
    <definedName name="SoftwarethK18SW">Information!$AA$380:$AA$384</definedName>
    <definedName name="TelecommunicationBatch">Information!$F$2:$F$4</definedName>
    <definedName name="TelecommunicationEighth17TL">Information!$X$74:$X$78</definedName>
    <definedName name="TelecommunicationEighth18TL">Information!$X$210:$X$214</definedName>
    <definedName name="TelecommunicationEighthF16TL">Information!$X$146:$X$149</definedName>
    <definedName name="TelecommunicationFifth17TL">Information!$X$55:$X$59</definedName>
    <definedName name="TelecommunicationFifth18TL">Information!$X$191:$X$195</definedName>
    <definedName name="TelecommunicationFifthF16TL">Information!$X$127:$X$131</definedName>
    <definedName name="TelecommunicationFirst17TL">Information!$X$23:$X$28</definedName>
    <definedName name="TelecommunicationFirst18TL">Information!$X$165:$X$170</definedName>
    <definedName name="TelecommunicationFirst19TL">Information!$X$216:$X$221</definedName>
    <definedName name="TelecommunicationFirstF16TL">Information!$X$95:$X$99</definedName>
    <definedName name="TelecommunicationFourth17TL">Information!$X$48:$X$52</definedName>
    <definedName name="TelecommunicationFourth18TL">Information!$X$185:$X$189</definedName>
    <definedName name="TelecommunicationfourthF16TL">Information!$X$120:$X$124</definedName>
    <definedName name="TelecommunicationProgram">Departments!$H$5</definedName>
    <definedName name="TelecommunicationSecond16TL">Information!$X$32:$X$38</definedName>
    <definedName name="TelecommunicationSecond17TL">Information!$X$32:$X$35</definedName>
    <definedName name="TelecommunicationSecond18TL">Information!$X$173:$X$176</definedName>
    <definedName name="TelecommunicationSecondF16TL">Information!$X$104:$X$108</definedName>
    <definedName name="TelecommunicationSeventh17TL">Information!$X$67:$X$70</definedName>
    <definedName name="TelecommunicationSeventh18TL">Information!$X$205:$X$208</definedName>
    <definedName name="TelecommunicationSeventhF16TL">Information!$X$139:$X$142</definedName>
    <definedName name="TelecommunicationSixth17TL">Information!$X$61:$X$65</definedName>
    <definedName name="TelecommunicationSixth18TL">Information!$X$199:$X$203</definedName>
    <definedName name="TelecommunicationSixthF16TL">Information!$X$133:$X$137</definedName>
    <definedName name="TelecommunicationThird17TL">Information!$X$40:$X$44</definedName>
    <definedName name="TelecommunicationThird18TL">Information!$X$179:$X$183</definedName>
    <definedName name="TelecommunicationThirdF16TL">Information!$X$112:$X$116</definedName>
    <definedName name="TextileBatch">Information!$N$2:$N$4</definedName>
    <definedName name="TextileEighth17TE">Information!$AF$75:$AF$78</definedName>
    <definedName name="TextileEighth18TE">Information!$AF$216:$AF$219</definedName>
    <definedName name="TextileEighthF16TE">Information!$AF$146:$AF$149</definedName>
    <definedName name="TextileFifth17TE">Information!$AF$55:$AF$59</definedName>
    <definedName name="TextileFifth18TE">Information!$AF$196:$AF$201</definedName>
    <definedName name="TextileFifthF16TE">Information!$AF$127:$AF$131</definedName>
    <definedName name="TextileFirst16TE">Information!$AF$23:$AF$29</definedName>
    <definedName name="TextileFirst17TE">Information!$AF$23:$AF$28</definedName>
    <definedName name="TextileFirst18TE">Information!$AF$165:$AF$171</definedName>
    <definedName name="TextileFirst19TE">Information!$AF$216:$AF$221</definedName>
    <definedName name="TextileFirstF16TE">Information!$AF$95:$AF$101</definedName>
    <definedName name="TextileFourth17TE">Information!$AF$48:$AF$53</definedName>
    <definedName name="TextileFourth18TE">Information!$AF$189:$AF$193</definedName>
    <definedName name="TextileFourthF16TE">Information!$AF$120:$AF$124</definedName>
    <definedName name="TextileProgram">Departments!$H$13</definedName>
    <definedName name="TextileSecond17TE">Information!$AF$32:$AF$36</definedName>
    <definedName name="TextileSecond18TE">Information!$AF$174:$AF$179</definedName>
    <definedName name="TextileSecondF16TE">Information!$AF$104:$AF$109</definedName>
    <definedName name="TextileSeventh17TE">Information!$AF$69:$AF$73</definedName>
    <definedName name="TextileSeventh18TE">Information!$AF$210:$AF$214</definedName>
    <definedName name="TextileSeventhF16TE">Information!$AF$140:$AF$144</definedName>
    <definedName name="TextileSixth17TE">Information!$AF$62:$AF$67</definedName>
    <definedName name="TextileSixth18TE">Information!$AF$203:$AF$208</definedName>
    <definedName name="TextileSixthF16TE">Information!$AF$133:$AF$138</definedName>
    <definedName name="TextileThird17TE">Information!$AF$40:$AF$44</definedName>
    <definedName name="TextileThird18TE">Information!$AF$182:$AF$186</definedName>
    <definedName name="TextileThirdF16TE">Information!$AF$112:$AF$116</definedName>
    <definedName name="TotalMarks">Departments!$G$1:$G$4</definedName>
    <definedName name="Year">Departments!$D$1:$D$5</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12"/>
  <c r="A2" i="25"/>
  <c r="Y38" i="1" l="1"/>
  <c r="Y37"/>
  <c r="Y36"/>
  <c r="Y35"/>
  <c r="Y34"/>
  <c r="Y33"/>
  <c r="Y32"/>
  <c r="Y31"/>
  <c r="Y30"/>
  <c r="Y29"/>
  <c r="Y28"/>
  <c r="Y27"/>
  <c r="Y26"/>
  <c r="Y25"/>
  <c r="Y24"/>
  <c r="Y23"/>
  <c r="Y22"/>
  <c r="Y21"/>
  <c r="Y20"/>
  <c r="Y19"/>
  <c r="AF19"/>
  <c r="AE38"/>
  <c r="AD38"/>
  <c r="AC38"/>
  <c r="AA38"/>
  <c r="Z38"/>
  <c r="AE37"/>
  <c r="AD37"/>
  <c r="AC37"/>
  <c r="AA37"/>
  <c r="Z37"/>
  <c r="AE36"/>
  <c r="AD36"/>
  <c r="AC36"/>
  <c r="AA36"/>
  <c r="Z36"/>
  <c r="AE35"/>
  <c r="AD35"/>
  <c r="AC35"/>
  <c r="AA35"/>
  <c r="Z35"/>
  <c r="AE34"/>
  <c r="AD34"/>
  <c r="AC34"/>
  <c r="AA34"/>
  <c r="Z34"/>
  <c r="AE33"/>
  <c r="AD33"/>
  <c r="AC33"/>
  <c r="AA33"/>
  <c r="Z33"/>
  <c r="AE32"/>
  <c r="AD32"/>
  <c r="AC32"/>
  <c r="AA32"/>
  <c r="Z32"/>
  <c r="AE31"/>
  <c r="AD31"/>
  <c r="AC31"/>
  <c r="AA31"/>
  <c r="Z31"/>
  <c r="AE30"/>
  <c r="AD30"/>
  <c r="AC30"/>
  <c r="AA30"/>
  <c r="Z30"/>
  <c r="AE29"/>
  <c r="AD29"/>
  <c r="AC29"/>
  <c r="AA29"/>
  <c r="Z29"/>
  <c r="AE28"/>
  <c r="AD28"/>
  <c r="AC28"/>
  <c r="AA28"/>
  <c r="Z28"/>
  <c r="AE27"/>
  <c r="AD27"/>
  <c r="AC27"/>
  <c r="AA27"/>
  <c r="Z27"/>
  <c r="AE26"/>
  <c r="AD26"/>
  <c r="AC26"/>
  <c r="AA26"/>
  <c r="Z26"/>
  <c r="AE25"/>
  <c r="AD25"/>
  <c r="AC25"/>
  <c r="AA25"/>
  <c r="Z25"/>
  <c r="AE24"/>
  <c r="AD24"/>
  <c r="AC24"/>
  <c r="AA24"/>
  <c r="Z24"/>
  <c r="AE23"/>
  <c r="AD23"/>
  <c r="AC23"/>
  <c r="AA23"/>
  <c r="Z23"/>
  <c r="AE22"/>
  <c r="AD22"/>
  <c r="AC22"/>
  <c r="AA22"/>
  <c r="Z22"/>
  <c r="AE21"/>
  <c r="AD21"/>
  <c r="AC21"/>
  <c r="AA21"/>
  <c r="Z21"/>
  <c r="AE20"/>
  <c r="AD20"/>
  <c r="AC20"/>
  <c r="AA20"/>
  <c r="Z20"/>
  <c r="AE19"/>
  <c r="AD19"/>
  <c r="AC19"/>
  <c r="AA19"/>
  <c r="Z19"/>
  <c r="P8" l="1"/>
  <c r="AF20"/>
  <c r="AB38"/>
  <c r="AB37"/>
  <c r="AB36"/>
  <c r="AB35"/>
  <c r="AB34"/>
  <c r="AB33"/>
  <c r="AB32"/>
  <c r="AB31"/>
  <c r="AB30"/>
  <c r="AB29"/>
  <c r="AB28"/>
  <c r="AB27"/>
  <c r="AB26"/>
  <c r="AB25"/>
  <c r="AB24"/>
  <c r="AB23"/>
  <c r="AB22"/>
  <c r="AB21"/>
  <c r="AB20"/>
  <c r="AB19"/>
  <c r="P9"/>
  <c r="J2" i="25"/>
  <c r="C2"/>
  <c r="I2" s="1"/>
  <c r="C203"/>
  <c r="F203" s="1"/>
  <c r="C204"/>
  <c r="G204" s="1"/>
  <c r="C205"/>
  <c r="H205" s="1"/>
  <c r="C206"/>
  <c r="G206" s="1"/>
  <c r="C207"/>
  <c r="F207" s="1"/>
  <c r="C208"/>
  <c r="G208" s="1"/>
  <c r="C209"/>
  <c r="H209" s="1"/>
  <c r="C210"/>
  <c r="G210" s="1"/>
  <c r="C211"/>
  <c r="F211" s="1"/>
  <c r="C212"/>
  <c r="C213"/>
  <c r="G213" s="1"/>
  <c r="C214"/>
  <c r="F214" s="1"/>
  <c r="C215"/>
  <c r="G215" s="1"/>
  <c r="C216"/>
  <c r="F216" s="1"/>
  <c r="C217"/>
  <c r="G217" s="1"/>
  <c r="C218"/>
  <c r="F218" s="1"/>
  <c r="C219"/>
  <c r="G219" s="1"/>
  <c r="C220"/>
  <c r="F220" s="1"/>
  <c r="C221"/>
  <c r="G221" s="1"/>
  <c r="C202"/>
  <c r="F202" s="1"/>
  <c r="C183"/>
  <c r="C184"/>
  <c r="C185"/>
  <c r="C186"/>
  <c r="C187"/>
  <c r="C188"/>
  <c r="C189"/>
  <c r="C190"/>
  <c r="C191"/>
  <c r="C192"/>
  <c r="C193"/>
  <c r="C194"/>
  <c r="C195"/>
  <c r="C196"/>
  <c r="C197"/>
  <c r="C198"/>
  <c r="C199"/>
  <c r="C200"/>
  <c r="C201"/>
  <c r="C182"/>
  <c r="C163"/>
  <c r="F163" s="1"/>
  <c r="C164"/>
  <c r="F164" s="1"/>
  <c r="C165"/>
  <c r="C166"/>
  <c r="F166" s="1"/>
  <c r="C167"/>
  <c r="H167" s="1"/>
  <c r="C168"/>
  <c r="H168" s="1"/>
  <c r="C169"/>
  <c r="C170"/>
  <c r="H170" s="1"/>
  <c r="C171"/>
  <c r="C172"/>
  <c r="F172" s="1"/>
  <c r="C173"/>
  <c r="G173" s="1"/>
  <c r="C174"/>
  <c r="H174" s="1"/>
  <c r="C175"/>
  <c r="C176"/>
  <c r="F176" s="1"/>
  <c r="C177"/>
  <c r="C178"/>
  <c r="H178" s="1"/>
  <c r="C179"/>
  <c r="H179" s="1"/>
  <c r="C180"/>
  <c r="F180" s="1"/>
  <c r="C181"/>
  <c r="C162"/>
  <c r="C143"/>
  <c r="C144"/>
  <c r="C145"/>
  <c r="C146"/>
  <c r="C147"/>
  <c r="C148"/>
  <c r="C149"/>
  <c r="C150"/>
  <c r="C151"/>
  <c r="C152"/>
  <c r="C153"/>
  <c r="C154"/>
  <c r="C155"/>
  <c r="C156"/>
  <c r="C157"/>
  <c r="C158"/>
  <c r="C159"/>
  <c r="C160"/>
  <c r="C161"/>
  <c r="C142"/>
  <c r="C123"/>
  <c r="C124"/>
  <c r="C125"/>
  <c r="F125" s="1"/>
  <c r="C126"/>
  <c r="C127"/>
  <c r="C128"/>
  <c r="G128" s="1"/>
  <c r="C129"/>
  <c r="C130"/>
  <c r="C131"/>
  <c r="H131" s="1"/>
  <c r="C132"/>
  <c r="C133"/>
  <c r="C134"/>
  <c r="C135"/>
  <c r="F135" s="1"/>
  <c r="C136"/>
  <c r="G136" s="1"/>
  <c r="C137"/>
  <c r="H137" s="1"/>
  <c r="C138"/>
  <c r="C139"/>
  <c r="C140"/>
  <c r="C141"/>
  <c r="F141" s="1"/>
  <c r="C122"/>
  <c r="C103"/>
  <c r="C104"/>
  <c r="F104" s="1"/>
  <c r="C105"/>
  <c r="H105" s="1"/>
  <c r="C106"/>
  <c r="H106" s="1"/>
  <c r="C107"/>
  <c r="F107" s="1"/>
  <c r="C108"/>
  <c r="F108" s="1"/>
  <c r="C109"/>
  <c r="H109" s="1"/>
  <c r="C110"/>
  <c r="H110" s="1"/>
  <c r="C111"/>
  <c r="F111" s="1"/>
  <c r="C112"/>
  <c r="F112" s="1"/>
  <c r="C113"/>
  <c r="H113" s="1"/>
  <c r="C114"/>
  <c r="H114" s="1"/>
  <c r="C115"/>
  <c r="F115" s="1"/>
  <c r="C116"/>
  <c r="F116" s="1"/>
  <c r="C117"/>
  <c r="H117" s="1"/>
  <c r="C118"/>
  <c r="H118" s="1"/>
  <c r="C119"/>
  <c r="F119" s="1"/>
  <c r="C120"/>
  <c r="F120" s="1"/>
  <c r="C121"/>
  <c r="H121" s="1"/>
  <c r="C102"/>
  <c r="C83"/>
  <c r="C84"/>
  <c r="C85"/>
  <c r="C86"/>
  <c r="C87"/>
  <c r="C88"/>
  <c r="C89"/>
  <c r="C90"/>
  <c r="C91"/>
  <c r="C92"/>
  <c r="C93"/>
  <c r="C94"/>
  <c r="C95"/>
  <c r="C96"/>
  <c r="C97"/>
  <c r="C98"/>
  <c r="C99"/>
  <c r="C100"/>
  <c r="C101"/>
  <c r="C82"/>
  <c r="C63"/>
  <c r="C64"/>
  <c r="C65"/>
  <c r="C66"/>
  <c r="C67"/>
  <c r="C68"/>
  <c r="C69"/>
  <c r="C70"/>
  <c r="C71"/>
  <c r="C72"/>
  <c r="C73"/>
  <c r="C74"/>
  <c r="C75"/>
  <c r="C76"/>
  <c r="C77"/>
  <c r="C78"/>
  <c r="C79"/>
  <c r="C80"/>
  <c r="C81"/>
  <c r="C62"/>
  <c r="C43"/>
  <c r="C44"/>
  <c r="E44" s="1"/>
  <c r="C45"/>
  <c r="C46"/>
  <c r="E46" s="1"/>
  <c r="C47"/>
  <c r="C48"/>
  <c r="F48" s="1"/>
  <c r="C49"/>
  <c r="C50"/>
  <c r="E50" s="1"/>
  <c r="C51"/>
  <c r="C52"/>
  <c r="C53"/>
  <c r="C54"/>
  <c r="C55"/>
  <c r="C56"/>
  <c r="C57"/>
  <c r="C58"/>
  <c r="C59"/>
  <c r="C60"/>
  <c r="C61"/>
  <c r="C42"/>
  <c r="H42" s="1"/>
  <c r="C23"/>
  <c r="C24"/>
  <c r="G24" s="1"/>
  <c r="C25"/>
  <c r="C26"/>
  <c r="G26" s="1"/>
  <c r="C27"/>
  <c r="C28"/>
  <c r="G28" s="1"/>
  <c r="C29"/>
  <c r="C30"/>
  <c r="G30" s="1"/>
  <c r="C31"/>
  <c r="C32"/>
  <c r="G32" s="1"/>
  <c r="C33"/>
  <c r="C34"/>
  <c r="G34" s="1"/>
  <c r="C35"/>
  <c r="C36"/>
  <c r="G36" s="1"/>
  <c r="C37"/>
  <c r="G37" s="1"/>
  <c r="C38"/>
  <c r="G38" s="1"/>
  <c r="C39"/>
  <c r="C40"/>
  <c r="G40" s="1"/>
  <c r="C41"/>
  <c r="C22"/>
  <c r="C3"/>
  <c r="E3" s="1"/>
  <c r="C4"/>
  <c r="C5"/>
  <c r="E5" s="1"/>
  <c r="C6"/>
  <c r="C7"/>
  <c r="E7" s="1"/>
  <c r="C8"/>
  <c r="C9"/>
  <c r="E9" s="1"/>
  <c r="C10"/>
  <c r="C11"/>
  <c r="E11" s="1"/>
  <c r="C12"/>
  <c r="C13"/>
  <c r="E13" s="1"/>
  <c r="C14"/>
  <c r="C15"/>
  <c r="E15" s="1"/>
  <c r="C16"/>
  <c r="C17"/>
  <c r="G17" s="1"/>
  <c r="C18"/>
  <c r="C19"/>
  <c r="G19" s="1"/>
  <c r="C20"/>
  <c r="C21"/>
  <c r="G21" s="1"/>
  <c r="H180" l="1"/>
  <c r="H164"/>
  <c r="H172"/>
  <c r="G214"/>
  <c r="F204"/>
  <c r="H166"/>
  <c r="H204"/>
  <c r="F206"/>
  <c r="F37"/>
  <c r="F174"/>
  <c r="H206"/>
  <c r="G220"/>
  <c r="H210"/>
  <c r="F210"/>
  <c r="G216"/>
  <c r="G218"/>
  <c r="F208"/>
  <c r="H208"/>
  <c r="F168"/>
  <c r="H176"/>
  <c r="F178"/>
  <c r="F170"/>
  <c r="H220"/>
  <c r="H218"/>
  <c r="H216"/>
  <c r="H214"/>
  <c r="E2"/>
  <c r="J24"/>
  <c r="J28"/>
  <c r="J32"/>
  <c r="J36"/>
  <c r="J40"/>
  <c r="J44"/>
  <c r="J48"/>
  <c r="J26"/>
  <c r="J30"/>
  <c r="J34"/>
  <c r="J38"/>
  <c r="J42"/>
  <c r="J46"/>
  <c r="J50"/>
  <c r="H41"/>
  <c r="J41"/>
  <c r="F41"/>
  <c r="H39"/>
  <c r="J39"/>
  <c r="H37"/>
  <c r="J37"/>
  <c r="H35"/>
  <c r="J35"/>
  <c r="H33"/>
  <c r="J33"/>
  <c r="G33"/>
  <c r="F33"/>
  <c r="H31"/>
  <c r="J31"/>
  <c r="H29"/>
  <c r="J29"/>
  <c r="H27"/>
  <c r="J27"/>
  <c r="H25"/>
  <c r="J25"/>
  <c r="G25"/>
  <c r="F25"/>
  <c r="H23"/>
  <c r="J23"/>
  <c r="E61"/>
  <c r="J61"/>
  <c r="E59"/>
  <c r="J59"/>
  <c r="E57"/>
  <c r="J57"/>
  <c r="E55"/>
  <c r="J55"/>
  <c r="E53"/>
  <c r="J53"/>
  <c r="E51"/>
  <c r="J51"/>
  <c r="E49"/>
  <c r="J49"/>
  <c r="E47"/>
  <c r="J47"/>
  <c r="E45"/>
  <c r="J45"/>
  <c r="E43"/>
  <c r="J43"/>
  <c r="E81"/>
  <c r="J81"/>
  <c r="E79"/>
  <c r="J79"/>
  <c r="E77"/>
  <c r="J77"/>
  <c r="E75"/>
  <c r="J75"/>
  <c r="E73"/>
  <c r="J73"/>
  <c r="E71"/>
  <c r="J71"/>
  <c r="F69"/>
  <c r="J69"/>
  <c r="E67"/>
  <c r="J67"/>
  <c r="E65"/>
  <c r="J65"/>
  <c r="E63"/>
  <c r="J63"/>
  <c r="E101"/>
  <c r="J101"/>
  <c r="E99"/>
  <c r="J99"/>
  <c r="E97"/>
  <c r="J97"/>
  <c r="E95"/>
  <c r="J95"/>
  <c r="F93"/>
  <c r="J93"/>
  <c r="E91"/>
  <c r="J91"/>
  <c r="E89"/>
  <c r="J89"/>
  <c r="F87"/>
  <c r="J87"/>
  <c r="E85"/>
  <c r="J85"/>
  <c r="E83"/>
  <c r="J83"/>
  <c r="E121"/>
  <c r="J121"/>
  <c r="E119"/>
  <c r="J119"/>
  <c r="E117"/>
  <c r="J117"/>
  <c r="E115"/>
  <c r="J115"/>
  <c r="E113"/>
  <c r="J113"/>
  <c r="E111"/>
  <c r="J111"/>
  <c r="E109"/>
  <c r="J109"/>
  <c r="E107"/>
  <c r="J107"/>
  <c r="E105"/>
  <c r="J105"/>
  <c r="E103"/>
  <c r="J103"/>
  <c r="E181"/>
  <c r="J181"/>
  <c r="G181"/>
  <c r="I181"/>
  <c r="E179"/>
  <c r="J179"/>
  <c r="F179"/>
  <c r="I179"/>
  <c r="F177"/>
  <c r="J177"/>
  <c r="I177"/>
  <c r="E175"/>
  <c r="J175"/>
  <c r="F175"/>
  <c r="I175"/>
  <c r="E173"/>
  <c r="J173"/>
  <c r="I173"/>
  <c r="E171"/>
  <c r="J171"/>
  <c r="H171"/>
  <c r="I171"/>
  <c r="E169"/>
  <c r="J169"/>
  <c r="G169"/>
  <c r="I169"/>
  <c r="E167"/>
  <c r="J167"/>
  <c r="F167"/>
  <c r="I167"/>
  <c r="E165"/>
  <c r="J165"/>
  <c r="I165"/>
  <c r="E163"/>
  <c r="J163"/>
  <c r="H163"/>
  <c r="I163"/>
  <c r="H20"/>
  <c r="J20"/>
  <c r="H18"/>
  <c r="J18"/>
  <c r="H16"/>
  <c r="J16"/>
  <c r="E14"/>
  <c r="J14"/>
  <c r="E12"/>
  <c r="J12"/>
  <c r="E10"/>
  <c r="J10"/>
  <c r="E8"/>
  <c r="J8"/>
  <c r="E6"/>
  <c r="J6"/>
  <c r="H4"/>
  <c r="J4"/>
  <c r="E22"/>
  <c r="J22"/>
  <c r="F29"/>
  <c r="G29"/>
  <c r="E141"/>
  <c r="J141"/>
  <c r="E139"/>
  <c r="J139"/>
  <c r="H139"/>
  <c r="E137"/>
  <c r="J137"/>
  <c r="E135"/>
  <c r="J135"/>
  <c r="E133"/>
  <c r="J133"/>
  <c r="F133"/>
  <c r="E131"/>
  <c r="J131"/>
  <c r="E129"/>
  <c r="J129"/>
  <c r="H129"/>
  <c r="E127"/>
  <c r="J127"/>
  <c r="F127"/>
  <c r="E125"/>
  <c r="J125"/>
  <c r="E123"/>
  <c r="J123"/>
  <c r="H123"/>
  <c r="G161"/>
  <c r="J161"/>
  <c r="I161"/>
  <c r="G159"/>
  <c r="J159"/>
  <c r="I159"/>
  <c r="G157"/>
  <c r="J157"/>
  <c r="I157"/>
  <c r="F155"/>
  <c r="J155"/>
  <c r="I155"/>
  <c r="F153"/>
  <c r="J153"/>
  <c r="I153"/>
  <c r="F151"/>
  <c r="J151"/>
  <c r="I151"/>
  <c r="F149"/>
  <c r="J149"/>
  <c r="I149"/>
  <c r="F147"/>
  <c r="J147"/>
  <c r="I147"/>
  <c r="F145"/>
  <c r="J145"/>
  <c r="I145"/>
  <c r="F143"/>
  <c r="J143"/>
  <c r="I143"/>
  <c r="H175"/>
  <c r="F171"/>
  <c r="G165"/>
  <c r="F201"/>
  <c r="J201"/>
  <c r="F199"/>
  <c r="J199"/>
  <c r="G197"/>
  <c r="J197"/>
  <c r="G195"/>
  <c r="J195"/>
  <c r="G193"/>
  <c r="J193"/>
  <c r="G191"/>
  <c r="J191"/>
  <c r="G189"/>
  <c r="J189"/>
  <c r="G187"/>
  <c r="J187"/>
  <c r="G185"/>
  <c r="J185"/>
  <c r="G183"/>
  <c r="J183"/>
  <c r="E221"/>
  <c r="J221"/>
  <c r="E219"/>
  <c r="J219"/>
  <c r="E217"/>
  <c r="J217"/>
  <c r="E215"/>
  <c r="J215"/>
  <c r="E213"/>
  <c r="J213"/>
  <c r="E211"/>
  <c r="J211"/>
  <c r="E209"/>
  <c r="J209"/>
  <c r="E207"/>
  <c r="J207"/>
  <c r="E205"/>
  <c r="J205"/>
  <c r="E203"/>
  <c r="J203"/>
  <c r="I183"/>
  <c r="I185"/>
  <c r="I187"/>
  <c r="I189"/>
  <c r="I191"/>
  <c r="I193"/>
  <c r="I195"/>
  <c r="I197"/>
  <c r="I199"/>
  <c r="I201"/>
  <c r="I203"/>
  <c r="I205"/>
  <c r="I207"/>
  <c r="I209"/>
  <c r="I211"/>
  <c r="I213"/>
  <c r="I215"/>
  <c r="I217"/>
  <c r="I219"/>
  <c r="E60"/>
  <c r="J60"/>
  <c r="E58"/>
  <c r="J58"/>
  <c r="E56"/>
  <c r="J56"/>
  <c r="E54"/>
  <c r="J54"/>
  <c r="E52"/>
  <c r="J52"/>
  <c r="H62"/>
  <c r="J62"/>
  <c r="E80"/>
  <c r="J80"/>
  <c r="E78"/>
  <c r="J78"/>
  <c r="E76"/>
  <c r="J76"/>
  <c r="E74"/>
  <c r="J74"/>
  <c r="E72"/>
  <c r="J72"/>
  <c r="E70"/>
  <c r="J70"/>
  <c r="E68"/>
  <c r="J68"/>
  <c r="E66"/>
  <c r="J66"/>
  <c r="E64"/>
  <c r="J64"/>
  <c r="E82"/>
  <c r="J82"/>
  <c r="E100"/>
  <c r="J100"/>
  <c r="E98"/>
  <c r="J98"/>
  <c r="E96"/>
  <c r="J96"/>
  <c r="E94"/>
  <c r="J94"/>
  <c r="E92"/>
  <c r="J92"/>
  <c r="E90"/>
  <c r="J90"/>
  <c r="E88"/>
  <c r="J88"/>
  <c r="E86"/>
  <c r="J86"/>
  <c r="E84"/>
  <c r="J84"/>
  <c r="G102"/>
  <c r="J102"/>
  <c r="E120"/>
  <c r="J120"/>
  <c r="E118"/>
  <c r="J118"/>
  <c r="E116"/>
  <c r="J116"/>
  <c r="E114"/>
  <c r="J114"/>
  <c r="E112"/>
  <c r="J112"/>
  <c r="E110"/>
  <c r="J110"/>
  <c r="E108"/>
  <c r="J108"/>
  <c r="E106"/>
  <c r="J106"/>
  <c r="E104"/>
  <c r="J104"/>
  <c r="H122"/>
  <c r="J122"/>
  <c r="F140"/>
  <c r="J140"/>
  <c r="F138"/>
  <c r="J138"/>
  <c r="F136"/>
  <c r="J136"/>
  <c r="F134"/>
  <c r="J134"/>
  <c r="F132"/>
  <c r="J132"/>
  <c r="F130"/>
  <c r="J130"/>
  <c r="F128"/>
  <c r="J128"/>
  <c r="F126"/>
  <c r="J126"/>
  <c r="F124"/>
  <c r="J124"/>
  <c r="F142"/>
  <c r="J142"/>
  <c r="E160"/>
  <c r="J160"/>
  <c r="E158"/>
  <c r="J158"/>
  <c r="E156"/>
  <c r="J156"/>
  <c r="E154"/>
  <c r="J154"/>
  <c r="E152"/>
  <c r="J152"/>
  <c r="E150"/>
  <c r="J150"/>
  <c r="E148"/>
  <c r="J148"/>
  <c r="E146"/>
  <c r="J146"/>
  <c r="E144"/>
  <c r="J144"/>
  <c r="H162"/>
  <c r="J162"/>
  <c r="E180"/>
  <c r="J180"/>
  <c r="E178"/>
  <c r="J178"/>
  <c r="E176"/>
  <c r="J176"/>
  <c r="E174"/>
  <c r="J174"/>
  <c r="E172"/>
  <c r="J172"/>
  <c r="E170"/>
  <c r="J170"/>
  <c r="E168"/>
  <c r="J168"/>
  <c r="E166"/>
  <c r="J166"/>
  <c r="E164"/>
  <c r="J164"/>
  <c r="E182"/>
  <c r="J182"/>
  <c r="E200"/>
  <c r="J200"/>
  <c r="G198"/>
  <c r="J198"/>
  <c r="E196"/>
  <c r="J196"/>
  <c r="E194"/>
  <c r="J194"/>
  <c r="E192"/>
  <c r="J192"/>
  <c r="E190"/>
  <c r="J190"/>
  <c r="E188"/>
  <c r="J188"/>
  <c r="E186"/>
  <c r="J186"/>
  <c r="E184"/>
  <c r="J184"/>
  <c r="H211"/>
  <c r="F209"/>
  <c r="H207"/>
  <c r="F205"/>
  <c r="H203"/>
  <c r="G202"/>
  <c r="J202"/>
  <c r="E220"/>
  <c r="J220"/>
  <c r="E218"/>
  <c r="J218"/>
  <c r="E216"/>
  <c r="J216"/>
  <c r="E214"/>
  <c r="J214"/>
  <c r="E212"/>
  <c r="J212"/>
  <c r="E210"/>
  <c r="J210"/>
  <c r="E208"/>
  <c r="J208"/>
  <c r="E206"/>
  <c r="J206"/>
  <c r="E204"/>
  <c r="J204"/>
  <c r="I142"/>
  <c r="I144"/>
  <c r="I146"/>
  <c r="I148"/>
  <c r="I150"/>
  <c r="I152"/>
  <c r="I154"/>
  <c r="I156"/>
  <c r="I158"/>
  <c r="I160"/>
  <c r="I162"/>
  <c r="I164"/>
  <c r="I166"/>
  <c r="I168"/>
  <c r="I170"/>
  <c r="I172"/>
  <c r="I174"/>
  <c r="I176"/>
  <c r="I178"/>
  <c r="I180"/>
  <c r="I182"/>
  <c r="I184"/>
  <c r="I186"/>
  <c r="I188"/>
  <c r="I190"/>
  <c r="I192"/>
  <c r="I194"/>
  <c r="I196"/>
  <c r="I198"/>
  <c r="I200"/>
  <c r="I202"/>
  <c r="I204"/>
  <c r="I206"/>
  <c r="I208"/>
  <c r="I210"/>
  <c r="I212"/>
  <c r="I214"/>
  <c r="I216"/>
  <c r="I218"/>
  <c r="I220"/>
  <c r="J5"/>
  <c r="J7"/>
  <c r="J9"/>
  <c r="J11"/>
  <c r="J13"/>
  <c r="J15"/>
  <c r="J17"/>
  <c r="J19"/>
  <c r="J21"/>
  <c r="J3"/>
  <c r="I221"/>
  <c r="I124"/>
  <c r="I126"/>
  <c r="I128"/>
  <c r="I130"/>
  <c r="I132"/>
  <c r="I134"/>
  <c r="I136"/>
  <c r="I138"/>
  <c r="I140"/>
  <c r="G140"/>
  <c r="G132"/>
  <c r="G124"/>
  <c r="I123"/>
  <c r="I125"/>
  <c r="I127"/>
  <c r="I129"/>
  <c r="I131"/>
  <c r="I133"/>
  <c r="I135"/>
  <c r="I137"/>
  <c r="I139"/>
  <c r="I141"/>
  <c r="I122"/>
  <c r="H120"/>
  <c r="F118"/>
  <c r="H116"/>
  <c r="F114"/>
  <c r="H112"/>
  <c r="F110"/>
  <c r="H108"/>
  <c r="F106"/>
  <c r="H104"/>
  <c r="I102"/>
  <c r="I104"/>
  <c r="I106"/>
  <c r="I108"/>
  <c r="I110"/>
  <c r="I112"/>
  <c r="I114"/>
  <c r="I116"/>
  <c r="I118"/>
  <c r="I120"/>
  <c r="I103"/>
  <c r="I105"/>
  <c r="I107"/>
  <c r="I109"/>
  <c r="I111"/>
  <c r="I113"/>
  <c r="I115"/>
  <c r="I117"/>
  <c r="I119"/>
  <c r="I121"/>
  <c r="I82"/>
  <c r="I84"/>
  <c r="I86"/>
  <c r="I88"/>
  <c r="I90"/>
  <c r="I92"/>
  <c r="I94"/>
  <c r="I96"/>
  <c r="I98"/>
  <c r="I100"/>
  <c r="I83"/>
  <c r="I85"/>
  <c r="I87"/>
  <c r="I89"/>
  <c r="I91"/>
  <c r="I93"/>
  <c r="I95"/>
  <c r="I97"/>
  <c r="I99"/>
  <c r="I101"/>
  <c r="I64"/>
  <c r="I66"/>
  <c r="I68"/>
  <c r="I70"/>
  <c r="I72"/>
  <c r="I74"/>
  <c r="I76"/>
  <c r="I78"/>
  <c r="I80"/>
  <c r="I63"/>
  <c r="I65"/>
  <c r="I67"/>
  <c r="I69"/>
  <c r="I71"/>
  <c r="I73"/>
  <c r="I75"/>
  <c r="I77"/>
  <c r="I79"/>
  <c r="I81"/>
  <c r="I62"/>
  <c r="I44"/>
  <c r="I46"/>
  <c r="I48"/>
  <c r="I50"/>
  <c r="I52"/>
  <c r="I54"/>
  <c r="I56"/>
  <c r="I58"/>
  <c r="I60"/>
  <c r="I43"/>
  <c r="I45"/>
  <c r="I47"/>
  <c r="I49"/>
  <c r="I51"/>
  <c r="I53"/>
  <c r="I55"/>
  <c r="I57"/>
  <c r="I59"/>
  <c r="I61"/>
  <c r="I42"/>
  <c r="G41"/>
  <c r="I24"/>
  <c r="I26"/>
  <c r="I28"/>
  <c r="I30"/>
  <c r="I32"/>
  <c r="I34"/>
  <c r="I36"/>
  <c r="I38"/>
  <c r="I40"/>
  <c r="I23"/>
  <c r="I25"/>
  <c r="I27"/>
  <c r="I29"/>
  <c r="I31"/>
  <c r="I33"/>
  <c r="I35"/>
  <c r="I37"/>
  <c r="I39"/>
  <c r="I41"/>
  <c r="I22"/>
  <c r="I4"/>
  <c r="I6"/>
  <c r="I8"/>
  <c r="I10"/>
  <c r="I12"/>
  <c r="I14"/>
  <c r="I16"/>
  <c r="I18"/>
  <c r="I20"/>
  <c r="I3"/>
  <c r="I5"/>
  <c r="I7"/>
  <c r="I9"/>
  <c r="I11"/>
  <c r="I13"/>
  <c r="I15"/>
  <c r="I17"/>
  <c r="I19"/>
  <c r="I21"/>
  <c r="G120"/>
  <c r="G118"/>
  <c r="G116"/>
  <c r="G114"/>
  <c r="G112"/>
  <c r="G110"/>
  <c r="G108"/>
  <c r="G106"/>
  <c r="G104"/>
  <c r="H141"/>
  <c r="F139"/>
  <c r="F137"/>
  <c r="H135"/>
  <c r="H133"/>
  <c r="F131"/>
  <c r="F129"/>
  <c r="H127"/>
  <c r="H125"/>
  <c r="F123"/>
  <c r="H181"/>
  <c r="F181"/>
  <c r="G179"/>
  <c r="G177"/>
  <c r="G175"/>
  <c r="H173"/>
  <c r="F173"/>
  <c r="G171"/>
  <c r="H169"/>
  <c r="F169"/>
  <c r="G167"/>
  <c r="H165"/>
  <c r="F165"/>
  <c r="G163"/>
  <c r="G162"/>
  <c r="G138"/>
  <c r="G134"/>
  <c r="G130"/>
  <c r="G126"/>
  <c r="F121"/>
  <c r="H119"/>
  <c r="F117"/>
  <c r="H115"/>
  <c r="F113"/>
  <c r="H111"/>
  <c r="F109"/>
  <c r="H107"/>
  <c r="F105"/>
  <c r="H103"/>
  <c r="E202"/>
  <c r="E183"/>
  <c r="E185"/>
  <c r="E187"/>
  <c r="E189"/>
  <c r="E191"/>
  <c r="E193"/>
  <c r="E195"/>
  <c r="E197"/>
  <c r="E199"/>
  <c r="E201"/>
  <c r="E198"/>
  <c r="E177"/>
  <c r="E162"/>
  <c r="E143"/>
  <c r="E145"/>
  <c r="E147"/>
  <c r="E149"/>
  <c r="E151"/>
  <c r="E153"/>
  <c r="E155"/>
  <c r="E157"/>
  <c r="E159"/>
  <c r="E161"/>
  <c r="E142"/>
  <c r="E122"/>
  <c r="E124"/>
  <c r="E126"/>
  <c r="E128"/>
  <c r="E130"/>
  <c r="E132"/>
  <c r="E134"/>
  <c r="E136"/>
  <c r="E138"/>
  <c r="E140"/>
  <c r="E102"/>
  <c r="E87"/>
  <c r="E93"/>
  <c r="E62"/>
  <c r="E69"/>
  <c r="E42"/>
  <c r="E48"/>
  <c r="E23"/>
  <c r="E25"/>
  <c r="E27"/>
  <c r="E29"/>
  <c r="E31"/>
  <c r="E33"/>
  <c r="E35"/>
  <c r="E37"/>
  <c r="E39"/>
  <c r="E41"/>
  <c r="E24"/>
  <c r="E26"/>
  <c r="E28"/>
  <c r="E30"/>
  <c r="E32"/>
  <c r="E34"/>
  <c r="E36"/>
  <c r="E38"/>
  <c r="E40"/>
  <c r="E21"/>
  <c r="E19"/>
  <c r="E17"/>
  <c r="E20"/>
  <c r="E18"/>
  <c r="E16"/>
  <c r="E4"/>
  <c r="F39"/>
  <c r="F35"/>
  <c r="F31"/>
  <c r="F27"/>
  <c r="F23"/>
  <c r="G39"/>
  <c r="G35"/>
  <c r="G31"/>
  <c r="G27"/>
  <c r="G23"/>
  <c r="G121"/>
  <c r="G119"/>
  <c r="G117"/>
  <c r="G115"/>
  <c r="G113"/>
  <c r="G111"/>
  <c r="G109"/>
  <c r="G107"/>
  <c r="G105"/>
  <c r="F103"/>
  <c r="H140"/>
  <c r="H138"/>
  <c r="H136"/>
  <c r="H134"/>
  <c r="H132"/>
  <c r="H130"/>
  <c r="H128"/>
  <c r="H126"/>
  <c r="H124"/>
  <c r="G180"/>
  <c r="G178"/>
  <c r="G176"/>
  <c r="G174"/>
  <c r="G172"/>
  <c r="G170"/>
  <c r="G168"/>
  <c r="G166"/>
  <c r="G164"/>
  <c r="H221"/>
  <c r="F221"/>
  <c r="H219"/>
  <c r="F219"/>
  <c r="H217"/>
  <c r="F217"/>
  <c r="H215"/>
  <c r="F215"/>
  <c r="H213"/>
  <c r="F213"/>
  <c r="G211"/>
  <c r="G209"/>
  <c r="G207"/>
  <c r="G205"/>
  <c r="G203"/>
  <c r="G122"/>
  <c r="F3"/>
  <c r="H3"/>
  <c r="G3"/>
  <c r="F22"/>
  <c r="H22"/>
  <c r="H24"/>
  <c r="G42"/>
  <c r="H61"/>
  <c r="F61"/>
  <c r="H60"/>
  <c r="F60"/>
  <c r="H59"/>
  <c r="F59"/>
  <c r="H58"/>
  <c r="F58"/>
  <c r="H57"/>
  <c r="F57"/>
  <c r="H56"/>
  <c r="F56"/>
  <c r="H55"/>
  <c r="F55"/>
  <c r="H54"/>
  <c r="F54"/>
  <c r="H53"/>
  <c r="F53"/>
  <c r="H52"/>
  <c r="F52"/>
  <c r="H51"/>
  <c r="F51"/>
  <c r="H50"/>
  <c r="F50"/>
  <c r="H49"/>
  <c r="F49"/>
  <c r="H47"/>
  <c r="F47"/>
  <c r="H46"/>
  <c r="F46"/>
  <c r="H45"/>
  <c r="F45"/>
  <c r="H44"/>
  <c r="F44"/>
  <c r="H43"/>
  <c r="F43"/>
  <c r="G62"/>
  <c r="H81"/>
  <c r="F81"/>
  <c r="H80"/>
  <c r="F80"/>
  <c r="H79"/>
  <c r="F79"/>
  <c r="H78"/>
  <c r="F78"/>
  <c r="H77"/>
  <c r="F77"/>
  <c r="H76"/>
  <c r="F76"/>
  <c r="H75"/>
  <c r="F75"/>
  <c r="H74"/>
  <c r="F74"/>
  <c r="H73"/>
  <c r="F73"/>
  <c r="H72"/>
  <c r="F72"/>
  <c r="H71"/>
  <c r="F71"/>
  <c r="H70"/>
  <c r="F70"/>
  <c r="H68"/>
  <c r="F68"/>
  <c r="H67"/>
  <c r="F67"/>
  <c r="H66"/>
  <c r="F66"/>
  <c r="H65"/>
  <c r="F65"/>
  <c r="H64"/>
  <c r="F64"/>
  <c r="H63"/>
  <c r="F63"/>
  <c r="G82"/>
  <c r="H101"/>
  <c r="F101"/>
  <c r="H100"/>
  <c r="F100"/>
  <c r="H99"/>
  <c r="F99"/>
  <c r="H98"/>
  <c r="F98"/>
  <c r="H97"/>
  <c r="F97"/>
  <c r="H96"/>
  <c r="F96"/>
  <c r="H95"/>
  <c r="F95"/>
  <c r="H94"/>
  <c r="F94"/>
  <c r="H92"/>
  <c r="F92"/>
  <c r="H91"/>
  <c r="F91"/>
  <c r="H90"/>
  <c r="F90"/>
  <c r="H89"/>
  <c r="F89"/>
  <c r="H88"/>
  <c r="F88"/>
  <c r="H86"/>
  <c r="F86"/>
  <c r="H85"/>
  <c r="F85"/>
  <c r="H84"/>
  <c r="F84"/>
  <c r="H83"/>
  <c r="F83"/>
  <c r="F102"/>
  <c r="H102"/>
  <c r="F122"/>
  <c r="H142"/>
  <c r="H161"/>
  <c r="F161"/>
  <c r="G160"/>
  <c r="H159"/>
  <c r="F159"/>
  <c r="G158"/>
  <c r="H157"/>
  <c r="F157"/>
  <c r="G156"/>
  <c r="H154"/>
  <c r="F154"/>
  <c r="G153"/>
  <c r="H152"/>
  <c r="F152"/>
  <c r="G151"/>
  <c r="H150"/>
  <c r="F150"/>
  <c r="G149"/>
  <c r="H148"/>
  <c r="F148"/>
  <c r="G147"/>
  <c r="H146"/>
  <c r="F146"/>
  <c r="G145"/>
  <c r="H144"/>
  <c r="F144"/>
  <c r="G143"/>
  <c r="F182"/>
  <c r="H182"/>
  <c r="G201"/>
  <c r="H200"/>
  <c r="F200"/>
  <c r="G199"/>
  <c r="H197"/>
  <c r="F197"/>
  <c r="G196"/>
  <c r="H195"/>
  <c r="F195"/>
  <c r="G194"/>
  <c r="H193"/>
  <c r="F193"/>
  <c r="G192"/>
  <c r="H191"/>
  <c r="F191"/>
  <c r="G190"/>
  <c r="H189"/>
  <c r="F189"/>
  <c r="G188"/>
  <c r="H187"/>
  <c r="F187"/>
  <c r="G186"/>
  <c r="H185"/>
  <c r="F185"/>
  <c r="G184"/>
  <c r="H183"/>
  <c r="F183"/>
  <c r="G22"/>
  <c r="H40"/>
  <c r="H38"/>
  <c r="H36"/>
  <c r="H34"/>
  <c r="H30"/>
  <c r="H28"/>
  <c r="F42"/>
  <c r="G61"/>
  <c r="G60"/>
  <c r="G59"/>
  <c r="G58"/>
  <c r="G57"/>
  <c r="G56"/>
  <c r="G55"/>
  <c r="G54"/>
  <c r="G53"/>
  <c r="G52"/>
  <c r="G51"/>
  <c r="G50"/>
  <c r="G49"/>
  <c r="G47"/>
  <c r="G46"/>
  <c r="G45"/>
  <c r="G44"/>
  <c r="G43"/>
  <c r="F62"/>
  <c r="G81"/>
  <c r="G80"/>
  <c r="G79"/>
  <c r="G78"/>
  <c r="G77"/>
  <c r="G76"/>
  <c r="G75"/>
  <c r="G74"/>
  <c r="G73"/>
  <c r="G72"/>
  <c r="G71"/>
  <c r="G70"/>
  <c r="G68"/>
  <c r="G67"/>
  <c r="G66"/>
  <c r="G65"/>
  <c r="G64"/>
  <c r="G63"/>
  <c r="F82"/>
  <c r="H82"/>
  <c r="G101"/>
  <c r="G100"/>
  <c r="G99"/>
  <c r="G98"/>
  <c r="G97"/>
  <c r="G96"/>
  <c r="G95"/>
  <c r="G94"/>
  <c r="G92"/>
  <c r="G91"/>
  <c r="G90"/>
  <c r="G89"/>
  <c r="G88"/>
  <c r="G86"/>
  <c r="G85"/>
  <c r="G84"/>
  <c r="G83"/>
  <c r="G142"/>
  <c r="H160"/>
  <c r="F160"/>
  <c r="H158"/>
  <c r="F158"/>
  <c r="H156"/>
  <c r="F156"/>
  <c r="G154"/>
  <c r="H153"/>
  <c r="G152"/>
  <c r="H151"/>
  <c r="G150"/>
  <c r="H149"/>
  <c r="G148"/>
  <c r="H147"/>
  <c r="G146"/>
  <c r="H145"/>
  <c r="G144"/>
  <c r="H143"/>
  <c r="G182"/>
  <c r="H201"/>
  <c r="G200"/>
  <c r="H199"/>
  <c r="H196"/>
  <c r="F196"/>
  <c r="H194"/>
  <c r="F194"/>
  <c r="H192"/>
  <c r="F192"/>
  <c r="H190"/>
  <c r="F190"/>
  <c r="H188"/>
  <c r="F188"/>
  <c r="H186"/>
  <c r="F186"/>
  <c r="H184"/>
  <c r="F184"/>
  <c r="H202"/>
  <c r="H198"/>
  <c r="F198"/>
  <c r="H177"/>
  <c r="G155"/>
  <c r="H155"/>
  <c r="G103"/>
  <c r="G93"/>
  <c r="H93"/>
  <c r="G69"/>
  <c r="H69"/>
  <c r="G48"/>
  <c r="H48"/>
  <c r="H26"/>
  <c r="G87"/>
  <c r="H87"/>
  <c r="H32"/>
  <c r="F162"/>
  <c r="G141"/>
  <c r="G139"/>
  <c r="G137"/>
  <c r="G135"/>
  <c r="G133"/>
  <c r="G131"/>
  <c r="G129"/>
  <c r="G127"/>
  <c r="G125"/>
  <c r="G123"/>
  <c r="F40"/>
  <c r="F38"/>
  <c r="F36"/>
  <c r="F34"/>
  <c r="F32"/>
  <c r="F30"/>
  <c r="F28"/>
  <c r="F26"/>
  <c r="F24"/>
  <c r="G15"/>
  <c r="G11"/>
  <c r="G7"/>
  <c r="G13"/>
  <c r="G9"/>
  <c r="G5"/>
  <c r="F4"/>
  <c r="G4"/>
  <c r="F14"/>
  <c r="F12"/>
  <c r="F10"/>
  <c r="F8"/>
  <c r="F6"/>
  <c r="H14"/>
  <c r="H12"/>
  <c r="H10"/>
  <c r="H8"/>
  <c r="H6"/>
  <c r="F15"/>
  <c r="F13"/>
  <c r="F11"/>
  <c r="F9"/>
  <c r="F7"/>
  <c r="F5"/>
  <c r="G14"/>
  <c r="G12"/>
  <c r="G10"/>
  <c r="G8"/>
  <c r="G6"/>
  <c r="H15"/>
  <c r="H13"/>
  <c r="H11"/>
  <c r="H9"/>
  <c r="H7"/>
  <c r="H5"/>
  <c r="F21"/>
  <c r="F19"/>
  <c r="F17"/>
  <c r="G20"/>
  <c r="G18"/>
  <c r="G16"/>
  <c r="H21"/>
  <c r="H19"/>
  <c r="H17"/>
  <c r="F20"/>
  <c r="F18"/>
  <c r="F16"/>
  <c r="G2"/>
  <c r="F2"/>
  <c r="H2"/>
  <c r="D2" l="1"/>
  <c r="B2"/>
  <c r="CY19" i="23"/>
  <c r="CY19" i="22"/>
  <c r="CY19" i="21"/>
  <c r="CY19" i="20"/>
  <c r="CY19" i="19"/>
  <c r="CY19" i="18"/>
  <c r="CY19" i="17"/>
  <c r="CY19" i="16"/>
  <c r="CY19" i="15"/>
  <c r="CY19" i="12"/>
  <c r="CY38" i="23"/>
  <c r="BZ38"/>
  <c r="CP38" s="1"/>
  <c r="BO38"/>
  <c r="BR38" s="1"/>
  <c r="BU38" s="1"/>
  <c r="CY37"/>
  <c r="BZ37"/>
  <c r="CO37" s="1"/>
  <c r="BO37"/>
  <c r="BQ37" s="1"/>
  <c r="BT37" s="1"/>
  <c r="CY36"/>
  <c r="BZ36"/>
  <c r="CP36" s="1"/>
  <c r="BO36"/>
  <c r="BR36" s="1"/>
  <c r="BU36" s="1"/>
  <c r="CY35"/>
  <c r="BZ35"/>
  <c r="CO35" s="1"/>
  <c r="BO35"/>
  <c r="BQ35" s="1"/>
  <c r="BT35" s="1"/>
  <c r="CY34"/>
  <c r="BZ34"/>
  <c r="CP34" s="1"/>
  <c r="BO34"/>
  <c r="BR34" s="1"/>
  <c r="BU34" s="1"/>
  <c r="CY33"/>
  <c r="BZ33"/>
  <c r="CB33" s="1"/>
  <c r="CH33" s="1"/>
  <c r="BO33"/>
  <c r="BQ33" s="1"/>
  <c r="BT33" s="1"/>
  <c r="CY32"/>
  <c r="BZ32"/>
  <c r="CC32" s="1"/>
  <c r="CI32" s="1"/>
  <c r="BO32"/>
  <c r="BR32" s="1"/>
  <c r="BU32" s="1"/>
  <c r="CY31"/>
  <c r="BZ31"/>
  <c r="CB31" s="1"/>
  <c r="CH31" s="1"/>
  <c r="BO31"/>
  <c r="BQ31" s="1"/>
  <c r="BT31" s="1"/>
  <c r="CY30"/>
  <c r="BZ30"/>
  <c r="CC30" s="1"/>
  <c r="CI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P23" s="1"/>
  <c r="BS23" s="1"/>
  <c r="CY22"/>
  <c r="BZ22"/>
  <c r="CE22" s="1"/>
  <c r="CK22" s="1"/>
  <c r="BO22"/>
  <c r="BQ22" s="1"/>
  <c r="BT22" s="1"/>
  <c r="CY21"/>
  <c r="BZ21"/>
  <c r="CP21" s="1"/>
  <c r="BO21"/>
  <c r="BP21" s="1"/>
  <c r="BS21" s="1"/>
  <c r="CY20"/>
  <c r="BZ20"/>
  <c r="CE20" s="1"/>
  <c r="CK20" s="1"/>
  <c r="BO20"/>
  <c r="BQ20" s="1"/>
  <c r="BT20" s="1"/>
  <c r="BZ19"/>
  <c r="CP19" s="1"/>
  <c r="BX19"/>
  <c r="BO19"/>
  <c r="BP19" s="1"/>
  <c r="BS19" s="1"/>
  <c r="CY38" i="22"/>
  <c r="CY18" i="23" s="1"/>
  <c r="BZ38" i="22"/>
  <c r="CF38" s="1"/>
  <c r="BO38"/>
  <c r="BP38" s="1"/>
  <c r="CY37"/>
  <c r="BZ37"/>
  <c r="CD37" s="1"/>
  <c r="CJ37" s="1"/>
  <c r="BO37"/>
  <c r="BQ37" s="1"/>
  <c r="BT37" s="1"/>
  <c r="CY36"/>
  <c r="BZ36"/>
  <c r="CF36" s="1"/>
  <c r="CL36" s="1"/>
  <c r="BO36"/>
  <c r="BR36" s="1"/>
  <c r="BU36" s="1"/>
  <c r="CY35"/>
  <c r="BZ35"/>
  <c r="CO35" s="1"/>
  <c r="BO35"/>
  <c r="BQ35" s="1"/>
  <c r="BT35" s="1"/>
  <c r="CY34"/>
  <c r="BZ34"/>
  <c r="BO34"/>
  <c r="BP34" s="1"/>
  <c r="BS34" s="1"/>
  <c r="CY33"/>
  <c r="BZ33"/>
  <c r="CE33" s="1"/>
  <c r="CK33" s="1"/>
  <c r="BO33"/>
  <c r="BQ33" s="1"/>
  <c r="BT33" s="1"/>
  <c r="CY32"/>
  <c r="BZ32"/>
  <c r="CO32" s="1"/>
  <c r="BO32"/>
  <c r="BQ32" s="1"/>
  <c r="BT32" s="1"/>
  <c r="CY31"/>
  <c r="BZ31"/>
  <c r="CP31" s="1"/>
  <c r="BO31"/>
  <c r="BQ31" s="1"/>
  <c r="BT31" s="1"/>
  <c r="CY30"/>
  <c r="BZ30"/>
  <c r="CF30" s="1"/>
  <c r="CL30" s="1"/>
  <c r="BO30"/>
  <c r="BP30" s="1"/>
  <c r="BS30" s="1"/>
  <c r="CY29"/>
  <c r="BZ29"/>
  <c r="CB29" s="1"/>
  <c r="CH29" s="1"/>
  <c r="BO29"/>
  <c r="BQ29" s="1"/>
  <c r="BT29" s="1"/>
  <c r="CY28"/>
  <c r="BZ28"/>
  <c r="CF28" s="1"/>
  <c r="CL28" s="1"/>
  <c r="BO28"/>
  <c r="BP28" s="1"/>
  <c r="BS28" s="1"/>
  <c r="CY27"/>
  <c r="BZ27"/>
  <c r="CO27" s="1"/>
  <c r="BO27"/>
  <c r="BR27" s="1"/>
  <c r="BU27" s="1"/>
  <c r="CY26"/>
  <c r="BZ26"/>
  <c r="BO26"/>
  <c r="BP26" s="1"/>
  <c r="BS26" s="1"/>
  <c r="CY25"/>
  <c r="BZ25"/>
  <c r="CE25" s="1"/>
  <c r="CK25" s="1"/>
  <c r="BO25"/>
  <c r="CY24"/>
  <c r="BZ24"/>
  <c r="CA24" s="1"/>
  <c r="CG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1"/>
  <c r="CY18" i="22" s="1"/>
  <c r="BZ38" i="2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A23" s="1"/>
  <c r="CG23" s="1"/>
  <c r="BO23"/>
  <c r="BQ23" s="1"/>
  <c r="BT23" s="1"/>
  <c r="CY22"/>
  <c r="BZ22"/>
  <c r="CP22" s="1"/>
  <c r="BO22"/>
  <c r="BP22" s="1"/>
  <c r="BS22" s="1"/>
  <c r="CY21"/>
  <c r="BZ21"/>
  <c r="CP21" s="1"/>
  <c r="BO21"/>
  <c r="BQ21" s="1"/>
  <c r="BT21" s="1"/>
  <c r="CY20"/>
  <c r="BZ20"/>
  <c r="CP20" s="1"/>
  <c r="BO20"/>
  <c r="BQ20" s="1"/>
  <c r="BT20" s="1"/>
  <c r="BZ19"/>
  <c r="CP19" s="1"/>
  <c r="BX19"/>
  <c r="BO19"/>
  <c r="BQ19" s="1"/>
  <c r="BT19" s="1"/>
  <c r="CY38" i="20"/>
  <c r="CY18" i="21" s="1"/>
  <c r="BZ38" i="20"/>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P31" s="1"/>
  <c r="BS31" s="1"/>
  <c r="CY30"/>
  <c r="BZ30"/>
  <c r="CP30" s="1"/>
  <c r="BO30"/>
  <c r="BR30" s="1"/>
  <c r="BU30" s="1"/>
  <c r="CY29"/>
  <c r="BZ29"/>
  <c r="CO29" s="1"/>
  <c r="BO29"/>
  <c r="BQ29" s="1"/>
  <c r="BT29" s="1"/>
  <c r="CY28"/>
  <c r="BZ28"/>
  <c r="CA28" s="1"/>
  <c r="CG28" s="1"/>
  <c r="BO28"/>
  <c r="BQ28" s="1"/>
  <c r="BT28" s="1"/>
  <c r="CY27"/>
  <c r="BZ27"/>
  <c r="CF27" s="1"/>
  <c r="CL27" s="1"/>
  <c r="BO27"/>
  <c r="BP27" s="1"/>
  <c r="BS27" s="1"/>
  <c r="CY26"/>
  <c r="BZ26"/>
  <c r="CE26" s="1"/>
  <c r="CK26" s="1"/>
  <c r="BO26"/>
  <c r="BQ26" s="1"/>
  <c r="BT26" s="1"/>
  <c r="CY25"/>
  <c r="BZ25"/>
  <c r="CF25" s="1"/>
  <c r="CL25" s="1"/>
  <c r="BO25"/>
  <c r="BP25" s="1"/>
  <c r="BS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E19" s="1"/>
  <c r="CK19" s="1"/>
  <c r="BX19"/>
  <c r="BO19"/>
  <c r="BQ19" s="1"/>
  <c r="BT19" s="1"/>
  <c r="CY38" i="19"/>
  <c r="CY18" i="20" s="1"/>
  <c r="BZ38" i="19"/>
  <c r="CC38" s="1"/>
  <c r="CC18" i="20" s="1"/>
  <c r="BO38" i="19"/>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P19" s="1"/>
  <c r="BS19" s="1"/>
  <c r="CY38" i="18"/>
  <c r="CY18" i="19" s="1"/>
  <c r="BZ38" i="18"/>
  <c r="CF38" s="1"/>
  <c r="BO38"/>
  <c r="BR38" s="1"/>
  <c r="CY37"/>
  <c r="BZ37"/>
  <c r="CO37" s="1"/>
  <c r="BO37"/>
  <c r="BQ37" s="1"/>
  <c r="BT37" s="1"/>
  <c r="CY36"/>
  <c r="BZ36"/>
  <c r="CE36" s="1"/>
  <c r="CK36" s="1"/>
  <c r="BO36"/>
  <c r="BP36" s="1"/>
  <c r="BS36" s="1"/>
  <c r="CY35"/>
  <c r="BZ35"/>
  <c r="CP35" s="1"/>
  <c r="BO35"/>
  <c r="BQ35" s="1"/>
  <c r="BT35" s="1"/>
  <c r="CY34"/>
  <c r="BZ34"/>
  <c r="CF34" s="1"/>
  <c r="CL34" s="1"/>
  <c r="BO34"/>
  <c r="BR34" s="1"/>
  <c r="BU34" s="1"/>
  <c r="CY33"/>
  <c r="BZ33"/>
  <c r="CP33" s="1"/>
  <c r="BO33"/>
  <c r="BQ33" s="1"/>
  <c r="BT33" s="1"/>
  <c r="CY32"/>
  <c r="BZ32"/>
  <c r="CF32" s="1"/>
  <c r="CL32" s="1"/>
  <c r="BO32"/>
  <c r="BQ32" s="1"/>
  <c r="BT32" s="1"/>
  <c r="CY31"/>
  <c r="BZ31"/>
  <c r="CO31" s="1"/>
  <c r="BO31"/>
  <c r="BQ31" s="1"/>
  <c r="BT31" s="1"/>
  <c r="CY30"/>
  <c r="BZ30"/>
  <c r="CB30" s="1"/>
  <c r="CH30" s="1"/>
  <c r="BO30"/>
  <c r="BR30" s="1"/>
  <c r="BU30" s="1"/>
  <c r="CY29"/>
  <c r="BZ29"/>
  <c r="CP29" s="1"/>
  <c r="BO29"/>
  <c r="BQ29" s="1"/>
  <c r="BT29" s="1"/>
  <c r="CY28"/>
  <c r="BZ28"/>
  <c r="CF28" s="1"/>
  <c r="CL28" s="1"/>
  <c r="BO28"/>
  <c r="BQ28" s="1"/>
  <c r="BT28" s="1"/>
  <c r="CY27"/>
  <c r="BZ27"/>
  <c r="CO27" s="1"/>
  <c r="BO27"/>
  <c r="BQ27" s="1"/>
  <c r="BT27" s="1"/>
  <c r="CY26"/>
  <c r="BZ26"/>
  <c r="CB26" s="1"/>
  <c r="CH26" s="1"/>
  <c r="BO26"/>
  <c r="CY25"/>
  <c r="BZ25"/>
  <c r="CP25" s="1"/>
  <c r="BO25"/>
  <c r="BQ25" s="1"/>
  <c r="BT25" s="1"/>
  <c r="CY24"/>
  <c r="BZ24"/>
  <c r="CF24" s="1"/>
  <c r="CL24" s="1"/>
  <c r="BO24"/>
  <c r="BQ24" s="1"/>
  <c r="BT24" s="1"/>
  <c r="CY23"/>
  <c r="BZ23"/>
  <c r="CO23" s="1"/>
  <c r="BO23"/>
  <c r="BQ23" s="1"/>
  <c r="BT23" s="1"/>
  <c r="CY22"/>
  <c r="BZ22"/>
  <c r="CP22" s="1"/>
  <c r="BO22"/>
  <c r="BR22" s="1"/>
  <c r="BU22" s="1"/>
  <c r="CY21"/>
  <c r="BZ21"/>
  <c r="CO21" s="1"/>
  <c r="BO21"/>
  <c r="BQ21" s="1"/>
  <c r="BT21" s="1"/>
  <c r="CY20"/>
  <c r="BZ20"/>
  <c r="CP20" s="1"/>
  <c r="BO20"/>
  <c r="BR20" s="1"/>
  <c r="BU20" s="1"/>
  <c r="BZ19"/>
  <c r="CO19" s="1"/>
  <c r="BX19"/>
  <c r="BO19"/>
  <c r="BQ19" s="1"/>
  <c r="BT19" s="1"/>
  <c r="CY38" i="17"/>
  <c r="CY18" i="18" s="1"/>
  <c r="BZ38" i="17"/>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6"/>
  <c r="CY18" i="17" s="1"/>
  <c r="BZ38" i="16"/>
  <c r="BO38"/>
  <c r="BR38" s="1"/>
  <c r="BR18" i="17" s="1"/>
  <c r="CY37" i="16"/>
  <c r="BZ37"/>
  <c r="CB37" s="1"/>
  <c r="CH37" s="1"/>
  <c r="BO37"/>
  <c r="BQ37" s="1"/>
  <c r="BT37" s="1"/>
  <c r="CY36"/>
  <c r="BZ36"/>
  <c r="CF36" s="1"/>
  <c r="CL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P30" s="1"/>
  <c r="BS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5"/>
  <c r="CY18" i="16" s="1"/>
  <c r="BZ38" i="15"/>
  <c r="BO38"/>
  <c r="BR38" s="1"/>
  <c r="CY37"/>
  <c r="BZ37"/>
  <c r="CF37" s="1"/>
  <c r="CL37" s="1"/>
  <c r="BO37"/>
  <c r="BQ37" s="1"/>
  <c r="BT37" s="1"/>
  <c r="CY36"/>
  <c r="BZ36"/>
  <c r="CO36" s="1"/>
  <c r="BO36"/>
  <c r="BR36" s="1"/>
  <c r="BU36" s="1"/>
  <c r="CY35"/>
  <c r="BZ35"/>
  <c r="BO35"/>
  <c r="BQ35" s="1"/>
  <c r="BT35" s="1"/>
  <c r="CY34"/>
  <c r="BZ34"/>
  <c r="CE34" s="1"/>
  <c r="CK34" s="1"/>
  <c r="BO34"/>
  <c r="BR34" s="1"/>
  <c r="BU34" s="1"/>
  <c r="CY33"/>
  <c r="BZ33"/>
  <c r="CB33" s="1"/>
  <c r="CH33" s="1"/>
  <c r="BO33"/>
  <c r="BQ33" s="1"/>
  <c r="BT33" s="1"/>
  <c r="CY32"/>
  <c r="BZ32"/>
  <c r="CC32" s="1"/>
  <c r="CI32" s="1"/>
  <c r="BO32"/>
  <c r="BR32" s="1"/>
  <c r="BU32" s="1"/>
  <c r="CY31"/>
  <c r="BZ31"/>
  <c r="CE31" s="1"/>
  <c r="CK31" s="1"/>
  <c r="BO31"/>
  <c r="BQ31" s="1"/>
  <c r="BT31" s="1"/>
  <c r="CY30"/>
  <c r="BZ30"/>
  <c r="BO30"/>
  <c r="BQ30" s="1"/>
  <c r="BT30" s="1"/>
  <c r="CY29"/>
  <c r="BZ29"/>
  <c r="CB29" s="1"/>
  <c r="CH29" s="1"/>
  <c r="BO29"/>
  <c r="BQ29" s="1"/>
  <c r="BT29" s="1"/>
  <c r="CY28"/>
  <c r="BZ28"/>
  <c r="CB28" s="1"/>
  <c r="CH28" s="1"/>
  <c r="BO28"/>
  <c r="BQ28" s="1"/>
  <c r="BT28" s="1"/>
  <c r="CY27"/>
  <c r="BZ27"/>
  <c r="CB27" s="1"/>
  <c r="CH27" s="1"/>
  <c r="BO27"/>
  <c r="BQ27" s="1"/>
  <c r="BT27" s="1"/>
  <c r="CY26"/>
  <c r="BZ26"/>
  <c r="CP26" s="1"/>
  <c r="BO26"/>
  <c r="BQ26" s="1"/>
  <c r="BT26" s="1"/>
  <c r="CY25"/>
  <c r="BZ25"/>
  <c r="CB25" s="1"/>
  <c r="CH25" s="1"/>
  <c r="BO25"/>
  <c r="BQ25" s="1"/>
  <c r="BT25" s="1"/>
  <c r="CY24"/>
  <c r="BZ24"/>
  <c r="CO24" s="1"/>
  <c r="BO24"/>
  <c r="BQ24" s="1"/>
  <c r="BT24" s="1"/>
  <c r="CY23"/>
  <c r="BZ23"/>
  <c r="CD23" s="1"/>
  <c r="CJ23" s="1"/>
  <c r="BO23"/>
  <c r="BP23" s="1"/>
  <c r="BS23" s="1"/>
  <c r="CY22"/>
  <c r="BZ22"/>
  <c r="CE22" s="1"/>
  <c r="CK22" s="1"/>
  <c r="BO22"/>
  <c r="BQ22" s="1"/>
  <c r="BT22" s="1"/>
  <c r="CY21"/>
  <c r="BZ21"/>
  <c r="CP21" s="1"/>
  <c r="BO21"/>
  <c r="BP21" s="1"/>
  <c r="BS21" s="1"/>
  <c r="CY20"/>
  <c r="BZ20"/>
  <c r="CE20" s="1"/>
  <c r="CK20" s="1"/>
  <c r="BO20"/>
  <c r="BQ20" s="1"/>
  <c r="BT20" s="1"/>
  <c r="BZ19"/>
  <c r="BX19"/>
  <c r="BO19"/>
  <c r="BP19" s="1"/>
  <c r="BS19" s="1"/>
  <c r="CY38" i="12"/>
  <c r="CY18" i="15" s="1"/>
  <c r="BZ38" i="12"/>
  <c r="BZ18" i="15" s="1"/>
  <c r="BO38" i="12"/>
  <c r="BR38" s="1"/>
  <c r="CY37"/>
  <c r="BZ37"/>
  <c r="CC37" s="1"/>
  <c r="CI37" s="1"/>
  <c r="BO37"/>
  <c r="BQ37" s="1"/>
  <c r="BT37" s="1"/>
  <c r="CY36"/>
  <c r="BZ36"/>
  <c r="CC36" s="1"/>
  <c r="CI36" s="1"/>
  <c r="BO36"/>
  <c r="BR36" s="1"/>
  <c r="BU36" s="1"/>
  <c r="CY35"/>
  <c r="BZ35"/>
  <c r="CD35" s="1"/>
  <c r="CJ35" s="1"/>
  <c r="BO35"/>
  <c r="BQ35" s="1"/>
  <c r="BT35" s="1"/>
  <c r="CY34"/>
  <c r="BZ34"/>
  <c r="BO34"/>
  <c r="BR34" s="1"/>
  <c r="BU34" s="1"/>
  <c r="CY33"/>
  <c r="BZ33"/>
  <c r="CC33" s="1"/>
  <c r="CI33" s="1"/>
  <c r="BO33"/>
  <c r="BQ33" s="1"/>
  <c r="BT33" s="1"/>
  <c r="CY32"/>
  <c r="BZ32"/>
  <c r="CC32" s="1"/>
  <c r="CI32" s="1"/>
  <c r="BO32"/>
  <c r="BR32" s="1"/>
  <c r="BU32" s="1"/>
  <c r="CY31"/>
  <c r="BZ31"/>
  <c r="CA31" s="1"/>
  <c r="CG31" s="1"/>
  <c r="BO31"/>
  <c r="BQ31" s="1"/>
  <c r="BT31" s="1"/>
  <c r="CY30"/>
  <c r="BZ30"/>
  <c r="CE30" s="1"/>
  <c r="CK30" s="1"/>
  <c r="BO30"/>
  <c r="BR30" s="1"/>
  <c r="BU30" s="1"/>
  <c r="CY29"/>
  <c r="BZ29"/>
  <c r="CF29" s="1"/>
  <c r="CL29" s="1"/>
  <c r="BO29"/>
  <c r="BQ29" s="1"/>
  <c r="BT29" s="1"/>
  <c r="CY28"/>
  <c r="BZ28"/>
  <c r="CA28" s="1"/>
  <c r="CG28" s="1"/>
  <c r="BO28"/>
  <c r="BQ28" s="1"/>
  <c r="BT28" s="1"/>
  <c r="CY27"/>
  <c r="BZ27"/>
  <c r="CF27" s="1"/>
  <c r="CL27" s="1"/>
  <c r="BO27"/>
  <c r="BQ27" s="1"/>
  <c r="BT27" s="1"/>
  <c r="CY26"/>
  <c r="BZ26"/>
  <c r="BO26"/>
  <c r="BQ26" s="1"/>
  <c r="BT26" s="1"/>
  <c r="CY25"/>
  <c r="BZ25"/>
  <c r="CF25" s="1"/>
  <c r="CL25" s="1"/>
  <c r="BO25"/>
  <c r="BQ25" s="1"/>
  <c r="BT25" s="1"/>
  <c r="CY24"/>
  <c r="BZ24"/>
  <c r="CD24" s="1"/>
  <c r="CJ24" s="1"/>
  <c r="BO24"/>
  <c r="BQ24" s="1"/>
  <c r="BT24" s="1"/>
  <c r="CY23"/>
  <c r="BZ23"/>
  <c r="CE23" s="1"/>
  <c r="CK23" s="1"/>
  <c r="BO23"/>
  <c r="BQ23" s="1"/>
  <c r="BT23" s="1"/>
  <c r="CY22"/>
  <c r="BZ22"/>
  <c r="CC22" s="1"/>
  <c r="CI22" s="1"/>
  <c r="BO22"/>
  <c r="BP22" s="1"/>
  <c r="BS22" s="1"/>
  <c r="CY21"/>
  <c r="BZ21"/>
  <c r="CE21" s="1"/>
  <c r="CK21" s="1"/>
  <c r="BO21"/>
  <c r="BQ21" s="1"/>
  <c r="BT21" s="1"/>
  <c r="CY20"/>
  <c r="BZ20"/>
  <c r="CB20" s="1"/>
  <c r="CH20" s="1"/>
  <c r="BO20"/>
  <c r="BP20" s="1"/>
  <c r="BS20" s="1"/>
  <c r="BZ19"/>
  <c r="CA19" s="1"/>
  <c r="CG19" s="1"/>
  <c r="BX19"/>
  <c r="BO19"/>
  <c r="BQ19" s="1"/>
  <c r="BT19" s="1"/>
  <c r="CY38" i="1"/>
  <c r="CY18" i="12" s="1"/>
  <c r="BZ38" i="1"/>
  <c r="CC38" s="1"/>
  <c r="CI38" s="1"/>
  <c r="CI18" i="12" s="1"/>
  <c r="BO38" i="1"/>
  <c r="BR38" s="1"/>
  <c r="BU38" s="1"/>
  <c r="BU18" i="12" s="1"/>
  <c r="CY37" i="1"/>
  <c r="BZ37"/>
  <c r="CF37" s="1"/>
  <c r="CL37" s="1"/>
  <c r="BO37"/>
  <c r="BQ37" s="1"/>
  <c r="BT37" s="1"/>
  <c r="CY36"/>
  <c r="BZ36"/>
  <c r="CB36" s="1"/>
  <c r="CH36" s="1"/>
  <c r="BO36"/>
  <c r="BR36" s="1"/>
  <c r="BU36" s="1"/>
  <c r="CY35"/>
  <c r="BZ35"/>
  <c r="CB35" s="1"/>
  <c r="CH35" s="1"/>
  <c r="BO35"/>
  <c r="BQ35" s="1"/>
  <c r="BT35" s="1"/>
  <c r="CY34"/>
  <c r="BZ34"/>
  <c r="CE34" s="1"/>
  <c r="CK34" s="1"/>
  <c r="BO34"/>
  <c r="BR34" s="1"/>
  <c r="BU34" s="1"/>
  <c r="CY33"/>
  <c r="BZ33"/>
  <c r="CB33" s="1"/>
  <c r="CH33" s="1"/>
  <c r="BO33"/>
  <c r="BR33" s="1"/>
  <c r="BU33" s="1"/>
  <c r="CY32"/>
  <c r="BZ32"/>
  <c r="CC32" s="1"/>
  <c r="CI32" s="1"/>
  <c r="BO32"/>
  <c r="BR32" s="1"/>
  <c r="BU32" s="1"/>
  <c r="CY31"/>
  <c r="BZ31"/>
  <c r="CB31" s="1"/>
  <c r="CH31" s="1"/>
  <c r="BO31"/>
  <c r="BR31" s="1"/>
  <c r="BU31" s="1"/>
  <c r="CY30"/>
  <c r="BZ30"/>
  <c r="CC30" s="1"/>
  <c r="CI30" s="1"/>
  <c r="BO30"/>
  <c r="BR30" s="1"/>
  <c r="BU30" s="1"/>
  <c r="CY29"/>
  <c r="BZ29"/>
  <c r="CF29" s="1"/>
  <c r="CL29" s="1"/>
  <c r="BO29"/>
  <c r="BQ29" s="1"/>
  <c r="BT29" s="1"/>
  <c r="CY28"/>
  <c r="BZ28"/>
  <c r="CC28" s="1"/>
  <c r="CI28" s="1"/>
  <c r="BO28"/>
  <c r="BQ28" s="1"/>
  <c r="BT28" s="1"/>
  <c r="CY27"/>
  <c r="BZ27"/>
  <c r="CB27" s="1"/>
  <c r="CH27" s="1"/>
  <c r="BO27"/>
  <c r="BR27" s="1"/>
  <c r="BU27" s="1"/>
  <c r="CY26"/>
  <c r="BZ26"/>
  <c r="CD26" s="1"/>
  <c r="CJ26" s="1"/>
  <c r="BO26"/>
  <c r="BQ26" s="1"/>
  <c r="BT26" s="1"/>
  <c r="CY25"/>
  <c r="BZ25"/>
  <c r="CF25" s="1"/>
  <c r="CL25" s="1"/>
  <c r="BO25"/>
  <c r="BP25" s="1"/>
  <c r="BS25" s="1"/>
  <c r="CY24"/>
  <c r="BZ24"/>
  <c r="CB24" s="1"/>
  <c r="CH24" s="1"/>
  <c r="BO24"/>
  <c r="BQ24" s="1"/>
  <c r="BT24" s="1"/>
  <c r="CY23"/>
  <c r="BZ23"/>
  <c r="CB23" s="1"/>
  <c r="CH23" s="1"/>
  <c r="BO23"/>
  <c r="BQ23" s="1"/>
  <c r="BT23" s="1"/>
  <c r="CY22"/>
  <c r="BZ22"/>
  <c r="BO22"/>
  <c r="BR22" s="1"/>
  <c r="BU22" s="1"/>
  <c r="CY21"/>
  <c r="BZ21"/>
  <c r="CD21" s="1"/>
  <c r="CJ21" s="1"/>
  <c r="BO21"/>
  <c r="BR21" s="1"/>
  <c r="BU21" s="1"/>
  <c r="CY20"/>
  <c r="BZ20"/>
  <c r="CD20" s="1"/>
  <c r="CJ20" s="1"/>
  <c r="BO20"/>
  <c r="BP20" s="1"/>
  <c r="BS20" s="1"/>
  <c r="CY19"/>
  <c r="BZ19"/>
  <c r="CB19" s="1"/>
  <c r="CH19" s="1"/>
  <c r="BX19"/>
  <c r="BO19"/>
  <c r="BQ19" s="1"/>
  <c r="BT19" s="1"/>
  <c r="C7"/>
  <c r="D8" s="1"/>
  <c r="AI6"/>
  <c r="E6" i="23"/>
  <c r="B8"/>
  <c r="G8"/>
  <c r="I8"/>
  <c r="M8"/>
  <c r="B9"/>
  <c r="N9"/>
  <c r="E10"/>
  <c r="M17"/>
  <c r="K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2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3" s="1"/>
  <c r="E6" i="21"/>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2" s="1"/>
  <c r="AG18" s="1"/>
  <c r="AG19" s="1"/>
  <c r="E6" i="20"/>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1" s="1"/>
  <c r="AG18" s="1"/>
  <c r="AG19" s="1"/>
  <c r="E6" i="19"/>
  <c r="B8"/>
  <c r="G8"/>
  <c r="I8"/>
  <c r="M8"/>
  <c r="B9"/>
  <c r="N9"/>
  <c r="E10"/>
  <c r="M17"/>
  <c r="K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0" s="1"/>
  <c r="AG18" s="1"/>
  <c r="AG19" s="1"/>
  <c r="E6" i="18"/>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9" s="1"/>
  <c r="E6" i="17"/>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8" s="1"/>
  <c r="E6" i="16"/>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7" s="1"/>
  <c r="AG18" s="1"/>
  <c r="AG19" s="1"/>
  <c r="E6" i="15"/>
  <c r="B8"/>
  <c r="G8"/>
  <c r="I8"/>
  <c r="M8"/>
  <c r="B9"/>
  <c r="N9"/>
  <c r="E10"/>
  <c r="M17"/>
  <c r="I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B8" i="12"/>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5" s="1"/>
  <c r="AG18" s="1"/>
  <c r="AG19" s="1"/>
  <c r="P5" i="1"/>
  <c r="AH5" s="1"/>
  <c r="P7"/>
  <c r="AH7" s="1"/>
  <c r="AH9"/>
  <c r="P10"/>
  <c r="AH10" s="1"/>
  <c r="P11"/>
  <c r="AH11" s="1"/>
  <c r="P12"/>
  <c r="AH12" s="1"/>
  <c r="P13"/>
  <c r="AH13" s="1"/>
  <c r="P14"/>
  <c r="AH14" s="1"/>
  <c r="P15"/>
  <c r="AH15" s="1"/>
  <c r="E17"/>
  <c r="Q19" s="1"/>
  <c r="Q20"/>
  <c r="G17"/>
  <c r="I17"/>
  <c r="K17"/>
  <c r="AG19"/>
  <c r="AG20"/>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Q37"/>
  <c r="AF37"/>
  <c r="AG37" s="1"/>
  <c r="AF38"/>
  <c r="AF18" i="12" s="1"/>
  <c r="K17" i="22"/>
  <c r="Q24" i="1"/>
  <c r="Q25" i="15"/>
  <c r="Q20" i="16"/>
  <c r="Q23" i="19"/>
  <c r="Q19"/>
  <c r="Q25" i="22"/>
  <c r="Q23" i="16"/>
  <c r="Q24" i="19"/>
  <c r="Q24" i="22"/>
  <c r="Q36" i="16"/>
  <c r="Q34"/>
  <c r="Q32"/>
  <c r="Q30"/>
  <c r="Q28"/>
  <c r="Q26"/>
  <c r="Q36" i="19"/>
  <c r="Q34"/>
  <c r="Q32"/>
  <c r="Q30"/>
  <c r="Q28"/>
  <c r="Q26"/>
  <c r="Q35" i="22"/>
  <c r="Q33"/>
  <c r="Q31"/>
  <c r="Q29"/>
  <c r="Q27"/>
  <c r="Q35" i="16"/>
  <c r="Q33"/>
  <c r="Q31"/>
  <c r="Q29"/>
  <c r="Q27"/>
  <c r="Q35" i="19"/>
  <c r="Q33"/>
  <c r="Q31"/>
  <c r="Q29"/>
  <c r="Q27"/>
  <c r="Q36" i="22"/>
  <c r="Q34"/>
  <c r="Q32"/>
  <c r="Q30"/>
  <c r="Q28"/>
  <c r="Q26"/>
  <c r="Q22" i="19"/>
  <c r="Q21" i="16"/>
  <c r="Q21" i="19"/>
  <c r="Q22" i="16"/>
  <c r="Q28" i="1"/>
  <c r="Q28" i="17"/>
  <c r="Q36" i="1"/>
  <c r="Q22" i="22"/>
  <c r="Q19"/>
  <c r="Q23"/>
  <c r="Q25" i="1"/>
  <c r="Q29"/>
  <c r="Q35"/>
  <c r="Q34"/>
  <c r="Q33"/>
  <c r="Q32"/>
  <c r="Q31"/>
  <c r="Q30"/>
  <c r="Q27"/>
  <c r="Q26"/>
  <c r="Q23"/>
  <c r="Q22"/>
  <c r="Q33" i="17"/>
  <c r="Q36"/>
  <c r="Q32" i="12"/>
  <c r="Q23"/>
  <c r="CE38" i="20"/>
  <c r="CB38" i="18"/>
  <c r="CH38" s="1"/>
  <c r="CH18" i="19" s="1"/>
  <c r="BR25" i="23"/>
  <c r="BU25" s="1"/>
  <c r="CC26"/>
  <c r="CI26" s="1"/>
  <c r="BR29"/>
  <c r="BU29" s="1"/>
  <c r="BR21"/>
  <c r="BU21" s="1"/>
  <c r="CC22"/>
  <c r="CI22" s="1"/>
  <c r="CO22"/>
  <c r="BP25"/>
  <c r="BS25" s="1"/>
  <c r="CA26"/>
  <c r="CG26" s="1"/>
  <c r="CE26"/>
  <c r="CK26" s="1"/>
  <c r="CO26"/>
  <c r="BP29"/>
  <c r="BS29" s="1"/>
  <c r="CE30"/>
  <c r="CK30" s="1"/>
  <c r="BP33"/>
  <c r="BS33" s="1"/>
  <c r="CE34"/>
  <c r="CK34" s="1"/>
  <c r="BP37"/>
  <c r="BS37" s="1"/>
  <c r="CE38"/>
  <c r="CK38" s="1"/>
  <c r="CA19" i="22"/>
  <c r="CG19" s="1"/>
  <c r="CE19"/>
  <c r="CK19" s="1"/>
  <c r="CO21"/>
  <c r="CC23"/>
  <c r="CI23" s="1"/>
  <c r="CO23"/>
  <c r="CC25"/>
  <c r="CI25" s="1"/>
  <c r="CO25"/>
  <c r="BR26"/>
  <c r="BU26" s="1"/>
  <c r="CC31"/>
  <c r="CI31" s="1"/>
  <c r="CO31"/>
  <c r="BR34"/>
  <c r="BU34" s="1"/>
  <c r="CC19"/>
  <c r="CI19" s="1"/>
  <c r="CO19"/>
  <c r="BZ18" i="23"/>
  <c r="CA19" i="21"/>
  <c r="CG19" s="1"/>
  <c r="CE19"/>
  <c r="CK19" s="1"/>
  <c r="CC21"/>
  <c r="CI21" s="1"/>
  <c r="CO21"/>
  <c r="CQ21" s="1"/>
  <c r="BR22"/>
  <c r="BU22" s="1"/>
  <c r="BP25"/>
  <c r="BS25" s="1"/>
  <c r="CA26"/>
  <c r="CG26" s="1"/>
  <c r="CE26"/>
  <c r="CK26" s="1"/>
  <c r="CE28"/>
  <c r="CK28" s="1"/>
  <c r="BP29"/>
  <c r="BS29" s="1"/>
  <c r="CA30"/>
  <c r="CG30" s="1"/>
  <c r="CE30"/>
  <c r="CK30" s="1"/>
  <c r="BP33"/>
  <c r="BS33" s="1"/>
  <c r="CA34"/>
  <c r="CG34" s="1"/>
  <c r="CE34"/>
  <c r="CK34" s="1"/>
  <c r="CE36"/>
  <c r="CK36" s="1"/>
  <c r="BP37"/>
  <c r="BS37" s="1"/>
  <c r="CA38"/>
  <c r="CE38"/>
  <c r="CE18" i="22" s="1"/>
  <c r="BZ18"/>
  <c r="CC19" i="21"/>
  <c r="CI19" s="1"/>
  <c r="CO19"/>
  <c r="BR25"/>
  <c r="BU25" s="1"/>
  <c r="CC26"/>
  <c r="CI26" s="1"/>
  <c r="CO26"/>
  <c r="BR29"/>
  <c r="BU29" s="1"/>
  <c r="CC30"/>
  <c r="CI30" s="1"/>
  <c r="CO30"/>
  <c r="BR33"/>
  <c r="BU33" s="1"/>
  <c r="CC34"/>
  <c r="CI34" s="1"/>
  <c r="CO34"/>
  <c r="CQ34" s="1"/>
  <c r="BR37"/>
  <c r="BU37" s="1"/>
  <c r="CC38"/>
  <c r="CI38" s="1"/>
  <c r="BO18" i="22"/>
  <c r="BR20" i="20"/>
  <c r="BU20" s="1"/>
  <c r="CC23"/>
  <c r="CI23" s="1"/>
  <c r="CO23"/>
  <c r="CR23" s="1"/>
  <c r="BZ18" i="21"/>
  <c r="CA23" i="20"/>
  <c r="CG23" s="1"/>
  <c r="CE23"/>
  <c r="CK23" s="1"/>
  <c r="BR25"/>
  <c r="BU25" s="1"/>
  <c r="CC26"/>
  <c r="CI26" s="1"/>
  <c r="CO26"/>
  <c r="BR27"/>
  <c r="BU27" s="1"/>
  <c r="BR29"/>
  <c r="BU29" s="1"/>
  <c r="CC30"/>
  <c r="CI30" s="1"/>
  <c r="CO30"/>
  <c r="BR33"/>
  <c r="BU33" s="1"/>
  <c r="CC34"/>
  <c r="CI34" s="1"/>
  <c r="CO34"/>
  <c r="CQ34" s="1"/>
  <c r="BR37"/>
  <c r="BU37" s="1"/>
  <c r="CC38"/>
  <c r="CI38" s="1"/>
  <c r="CI18" i="21" s="1"/>
  <c r="CF27" i="19"/>
  <c r="CL27" s="1"/>
  <c r="BR29"/>
  <c r="BU29" s="1"/>
  <c r="CC34"/>
  <c r="CI34" s="1"/>
  <c r="CC22"/>
  <c r="CI22" s="1"/>
  <c r="BP25"/>
  <c r="BS25" s="1"/>
  <c r="CE28"/>
  <c r="CK28" s="1"/>
  <c r="BP29"/>
  <c r="BS29" s="1"/>
  <c r="BO18" i="20"/>
  <c r="BR26" i="18"/>
  <c r="BU26" s="1"/>
  <c r="CC31"/>
  <c r="CI31" s="1"/>
  <c r="CA19" i="17"/>
  <c r="CG19" s="1"/>
  <c r="BR22"/>
  <c r="BU22" s="1"/>
  <c r="BP25"/>
  <c r="BS25" s="1"/>
  <c r="CA26"/>
  <c r="CG26" s="1"/>
  <c r="CE26"/>
  <c r="CK26" s="1"/>
  <c r="BP29"/>
  <c r="BS29" s="1"/>
  <c r="CA30"/>
  <c r="CG30" s="1"/>
  <c r="CE30"/>
  <c r="CK30" s="1"/>
  <c r="BP33"/>
  <c r="BS33" s="1"/>
  <c r="CA34"/>
  <c r="CG34" s="1"/>
  <c r="CE34"/>
  <c r="CK34" s="1"/>
  <c r="BP37"/>
  <c r="BS37" s="1"/>
  <c r="CA38"/>
  <c r="CA18" i="18" s="1"/>
  <c r="CE38" i="17"/>
  <c r="CK38" s="1"/>
  <c r="CK18" i="18" s="1"/>
  <c r="BZ18"/>
  <c r="CC19" i="17"/>
  <c r="CI19" s="1"/>
  <c r="CO19"/>
  <c r="CC26"/>
  <c r="CI26" s="1"/>
  <c r="CO26"/>
  <c r="CQ26" s="1"/>
  <c r="CC30"/>
  <c r="CI30" s="1"/>
  <c r="CO30"/>
  <c r="BR33"/>
  <c r="BU33" s="1"/>
  <c r="CC34"/>
  <c r="CI34" s="1"/>
  <c r="CO34"/>
  <c r="BR37"/>
  <c r="BU37" s="1"/>
  <c r="CC38"/>
  <c r="BO18" i="18"/>
  <c r="CA19" i="16"/>
  <c r="CG19" s="1"/>
  <c r="CE19"/>
  <c r="CK19" s="1"/>
  <c r="CC21"/>
  <c r="CI21" s="1"/>
  <c r="BP25"/>
  <c r="BS25" s="1"/>
  <c r="CA26"/>
  <c r="CG26" s="1"/>
  <c r="CE26"/>
  <c r="CK26" s="1"/>
  <c r="BP29"/>
  <c r="BS29" s="1"/>
  <c r="CA30"/>
  <c r="CG30" s="1"/>
  <c r="CE30"/>
  <c r="CK30" s="1"/>
  <c r="BP33"/>
  <c r="BS33" s="1"/>
  <c r="CA34"/>
  <c r="CG34" s="1"/>
  <c r="CE34"/>
  <c r="CK34" s="1"/>
  <c r="BP37"/>
  <c r="BS37" s="1"/>
  <c r="CA38"/>
  <c r="CA18" i="17" s="1"/>
  <c r="CE38" i="16"/>
  <c r="CK38" s="1"/>
  <c r="CC19"/>
  <c r="CI19" s="1"/>
  <c r="CO19"/>
  <c r="BR25"/>
  <c r="BU25" s="1"/>
  <c r="CC26"/>
  <c r="CI26" s="1"/>
  <c r="CO26"/>
  <c r="CC30"/>
  <c r="CI30" s="1"/>
  <c r="CO30"/>
  <c r="CR30" s="1"/>
  <c r="BR33"/>
  <c r="BU33" s="1"/>
  <c r="CC34"/>
  <c r="CI34" s="1"/>
  <c r="CO34"/>
  <c r="BR37"/>
  <c r="BU37" s="1"/>
  <c r="CC38"/>
  <c r="CI38" s="1"/>
  <c r="CI18" i="17" s="1"/>
  <c r="BZ18"/>
  <c r="BR25" i="15"/>
  <c r="BU25" s="1"/>
  <c r="CC26"/>
  <c r="CI26" s="1"/>
  <c r="CF27"/>
  <c r="CL27" s="1"/>
  <c r="CC30"/>
  <c r="CI30" s="1"/>
  <c r="BR33"/>
  <c r="BU33" s="1"/>
  <c r="CC38"/>
  <c r="CC18" i="16" s="1"/>
  <c r="BO18"/>
  <c r="CC22" i="15"/>
  <c r="CI22" s="1"/>
  <c r="BP25"/>
  <c r="BS25" s="1"/>
  <c r="CA26"/>
  <c r="CG26" s="1"/>
  <c r="CA30"/>
  <c r="CG30" s="1"/>
  <c r="CE30"/>
  <c r="CK30" s="1"/>
  <c r="BP33"/>
  <c r="BS33" s="1"/>
  <c r="BP37"/>
  <c r="BS37" s="1"/>
  <c r="CA38"/>
  <c r="CA18" i="16" s="1"/>
  <c r="CE38" i="15"/>
  <c r="CK38" s="1"/>
  <c r="CK18" i="16" s="1"/>
  <c r="BZ18"/>
  <c r="CC26" i="12"/>
  <c r="CI26" s="1"/>
  <c r="BR29"/>
  <c r="BU29" s="1"/>
  <c r="CC34"/>
  <c r="CI34" s="1"/>
  <c r="BR37"/>
  <c r="BU37" s="1"/>
  <c r="CA26"/>
  <c r="CG26" s="1"/>
  <c r="CE26"/>
  <c r="CK26" s="1"/>
  <c r="BP29"/>
  <c r="BS29" s="1"/>
  <c r="CA34"/>
  <c r="CG34" s="1"/>
  <c r="CE34"/>
  <c r="CK34" s="1"/>
  <c r="BP37"/>
  <c r="BS37" s="1"/>
  <c r="CA25" i="23"/>
  <c r="CG25" s="1"/>
  <c r="CC27"/>
  <c r="CI27" s="1"/>
  <c r="BR30"/>
  <c r="BU30" s="1"/>
  <c r="BP30"/>
  <c r="BS30" s="1"/>
  <c r="CA19"/>
  <c r="CG19" s="1"/>
  <c r="CC19"/>
  <c r="CI19" s="1"/>
  <c r="CE19"/>
  <c r="CK19" s="1"/>
  <c r="CO19"/>
  <c r="BR22"/>
  <c r="BU22" s="1"/>
  <c r="CB22"/>
  <c r="CH22" s="1"/>
  <c r="CD22"/>
  <c r="CJ22" s="1"/>
  <c r="CF22"/>
  <c r="CL22" s="1"/>
  <c r="CA23"/>
  <c r="CG23" s="1"/>
  <c r="CP27"/>
  <c r="CB19"/>
  <c r="CH19" s="1"/>
  <c r="CD19"/>
  <c r="CJ19" s="1"/>
  <c r="CF19"/>
  <c r="CL19" s="1"/>
  <c r="CB21"/>
  <c r="CH21" s="1"/>
  <c r="CB35"/>
  <c r="CH35" s="1"/>
  <c r="CF35"/>
  <c r="CL35" s="1"/>
  <c r="CP37"/>
  <c r="CO38"/>
  <c r="CB26"/>
  <c r="CH26" s="1"/>
  <c r="CD26"/>
  <c r="CJ26" s="1"/>
  <c r="CF26"/>
  <c r="CL26" s="1"/>
  <c r="CO30"/>
  <c r="CP31"/>
  <c r="CD34"/>
  <c r="CJ34" s="1"/>
  <c r="CA35"/>
  <c r="CG35" s="1"/>
  <c r="CE35"/>
  <c r="CK35" s="1"/>
  <c r="BP38"/>
  <c r="BS38" s="1"/>
  <c r="CD38"/>
  <c r="CJ38" s="1"/>
  <c r="CB19" i="22"/>
  <c r="CH19" s="1"/>
  <c r="CD19"/>
  <c r="CJ19" s="1"/>
  <c r="CF19"/>
  <c r="CL19" s="1"/>
  <c r="BP21"/>
  <c r="BS21" s="1"/>
  <c r="BR21"/>
  <c r="BU21" s="1"/>
  <c r="CA22"/>
  <c r="CG22" s="1"/>
  <c r="CC22"/>
  <c r="CI22" s="1"/>
  <c r="CE22"/>
  <c r="CK22" s="1"/>
  <c r="CO22"/>
  <c r="CR22" s="1"/>
  <c r="CB23"/>
  <c r="CH23" s="1"/>
  <c r="CD23"/>
  <c r="CJ23" s="1"/>
  <c r="CF23"/>
  <c r="CL23" s="1"/>
  <c r="CB24"/>
  <c r="CH24" s="1"/>
  <c r="CB26"/>
  <c r="CH26" s="1"/>
  <c r="CB30"/>
  <c r="CH30" s="1"/>
  <c r="CB34"/>
  <c r="CH34" s="1"/>
  <c r="CB38"/>
  <c r="CB18" i="23" s="1"/>
  <c r="CE26" i="22"/>
  <c r="CK26" s="1"/>
  <c r="CC26"/>
  <c r="CI26" s="1"/>
  <c r="CA26"/>
  <c r="CG26" s="1"/>
  <c r="BR29"/>
  <c r="BU29" s="1"/>
  <c r="BP29"/>
  <c r="BS29" s="1"/>
  <c r="CO30"/>
  <c r="CE30"/>
  <c r="CK30" s="1"/>
  <c r="CC30"/>
  <c r="CI30" s="1"/>
  <c r="CA30"/>
  <c r="CG30" s="1"/>
  <c r="BR33"/>
  <c r="BU33" s="1"/>
  <c r="BP33"/>
  <c r="BS33" s="1"/>
  <c r="CO34"/>
  <c r="BR37"/>
  <c r="BU37" s="1"/>
  <c r="BP37"/>
  <c r="BS37" s="1"/>
  <c r="CE38"/>
  <c r="CK38" s="1"/>
  <c r="CK18" i="23" s="1"/>
  <c r="CC38" i="22"/>
  <c r="CC18" i="23" s="1"/>
  <c r="CA38" i="22"/>
  <c r="CA18" i="23" s="1"/>
  <c r="CB22" i="22"/>
  <c r="CH22" s="1"/>
  <c r="CD22"/>
  <c r="CJ22" s="1"/>
  <c r="CF22"/>
  <c r="CL22" s="1"/>
  <c r="CP26"/>
  <c r="CD30"/>
  <c r="CJ30" s="1"/>
  <c r="CP30"/>
  <c r="CD34"/>
  <c r="CJ34" s="1"/>
  <c r="CD38"/>
  <c r="CD18" i="23" s="1"/>
  <c r="CB27" i="22"/>
  <c r="CH27" s="1"/>
  <c r="CB31"/>
  <c r="CH31" s="1"/>
  <c r="CD31"/>
  <c r="CJ31" s="1"/>
  <c r="CF31"/>
  <c r="CL31" s="1"/>
  <c r="CB33"/>
  <c r="CH33" s="1"/>
  <c r="CB35"/>
  <c r="CH35" s="1"/>
  <c r="CB19" i="21"/>
  <c r="CH19" s="1"/>
  <c r="CD19"/>
  <c r="CJ19" s="1"/>
  <c r="CF19"/>
  <c r="CL19" s="1"/>
  <c r="CA20"/>
  <c r="CG20" s="1"/>
  <c r="BP21"/>
  <c r="BS21" s="1"/>
  <c r="BR21"/>
  <c r="BU21" s="1"/>
  <c r="CA22"/>
  <c r="CG22" s="1"/>
  <c r="CC22"/>
  <c r="CI22" s="1"/>
  <c r="CE22"/>
  <c r="CK22" s="1"/>
  <c r="CO22"/>
  <c r="CR22" s="1"/>
  <c r="CD23"/>
  <c r="CJ23" s="1"/>
  <c r="CB27"/>
  <c r="CH27" s="1"/>
  <c r="BR26"/>
  <c r="BU26" s="1"/>
  <c r="CO27"/>
  <c r="CR27" s="1"/>
  <c r="CE27"/>
  <c r="CK27" s="1"/>
  <c r="CC27"/>
  <c r="CI27" s="1"/>
  <c r="CA27"/>
  <c r="CG27" s="1"/>
  <c r="CE29"/>
  <c r="CK29" s="1"/>
  <c r="BR30"/>
  <c r="BU30" s="1"/>
  <c r="BP30"/>
  <c r="BS30" s="1"/>
  <c r="BQ30"/>
  <c r="BT30" s="1"/>
  <c r="CB22"/>
  <c r="CH22" s="1"/>
  <c r="CD22"/>
  <c r="CJ22" s="1"/>
  <c r="CF22"/>
  <c r="CL22" s="1"/>
  <c r="CD27"/>
  <c r="CJ27" s="1"/>
  <c r="CP27"/>
  <c r="CD29"/>
  <c r="CJ29" s="1"/>
  <c r="CF31"/>
  <c r="CL31" s="1"/>
  <c r="CB35"/>
  <c r="CH35" s="1"/>
  <c r="CD35"/>
  <c r="CJ35" s="1"/>
  <c r="CF35"/>
  <c r="CL35" s="1"/>
  <c r="CP35"/>
  <c r="CR35" s="1"/>
  <c r="CP37"/>
  <c r="CR37" s="1"/>
  <c r="BQ38"/>
  <c r="BT38" s="1"/>
  <c r="BT18" i="22" s="1"/>
  <c r="CB26" i="21"/>
  <c r="CH26" s="1"/>
  <c r="CD26"/>
  <c r="CJ26" s="1"/>
  <c r="CF26"/>
  <c r="CL26" s="1"/>
  <c r="CB30"/>
  <c r="CH30" s="1"/>
  <c r="CD30"/>
  <c r="CJ30" s="1"/>
  <c r="CF30"/>
  <c r="CL30" s="1"/>
  <c r="CE33"/>
  <c r="CK33" s="1"/>
  <c r="BP34"/>
  <c r="BS34" s="1"/>
  <c r="CB34"/>
  <c r="CH34" s="1"/>
  <c r="CD34"/>
  <c r="CJ34" s="1"/>
  <c r="CF34"/>
  <c r="CL34" s="1"/>
  <c r="CA35"/>
  <c r="CG35" s="1"/>
  <c r="CC35"/>
  <c r="CI35" s="1"/>
  <c r="CE35"/>
  <c r="CK35" s="1"/>
  <c r="BP36"/>
  <c r="BS36" s="1"/>
  <c r="BP38"/>
  <c r="BS38" s="1"/>
  <c r="BS18" i="22" s="1"/>
  <c r="CB38" i="21"/>
  <c r="CH38" s="1"/>
  <c r="CH18" i="22" s="1"/>
  <c r="CD38" i="21"/>
  <c r="CJ38" s="1"/>
  <c r="CF38"/>
  <c r="CF18" i="22" s="1"/>
  <c r="BP19" i="20"/>
  <c r="BS19" s="1"/>
  <c r="CB19"/>
  <c r="CH19" s="1"/>
  <c r="CD19"/>
  <c r="CJ19" s="1"/>
  <c r="CF19"/>
  <c r="CL19" s="1"/>
  <c r="BP21"/>
  <c r="BS21" s="1"/>
  <c r="BR21"/>
  <c r="BU21" s="1"/>
  <c r="CA22"/>
  <c r="CG22" s="1"/>
  <c r="CC22"/>
  <c r="CI22" s="1"/>
  <c r="CE22"/>
  <c r="CK22" s="1"/>
  <c r="CO22"/>
  <c r="CB23"/>
  <c r="CH23" s="1"/>
  <c r="CD23"/>
  <c r="CJ23" s="1"/>
  <c r="CF23"/>
  <c r="CL23" s="1"/>
  <c r="CB25"/>
  <c r="CH25" s="1"/>
  <c r="BR24"/>
  <c r="BU24" s="1"/>
  <c r="BR26"/>
  <c r="BU26" s="1"/>
  <c r="BP26"/>
  <c r="BS26" s="1"/>
  <c r="BR28"/>
  <c r="BU28" s="1"/>
  <c r="CB22"/>
  <c r="CH22" s="1"/>
  <c r="CD22"/>
  <c r="CJ22" s="1"/>
  <c r="CF22"/>
  <c r="CL22" s="1"/>
  <c r="CD27"/>
  <c r="CJ27" s="1"/>
  <c r="CB31"/>
  <c r="CH31" s="1"/>
  <c r="CD31"/>
  <c r="CJ31" s="1"/>
  <c r="CF31"/>
  <c r="CL31" s="1"/>
  <c r="CP31"/>
  <c r="CF33"/>
  <c r="CL33" s="1"/>
  <c r="BQ34"/>
  <c r="BT34" s="1"/>
  <c r="CB26"/>
  <c r="CH26" s="1"/>
  <c r="CD26"/>
  <c r="CJ26" s="1"/>
  <c r="CF26"/>
  <c r="CL26" s="1"/>
  <c r="CB30"/>
  <c r="CH30" s="1"/>
  <c r="CD30"/>
  <c r="CJ30" s="1"/>
  <c r="CF30"/>
  <c r="CL30" s="1"/>
  <c r="CA31"/>
  <c r="CG31" s="1"/>
  <c r="CC31"/>
  <c r="CI31" s="1"/>
  <c r="CE31"/>
  <c r="CK31" s="1"/>
  <c r="BP34"/>
  <c r="BS34" s="1"/>
  <c r="CB34"/>
  <c r="CH34" s="1"/>
  <c r="CD34"/>
  <c r="CJ34" s="1"/>
  <c r="CF34"/>
  <c r="CL34" s="1"/>
  <c r="CB38"/>
  <c r="CD38"/>
  <c r="CJ38" s="1"/>
  <c r="CF38"/>
  <c r="CF18" i="21" s="1"/>
  <c r="CO27" i="19"/>
  <c r="CE27"/>
  <c r="CK27" s="1"/>
  <c r="CC27"/>
  <c r="CI27" s="1"/>
  <c r="CA27"/>
  <c r="CG27" s="1"/>
  <c r="BR28"/>
  <c r="BU28" s="1"/>
  <c r="CO29"/>
  <c r="CE29"/>
  <c r="CK29" s="1"/>
  <c r="BR30"/>
  <c r="BU30" s="1"/>
  <c r="CA19"/>
  <c r="CG19" s="1"/>
  <c r="CC19"/>
  <c r="CI19" s="1"/>
  <c r="CE19"/>
  <c r="CK19" s="1"/>
  <c r="CO19"/>
  <c r="CQ19" s="1"/>
  <c r="CA21"/>
  <c r="CG21" s="1"/>
  <c r="CO21"/>
  <c r="BP22"/>
  <c r="BS22" s="1"/>
  <c r="BR22"/>
  <c r="BU22" s="1"/>
  <c r="CD22"/>
  <c r="CJ22" s="1"/>
  <c r="CD27"/>
  <c r="CJ27" s="1"/>
  <c r="CP27"/>
  <c r="CP29"/>
  <c r="CB19"/>
  <c r="CH19" s="1"/>
  <c r="CD19"/>
  <c r="CJ19" s="1"/>
  <c r="CF19"/>
  <c r="CL19" s="1"/>
  <c r="CB21"/>
  <c r="CH21" s="1"/>
  <c r="CD23"/>
  <c r="CJ23" s="1"/>
  <c r="CB33"/>
  <c r="CH33" s="1"/>
  <c r="CB35"/>
  <c r="CH35" s="1"/>
  <c r="CD35"/>
  <c r="CJ35" s="1"/>
  <c r="CF35"/>
  <c r="CL35" s="1"/>
  <c r="CP35"/>
  <c r="CQ35" s="1"/>
  <c r="BQ36"/>
  <c r="BT36" s="1"/>
  <c r="CB37"/>
  <c r="CH37" s="1"/>
  <c r="BQ38"/>
  <c r="BT38" s="1"/>
  <c r="CB26"/>
  <c r="CH26" s="1"/>
  <c r="CF26"/>
  <c r="CL26" s="1"/>
  <c r="CB30"/>
  <c r="CH30" s="1"/>
  <c r="CF30"/>
  <c r="CL30" s="1"/>
  <c r="CC33"/>
  <c r="CI33" s="1"/>
  <c r="BP34"/>
  <c r="BS34" s="1"/>
  <c r="CB34"/>
  <c r="CH34" s="1"/>
  <c r="CF34"/>
  <c r="CL34" s="1"/>
  <c r="CA35"/>
  <c r="CG35" s="1"/>
  <c r="CC35"/>
  <c r="CI35" s="1"/>
  <c r="CE35"/>
  <c r="CK35" s="1"/>
  <c r="BP36"/>
  <c r="BS36" s="1"/>
  <c r="CA37"/>
  <c r="CG37" s="1"/>
  <c r="CC37"/>
  <c r="CI37" s="1"/>
  <c r="BP38"/>
  <c r="BP18" i="20" s="1"/>
  <c r="CB38" i="19"/>
  <c r="CB18" i="20" s="1"/>
  <c r="CF38" i="19"/>
  <c r="CL38" s="1"/>
  <c r="CL18" i="20" s="1"/>
  <c r="CF19" i="18"/>
  <c r="CL19" s="1"/>
  <c r="CD21"/>
  <c r="CJ21" s="1"/>
  <c r="CB23"/>
  <c r="CH23" s="1"/>
  <c r="CD23"/>
  <c r="CJ23" s="1"/>
  <c r="CF23"/>
  <c r="CL23" s="1"/>
  <c r="CP23"/>
  <c r="CC26"/>
  <c r="CI26" s="1"/>
  <c r="BR29"/>
  <c r="BU29" s="1"/>
  <c r="CE30"/>
  <c r="CK30" s="1"/>
  <c r="CA30"/>
  <c r="CG30" s="1"/>
  <c r="CE32"/>
  <c r="CK32" s="1"/>
  <c r="CC34"/>
  <c r="CI34" s="1"/>
  <c r="CA19"/>
  <c r="CG19" s="1"/>
  <c r="CE19"/>
  <c r="CK19" s="1"/>
  <c r="CC21"/>
  <c r="CI21" s="1"/>
  <c r="CD22"/>
  <c r="CJ22" s="1"/>
  <c r="CA23"/>
  <c r="CG23" s="1"/>
  <c r="CC23"/>
  <c r="CI23" s="1"/>
  <c r="CE23"/>
  <c r="CK23" s="1"/>
  <c r="CP32"/>
  <c r="CD25"/>
  <c r="CJ25" s="1"/>
  <c r="CD31"/>
  <c r="CJ31" s="1"/>
  <c r="CB33"/>
  <c r="CH33" s="1"/>
  <c r="CB35"/>
  <c r="CH35" s="1"/>
  <c r="CD19" i="17"/>
  <c r="CJ19" s="1"/>
  <c r="BP21"/>
  <c r="BS21" s="1"/>
  <c r="BR21"/>
  <c r="BU21" s="1"/>
  <c r="CF21"/>
  <c r="CL21" s="1"/>
  <c r="CA22"/>
  <c r="CG22" s="1"/>
  <c r="CC22"/>
  <c r="CI22" s="1"/>
  <c r="CE22"/>
  <c r="CK22" s="1"/>
  <c r="CO22"/>
  <c r="CB25"/>
  <c r="CH25" s="1"/>
  <c r="CB27"/>
  <c r="CH27" s="1"/>
  <c r="CB29"/>
  <c r="CH29" s="1"/>
  <c r="CC29"/>
  <c r="CI29" s="1"/>
  <c r="BR30"/>
  <c r="BU30" s="1"/>
  <c r="BP30"/>
  <c r="BS30" s="1"/>
  <c r="CB22"/>
  <c r="CH22" s="1"/>
  <c r="CD22"/>
  <c r="CJ22" s="1"/>
  <c r="CF22"/>
  <c r="CL22" s="1"/>
  <c r="CD27"/>
  <c r="CJ27" s="1"/>
  <c r="CP27"/>
  <c r="BQ32"/>
  <c r="BT32" s="1"/>
  <c r="CB35"/>
  <c r="CH35" s="1"/>
  <c r="CF35"/>
  <c r="CL35" s="1"/>
  <c r="CB26"/>
  <c r="CH26" s="1"/>
  <c r="CD26"/>
  <c r="CJ26" s="1"/>
  <c r="CF26"/>
  <c r="CL26" s="1"/>
  <c r="CB30"/>
  <c r="CH30" s="1"/>
  <c r="CD30"/>
  <c r="CJ30" s="1"/>
  <c r="CF30"/>
  <c r="CL30" s="1"/>
  <c r="CB34"/>
  <c r="CH34" s="1"/>
  <c r="CD34"/>
  <c r="CJ34" s="1"/>
  <c r="CF34"/>
  <c r="CL34" s="1"/>
  <c r="CA35"/>
  <c r="CG35" s="1"/>
  <c r="CC35"/>
  <c r="CI35" s="1"/>
  <c r="CE35"/>
  <c r="CK35" s="1"/>
  <c r="CE37"/>
  <c r="CK37" s="1"/>
  <c r="BP38"/>
  <c r="BP18" i="18" s="1"/>
  <c r="CB38" i="17"/>
  <c r="CD38"/>
  <c r="CD18" i="18" s="1"/>
  <c r="CF38" i="17"/>
  <c r="CL38" s="1"/>
  <c r="CL18" i="18" s="1"/>
  <c r="CB19" i="16"/>
  <c r="CH19" s="1"/>
  <c r="CD19"/>
  <c r="CJ19" s="1"/>
  <c r="CF19"/>
  <c r="CL19" s="1"/>
  <c r="BP21"/>
  <c r="BS21" s="1"/>
  <c r="BR21"/>
  <c r="BU21" s="1"/>
  <c r="CA22"/>
  <c r="CG22" s="1"/>
  <c r="CC22"/>
  <c r="CI22" s="1"/>
  <c r="CE22"/>
  <c r="CK22" s="1"/>
  <c r="CO22"/>
  <c r="CR22" s="1"/>
  <c r="CE25"/>
  <c r="CK25" s="1"/>
  <c r="CA25"/>
  <c r="CG25" s="1"/>
  <c r="BR26"/>
  <c r="BU26" s="1"/>
  <c r="BP26"/>
  <c r="BS26" s="1"/>
  <c r="CO29"/>
  <c r="BR30"/>
  <c r="BU30" s="1"/>
  <c r="CB22"/>
  <c r="CH22" s="1"/>
  <c r="CD22"/>
  <c r="CJ22" s="1"/>
  <c r="CF22"/>
  <c r="CL22" s="1"/>
  <c r="CP27"/>
  <c r="CB31"/>
  <c r="CH31" s="1"/>
  <c r="CD31"/>
  <c r="CJ31" s="1"/>
  <c r="CF31"/>
  <c r="CL31" s="1"/>
  <c r="CP31"/>
  <c r="CR31" s="1"/>
  <c r="CB33"/>
  <c r="CH33" s="1"/>
  <c r="CD33"/>
  <c r="CJ33" s="1"/>
  <c r="BQ34"/>
  <c r="BT34" s="1"/>
  <c r="CB35"/>
  <c r="CH35" s="1"/>
  <c r="BQ38"/>
  <c r="BT38" s="1"/>
  <c r="BT18" i="17" s="1"/>
  <c r="CB26" i="16"/>
  <c r="CH26" s="1"/>
  <c r="CD26"/>
  <c r="CJ26" s="1"/>
  <c r="CF26"/>
  <c r="CL26" s="1"/>
  <c r="CB30"/>
  <c r="CH30" s="1"/>
  <c r="CD30"/>
  <c r="CJ30" s="1"/>
  <c r="CF30"/>
  <c r="CL30" s="1"/>
  <c r="CA31"/>
  <c r="CG31" s="1"/>
  <c r="CC31"/>
  <c r="CI31" s="1"/>
  <c r="CE31"/>
  <c r="CK31" s="1"/>
  <c r="CE33"/>
  <c r="CK33" s="1"/>
  <c r="BP34"/>
  <c r="BS34" s="1"/>
  <c r="CB34"/>
  <c r="CH34" s="1"/>
  <c r="CD34"/>
  <c r="CJ34" s="1"/>
  <c r="CF34"/>
  <c r="CL34" s="1"/>
  <c r="CC37"/>
  <c r="CI37" s="1"/>
  <c r="CB38"/>
  <c r="CB18" i="17" s="1"/>
  <c r="CD38" i="16"/>
  <c r="CJ38" s="1"/>
  <c r="CJ18" i="17" s="1"/>
  <c r="CF38" i="16"/>
  <c r="CL38" s="1"/>
  <c r="CE27" i="15"/>
  <c r="CK27" s="1"/>
  <c r="CC27"/>
  <c r="CI27" s="1"/>
  <c r="CA27"/>
  <c r="CG27" s="1"/>
  <c r="CO27"/>
  <c r="BR30"/>
  <c r="BU30" s="1"/>
  <c r="BP30"/>
  <c r="BS30" s="1"/>
  <c r="CA19"/>
  <c r="CG19" s="1"/>
  <c r="CC19"/>
  <c r="CI19" s="1"/>
  <c r="CE19"/>
  <c r="CK19" s="1"/>
  <c r="CA21"/>
  <c r="CG21" s="1"/>
  <c r="BP22"/>
  <c r="BS22" s="1"/>
  <c r="BR22"/>
  <c r="BU22" s="1"/>
  <c r="CB22"/>
  <c r="CH22" s="1"/>
  <c r="CD22"/>
  <c r="CJ22" s="1"/>
  <c r="CF22"/>
  <c r="CL22" s="1"/>
  <c r="CE23"/>
  <c r="CK23" s="1"/>
  <c r="CD27"/>
  <c r="CJ27" s="1"/>
  <c r="CB19"/>
  <c r="CH19" s="1"/>
  <c r="CD19"/>
  <c r="CJ19" s="1"/>
  <c r="CF19"/>
  <c r="CL19" s="1"/>
  <c r="CF23"/>
  <c r="CL23" s="1"/>
  <c r="CB35"/>
  <c r="CH35" s="1"/>
  <c r="CD35"/>
  <c r="CJ35" s="1"/>
  <c r="CF35"/>
  <c r="CL35" s="1"/>
  <c r="BQ38"/>
  <c r="CB26"/>
  <c r="CH26" s="1"/>
  <c r="CD26"/>
  <c r="CJ26" s="1"/>
  <c r="CB30"/>
  <c r="CH30" s="1"/>
  <c r="CD30"/>
  <c r="CJ30" s="1"/>
  <c r="CF30"/>
  <c r="CL30" s="1"/>
  <c r="CA35"/>
  <c r="CG35" s="1"/>
  <c r="CO35"/>
  <c r="CC35"/>
  <c r="CI35" s="1"/>
  <c r="CE35"/>
  <c r="CK35" s="1"/>
  <c r="CF36"/>
  <c r="CL36" s="1"/>
  <c r="BP38"/>
  <c r="CB38"/>
  <c r="CH38" s="1"/>
  <c r="CH18" i="16" s="1"/>
  <c r="CD38" i="15"/>
  <c r="CF38"/>
  <c r="CL38" s="1"/>
  <c r="CL18" i="16" s="1"/>
  <c r="BP21" i="12"/>
  <c r="BS21" s="1"/>
  <c r="BR21"/>
  <c r="BU21" s="1"/>
  <c r="CB23"/>
  <c r="CH23" s="1"/>
  <c r="CD23"/>
  <c r="CJ23" s="1"/>
  <c r="CD27"/>
  <c r="CJ27" s="1"/>
  <c r="CB31"/>
  <c r="CH31" s="1"/>
  <c r="CD31"/>
  <c r="CJ31" s="1"/>
  <c r="CF31"/>
  <c r="CL31" s="1"/>
  <c r="BQ34"/>
  <c r="BT34" s="1"/>
  <c r="CB26"/>
  <c r="CH26" s="1"/>
  <c r="CD26"/>
  <c r="CJ26" s="1"/>
  <c r="CF26"/>
  <c r="CL26" s="1"/>
  <c r="BP34"/>
  <c r="BS34" s="1"/>
  <c r="CB34"/>
  <c r="CH34" s="1"/>
  <c r="CD34"/>
  <c r="CJ34" s="1"/>
  <c r="CF34"/>
  <c r="CL34" s="1"/>
  <c r="CD30" i="1"/>
  <c r="CJ30" s="1"/>
  <c r="CE18" i="23"/>
  <c r="BQ18" i="22"/>
  <c r="CG38" i="21"/>
  <c r="CG18" i="22" s="1"/>
  <c r="CA18"/>
  <c r="CH38" i="20"/>
  <c r="CB18" i="21"/>
  <c r="CH38" i="19"/>
  <c r="CH18" i="20" s="1"/>
  <c r="BS38" i="17"/>
  <c r="BS18" i="18" s="1"/>
  <c r="CI38" i="17"/>
  <c r="CI18" i="18" s="1"/>
  <c r="CC18"/>
  <c r="CE18" i="17"/>
  <c r="CP38" i="21"/>
  <c r="CP18" i="22" s="1"/>
  <c r="CP38" i="20"/>
  <c r="CP18" i="21" s="1"/>
  <c r="CP38" i="22"/>
  <c r="CP18" i="23" s="1"/>
  <c r="CO38" i="22"/>
  <c r="CO18" i="23" s="1"/>
  <c r="CO38" i="21"/>
  <c r="CO18" i="22" s="1"/>
  <c r="CO38" i="20"/>
  <c r="CO18" i="21" s="1"/>
  <c r="CP38" i="17"/>
  <c r="CP18" i="18" s="1"/>
  <c r="CO38" i="17"/>
  <c r="CE25" i="18"/>
  <c r="CK25" s="1"/>
  <c r="CO25"/>
  <c r="BP32"/>
  <c r="BS32" s="1"/>
  <c r="CE30" i="20"/>
  <c r="CK30" s="1"/>
  <c r="CE34"/>
  <c r="CK34" s="1"/>
  <c r="CE23" i="22"/>
  <c r="CK23" s="1"/>
  <c r="CA22" i="15"/>
  <c r="CG22" s="1"/>
  <c r="CA23" i="16"/>
  <c r="CG23" s="1"/>
  <c r="CA27" i="18"/>
  <c r="CG27" s="1"/>
  <c r="CE27"/>
  <c r="CK27" s="1"/>
  <c r="BP29" i="20"/>
  <c r="BS29" s="1"/>
  <c r="CA30"/>
  <c r="CG30" s="1"/>
  <c r="BP33"/>
  <c r="BS33" s="1"/>
  <c r="CA34"/>
  <c r="CG34" s="1"/>
  <c r="BP37"/>
  <c r="BS37" s="1"/>
  <c r="CE21" i="22"/>
  <c r="CK21" s="1"/>
  <c r="CA23"/>
  <c r="CG23" s="1"/>
  <c r="CA31"/>
  <c r="CG31" s="1"/>
  <c r="CE31"/>
  <c r="CK31" s="1"/>
  <c r="CA19" i="20"/>
  <c r="CG19" s="1"/>
  <c r="CA26"/>
  <c r="CG26" s="1"/>
  <c r="CA25" i="22"/>
  <c r="CG25" s="1"/>
  <c r="CA22" i="23"/>
  <c r="CG22" s="1"/>
  <c r="Q38" i="12"/>
  <c r="Q37"/>
  <c r="Q38" i="17"/>
  <c r="Q38" i="22"/>
  <c r="Q24" i="12"/>
  <c r="Q22"/>
  <c r="Q25"/>
  <c r="Q34"/>
  <c r="Q30"/>
  <c r="Q26"/>
  <c r="Q33"/>
  <c r="Q29"/>
  <c r="Q20" i="19"/>
  <c r="Q38" i="16"/>
  <c r="Q38" i="19"/>
  <c r="Q36" i="21"/>
  <c r="Q35"/>
  <c r="Q32"/>
  <c r="Q31"/>
  <c r="Q28"/>
  <c r="Q27"/>
  <c r="BQ21" i="23"/>
  <c r="BT21" s="1"/>
  <c r="CP22"/>
  <c r="CQ22" s="1"/>
  <c r="CC18" i="22"/>
  <c r="BQ22" i="21"/>
  <c r="BT22" s="1"/>
  <c r="CP26" i="20"/>
  <c r="BQ27"/>
  <c r="BT27" s="1"/>
  <c r="CP19"/>
  <c r="AG38"/>
  <c r="BP21" i="19"/>
  <c r="BS21" s="1"/>
  <c r="BQ18" i="20"/>
  <c r="CP31" i="18"/>
  <c r="CQ31" s="1"/>
  <c r="BQ22" i="17"/>
  <c r="BT22" s="1"/>
  <c r="BQ20" i="16"/>
  <c r="BT20" s="1"/>
  <c r="CP21"/>
  <c r="CP23"/>
  <c r="BQ21" i="15"/>
  <c r="BT21" s="1"/>
  <c r="BQ38" i="22"/>
  <c r="BT38" s="1"/>
  <c r="BT18" i="23" s="1"/>
  <c r="Q22" i="17"/>
  <c r="Q37"/>
  <c r="Q20"/>
  <c r="Q27"/>
  <c r="Q31"/>
  <c r="Q35"/>
  <c r="Q26"/>
  <c r="Q30"/>
  <c r="Q34"/>
  <c r="Q19"/>
  <c r="Q21"/>
  <c r="Q25"/>
  <c r="Q32"/>
  <c r="Q24"/>
  <c r="Q29"/>
  <c r="Q23"/>
  <c r="Q20" i="22"/>
  <c r="Q38" i="1"/>
  <c r="Q29" i="21"/>
  <c r="Q33"/>
  <c r="Q37"/>
  <c r="Q21"/>
  <c r="Q22"/>
  <c r="Q19"/>
  <c r="Q26"/>
  <c r="Q30"/>
  <c r="Q34"/>
  <c r="Q38"/>
  <c r="Q23"/>
  <c r="Q25"/>
  <c r="Q20"/>
  <c r="Q24"/>
  <c r="BQ34" i="22"/>
  <c r="BT34" s="1"/>
  <c r="Q19" i="16"/>
  <c r="Q25"/>
  <c r="BQ25" i="20"/>
  <c r="BT25" s="1"/>
  <c r="BQ26" i="22"/>
  <c r="BT26" s="1"/>
  <c r="CP35" i="17"/>
  <c r="CD35"/>
  <c r="CJ35" s="1"/>
  <c r="CB33"/>
  <c r="CH33" s="1"/>
  <c r="CF19"/>
  <c r="CL19" s="1"/>
  <c r="CB19"/>
  <c r="CH19" s="1"/>
  <c r="BR29"/>
  <c r="BU29" s="1"/>
  <c r="BR25"/>
  <c r="BU25" s="1"/>
  <c r="CC21"/>
  <c r="CI21" s="1"/>
  <c r="CE19"/>
  <c r="CK19" s="1"/>
  <c r="CF18"/>
  <c r="CP31" i="15"/>
  <c r="CO30"/>
  <c r="CP27"/>
  <c r="CP35"/>
  <c r="CO19"/>
  <c r="CO38"/>
  <c r="CO18" i="16" s="1"/>
  <c r="CP30" i="15"/>
  <c r="CO22"/>
  <c r="CP22"/>
  <c r="CP19"/>
  <c r="Q21" i="1"/>
  <c r="CP38" i="15"/>
  <c r="BP26" i="18"/>
  <c r="BS26" s="1"/>
  <c r="BQ26"/>
  <c r="BT26" s="1"/>
  <c r="BP34"/>
  <c r="BS34" s="1"/>
  <c r="CO38" i="16"/>
  <c r="CL18" i="17"/>
  <c r="CO37" i="16"/>
  <c r="CP38"/>
  <c r="CP18" i="17" s="1"/>
  <c r="BU38" i="19"/>
  <c r="BU18" i="20" s="1"/>
  <c r="BR18"/>
  <c r="CJ38" i="17"/>
  <c r="CJ18" i="18" s="1"/>
  <c r="CH38" i="17"/>
  <c r="CB18" i="18"/>
  <c r="BQ38" i="17"/>
  <c r="BQ18" i="18" s="1"/>
  <c r="CA27" i="17"/>
  <c r="CG27" s="1"/>
  <c r="CC27"/>
  <c r="CI27" s="1"/>
  <c r="CE27"/>
  <c r="CK27" s="1"/>
  <c r="CO27"/>
  <c r="BR28" i="16"/>
  <c r="BU28" s="1"/>
  <c r="CB27"/>
  <c r="CH27" s="1"/>
  <c r="CF23"/>
  <c r="CL23" s="1"/>
  <c r="CD23"/>
  <c r="CJ23" s="1"/>
  <c r="CB23"/>
  <c r="CH23" s="1"/>
  <c r="BR29"/>
  <c r="BU29" s="1"/>
  <c r="CC24"/>
  <c r="CI24" s="1"/>
  <c r="CO23"/>
  <c r="CC23"/>
  <c r="CI23" s="1"/>
  <c r="CA23" i="12"/>
  <c r="CG23" s="1"/>
  <c r="CE31"/>
  <c r="CK31" s="1"/>
  <c r="CC31"/>
  <c r="CI31" s="1"/>
  <c r="BP26"/>
  <c r="BS26" s="1"/>
  <c r="BR26"/>
  <c r="BU26" s="1"/>
  <c r="CF23"/>
  <c r="CL23" s="1"/>
  <c r="CC23"/>
  <c r="CI23" s="1"/>
  <c r="CE30" i="1"/>
  <c r="CK30" s="1"/>
  <c r="Q19" i="12"/>
  <c r="Q36"/>
  <c r="Q28"/>
  <c r="Q31"/>
  <c r="Q21" i="22"/>
  <c r="Q25" i="19"/>
  <c r="Q24" i="16"/>
  <c r="Q20" i="18"/>
  <c r="CK38" i="20"/>
  <c r="CK18" i="21" s="1"/>
  <c r="CE18"/>
  <c r="CE37" i="23"/>
  <c r="CK37" s="1"/>
  <c r="CC35"/>
  <c r="CI35" s="1"/>
  <c r="CP35"/>
  <c r="CD35"/>
  <c r="CJ35" s="1"/>
  <c r="CP29"/>
  <c r="CD27"/>
  <c r="CJ27" s="1"/>
  <c r="BP20"/>
  <c r="BS20" s="1"/>
  <c r="CO27"/>
  <c r="CQ27" s="1"/>
  <c r="CC25"/>
  <c r="CI25" s="1"/>
  <c r="BP24"/>
  <c r="BS24" s="1"/>
  <c r="CP30"/>
  <c r="CR30" s="1"/>
  <c r="Q22"/>
  <c r="Q36"/>
  <c r="Q27"/>
  <c r="Q31"/>
  <c r="Q21"/>
  <c r="Q38"/>
  <c r="CF38"/>
  <c r="CL38" s="1"/>
  <c r="CB38"/>
  <c r="CH38" s="1"/>
  <c r="CF34"/>
  <c r="CL34" s="1"/>
  <c r="CB34"/>
  <c r="CH34" s="1"/>
  <c r="CF30"/>
  <c r="CL30" s="1"/>
  <c r="CD30"/>
  <c r="CJ30" s="1"/>
  <c r="CB30"/>
  <c r="CH30" s="1"/>
  <c r="BQ38"/>
  <c r="BT38" s="1"/>
  <c r="CO23"/>
  <c r="BP22"/>
  <c r="BS22" s="1"/>
  <c r="BR20"/>
  <c r="BU20" s="1"/>
  <c r="CA27"/>
  <c r="CG27" s="1"/>
  <c r="CM27" s="1"/>
  <c r="CE27"/>
  <c r="CK27" s="1"/>
  <c r="BR24"/>
  <c r="BU24" s="1"/>
  <c r="CA38"/>
  <c r="CG38" s="1"/>
  <c r="CA34"/>
  <c r="CG34" s="1"/>
  <c r="BP31"/>
  <c r="BS31" s="1"/>
  <c r="CA30"/>
  <c r="CG30" s="1"/>
  <c r="CC38"/>
  <c r="CI38" s="1"/>
  <c r="BR37"/>
  <c r="BU37" s="1"/>
  <c r="CO34"/>
  <c r="CC34"/>
  <c r="CI34" s="1"/>
  <c r="BR33"/>
  <c r="BU33" s="1"/>
  <c r="CF27"/>
  <c r="CL27" s="1"/>
  <c r="CF25"/>
  <c r="CL25" s="1"/>
  <c r="Q24"/>
  <c r="Q29"/>
  <c r="Q26"/>
  <c r="Q34"/>
  <c r="BQ25" i="22"/>
  <c r="BT25" s="1"/>
  <c r="BR25"/>
  <c r="BU25" s="1"/>
  <c r="BP25"/>
  <c r="BS25" s="1"/>
  <c r="BQ27"/>
  <c r="BT27" s="1"/>
  <c r="BQ28"/>
  <c r="BT28" s="1"/>
  <c r="CF34"/>
  <c r="CL34" s="1"/>
  <c r="CE34"/>
  <c r="CK34" s="1"/>
  <c r="CC34"/>
  <c r="CI34" s="1"/>
  <c r="CA34"/>
  <c r="CG34" s="1"/>
  <c r="CP34"/>
  <c r="CC37"/>
  <c r="CI37" s="1"/>
  <c r="CA37"/>
  <c r="CG37" s="1"/>
  <c r="CF26"/>
  <c r="CL26" s="1"/>
  <c r="CO26"/>
  <c r="CQ26" s="1"/>
  <c r="CD26"/>
  <c r="CJ26" s="1"/>
  <c r="CC29"/>
  <c r="CI29" s="1"/>
  <c r="BQ36"/>
  <c r="BT36" s="1"/>
  <c r="CF38" i="1"/>
  <c r="CL38" s="1"/>
  <c r="CL18" i="12" s="1"/>
  <c r="CR34" i="20"/>
  <c r="CO19"/>
  <c r="CC19"/>
  <c r="CI19" s="1"/>
  <c r="CI38" i="19"/>
  <c r="CI18" i="20" s="1"/>
  <c r="CO25" i="19"/>
  <c r="BP37"/>
  <c r="BS37" s="1"/>
  <c r="CE34"/>
  <c r="CK34" s="1"/>
  <c r="BP33"/>
  <c r="BS33" s="1"/>
  <c r="CE30"/>
  <c r="CK30" s="1"/>
  <c r="CE26"/>
  <c r="CK26" s="1"/>
  <c r="BR37"/>
  <c r="BU37" s="1"/>
  <c r="CO30"/>
  <c r="CC26"/>
  <c r="CI26" s="1"/>
  <c r="BR18" i="18"/>
  <c r="BU38" i="17"/>
  <c r="BU18" i="18" s="1"/>
  <c r="CQ34" i="16"/>
  <c r="Q37" i="23"/>
  <c r="Q28"/>
  <c r="Q32"/>
  <c r="Q30"/>
  <c r="Q19"/>
  <c r="Q35"/>
  <c r="Q25"/>
  <c r="Q20"/>
  <c r="Q23"/>
  <c r="Q33"/>
  <c r="CC36" i="20" l="1"/>
  <c r="CI36" s="1"/>
  <c r="BS38" i="19"/>
  <c r="BS18" i="20" s="1"/>
  <c r="CQ31" i="16"/>
  <c r="CR38" i="17"/>
  <c r="CR18" i="18" s="1"/>
  <c r="CG38" i="17"/>
  <c r="CG18" i="18" s="1"/>
  <c r="CM34" i="16"/>
  <c r="CE18"/>
  <c r="CB34" i="15"/>
  <c r="CH34" s="1"/>
  <c r="CM34" s="1"/>
  <c r="CE26"/>
  <c r="CK26" s="1"/>
  <c r="CD34"/>
  <c r="CJ34" s="1"/>
  <c r="CO34"/>
  <c r="CC34"/>
  <c r="CI34" s="1"/>
  <c r="CO37"/>
  <c r="CC33"/>
  <c r="CI33" s="1"/>
  <c r="CE29"/>
  <c r="CK29" s="1"/>
  <c r="BP29"/>
  <c r="BS29" s="1"/>
  <c r="BR37"/>
  <c r="BU37" s="1"/>
  <c r="CD21"/>
  <c r="CJ21" s="1"/>
  <c r="CA37"/>
  <c r="CG37" s="1"/>
  <c r="CP34"/>
  <c r="CF26"/>
  <c r="CL26" s="1"/>
  <c r="BQ32"/>
  <c r="BT32" s="1"/>
  <c r="BR21"/>
  <c r="BU21" s="1"/>
  <c r="BR29"/>
  <c r="BU29" s="1"/>
  <c r="BQ23"/>
  <c r="BT23" s="1"/>
  <c r="CO21"/>
  <c r="CO26"/>
  <c r="CR26" s="1"/>
  <c r="CF34"/>
  <c r="CL34" s="1"/>
  <c r="CF28"/>
  <c r="CL28" s="1"/>
  <c r="CD33"/>
  <c r="CJ33" s="1"/>
  <c r="CA34"/>
  <c r="CG34" s="1"/>
  <c r="CF29"/>
  <c r="CL29" s="1"/>
  <c r="CI38"/>
  <c r="CI18" i="16" s="1"/>
  <c r="BR25" i="12"/>
  <c r="BU25" s="1"/>
  <c r="CF22"/>
  <c r="CL22" s="1"/>
  <c r="CC29"/>
  <c r="CI29" s="1"/>
  <c r="CP37" i="22"/>
  <c r="CA29" i="16"/>
  <c r="CG29" s="1"/>
  <c r="CO25" i="17"/>
  <c r="CA25" i="19"/>
  <c r="CG25" s="1"/>
  <c r="CA37" i="20"/>
  <c r="CG37" s="1"/>
  <c r="CF29"/>
  <c r="CL29" s="1"/>
  <c r="CO25" i="21"/>
  <c r="CD33" i="23"/>
  <c r="CJ33" s="1"/>
  <c r="CE29" i="22"/>
  <c r="CK29" s="1"/>
  <c r="CF37"/>
  <c r="CL37" s="1"/>
  <c r="CA33" i="23"/>
  <c r="CG33" s="1"/>
  <c r="BT38" i="17"/>
  <c r="BT18" i="18" s="1"/>
  <c r="CA29" i="12"/>
  <c r="CG29" s="1"/>
  <c r="CO25" i="15"/>
  <c r="CP36"/>
  <c r="CA25" i="17"/>
  <c r="CG25" s="1"/>
  <c r="CC33"/>
  <c r="CI33" s="1"/>
  <c r="CA21" i="22"/>
  <c r="CG21" s="1"/>
  <c r="BP18"/>
  <c r="BP36" i="15"/>
  <c r="BS36" s="1"/>
  <c r="CD28"/>
  <c r="CJ28" s="1"/>
  <c r="CP29" i="16"/>
  <c r="CR29" s="1"/>
  <c r="CC29"/>
  <c r="CI29" s="1"/>
  <c r="CE33" i="17"/>
  <c r="CK33" s="1"/>
  <c r="BQ36"/>
  <c r="BT36" s="1"/>
  <c r="CF29" i="18"/>
  <c r="CL29" s="1"/>
  <c r="CP21"/>
  <c r="CF33" i="19"/>
  <c r="CL33" s="1"/>
  <c r="CC25"/>
  <c r="CI25" s="1"/>
  <c r="CD29" i="20"/>
  <c r="CJ29" s="1"/>
  <c r="CD36" i="21"/>
  <c r="CJ36" s="1"/>
  <c r="CB28"/>
  <c r="CH28" s="1"/>
  <c r="CF20"/>
  <c r="CL20" s="1"/>
  <c r="CD21" i="22"/>
  <c r="CJ21" s="1"/>
  <c r="BP27" i="12"/>
  <c r="BS27" s="1"/>
  <c r="BV27" s="1"/>
  <c r="BW27" s="1"/>
  <c r="CC20" i="15"/>
  <c r="CI20" s="1"/>
  <c r="CE24" i="16"/>
  <c r="CK24" s="1"/>
  <c r="CC36" i="17"/>
  <c r="CI36" s="1"/>
  <c r="CE21" i="20"/>
  <c r="CK21" s="1"/>
  <c r="BR32" i="22"/>
  <c r="BU32" s="1"/>
  <c r="BR23" i="23"/>
  <c r="BU23" s="1"/>
  <c r="CP37" i="16"/>
  <c r="CC25" i="17"/>
  <c r="CI25" s="1"/>
  <c r="CO33" i="15"/>
  <c r="BP24" i="22"/>
  <c r="BS24" s="1"/>
  <c r="BQ32" i="12"/>
  <c r="BT32" s="1"/>
  <c r="CB21"/>
  <c r="CH21" s="1"/>
  <c r="CB29" i="16"/>
  <c r="CH29" s="1"/>
  <c r="CP33" i="19"/>
  <c r="CA29" i="20"/>
  <c r="CG29" s="1"/>
  <c r="CB37" i="22"/>
  <c r="CH37" s="1"/>
  <c r="CF21"/>
  <c r="CL21" s="1"/>
  <c r="BR24" i="18"/>
  <c r="BU24" s="1"/>
  <c r="CQ30" i="23"/>
  <c r="CF25" i="19"/>
  <c r="CL25" s="1"/>
  <c r="CO37" i="22"/>
  <c r="BP28" i="23"/>
  <c r="BS28" s="1"/>
  <c r="BR28"/>
  <c r="BU28" s="1"/>
  <c r="CE33"/>
  <c r="CK33" s="1"/>
  <c r="CF18" i="16"/>
  <c r="CP33" i="15"/>
  <c r="CE24" i="17"/>
  <c r="CK24" s="1"/>
  <c r="CP25"/>
  <c r="CP37" i="18"/>
  <c r="BQ23" i="23"/>
  <c r="BT23" s="1"/>
  <c r="CH38" i="22"/>
  <c r="CH18" i="23" s="1"/>
  <c r="CE33" i="15"/>
  <c r="CK33" s="1"/>
  <c r="CF33"/>
  <c r="CL33" s="1"/>
  <c r="CE37" i="16"/>
  <c r="CK37" s="1"/>
  <c r="BP32"/>
  <c r="BS32" s="1"/>
  <c r="CD29"/>
  <c r="CJ29" s="1"/>
  <c r="CE29"/>
  <c r="CK29" s="1"/>
  <c r="BP36" i="17"/>
  <c r="BS36" s="1"/>
  <c r="CA33"/>
  <c r="CG33" s="1"/>
  <c r="CB29" i="18"/>
  <c r="CH29" s="1"/>
  <c r="CE21"/>
  <c r="CK21" s="1"/>
  <c r="CF21"/>
  <c r="CL21" s="1"/>
  <c r="CE33" i="19"/>
  <c r="CK33" s="1"/>
  <c r="CD33"/>
  <c r="CJ33" s="1"/>
  <c r="CQ27"/>
  <c r="BP28"/>
  <c r="BS28" s="1"/>
  <c r="CE25"/>
  <c r="CK25" s="1"/>
  <c r="CM31" i="20"/>
  <c r="BQ32"/>
  <c r="BT32" s="1"/>
  <c r="CB29"/>
  <c r="CH29" s="1"/>
  <c r="BP24"/>
  <c r="BS24" s="1"/>
  <c r="CB36" i="21"/>
  <c r="CH36" s="1"/>
  <c r="CB25"/>
  <c r="CH25" s="1"/>
  <c r="CO20"/>
  <c r="CQ20" s="1"/>
  <c r="CB21" i="22"/>
  <c r="CH21" s="1"/>
  <c r="CA32" i="16"/>
  <c r="CG32" s="1"/>
  <c r="CO21"/>
  <c r="CR21" s="1"/>
  <c r="BR20" i="17"/>
  <c r="BU20" s="1"/>
  <c r="CA21" i="20"/>
  <c r="CG21" s="1"/>
  <c r="BR20" i="21"/>
  <c r="BU20" s="1"/>
  <c r="AG38" i="22"/>
  <c r="BP20" i="21"/>
  <c r="BS20" s="1"/>
  <c r="CM26" i="12"/>
  <c r="CO26" s="1"/>
  <c r="CA33" i="15"/>
  <c r="CG33" s="1"/>
  <c r="CM33" s="1"/>
  <c r="CA25"/>
  <c r="CG25" s="1"/>
  <c r="CA37" i="16"/>
  <c r="CG37" s="1"/>
  <c r="CP37" i="20"/>
  <c r="CQ37" s="1"/>
  <c r="CF21"/>
  <c r="CL21" s="1"/>
  <c r="CP25" i="21"/>
  <c r="CR35" i="19"/>
  <c r="CA29" i="22"/>
  <c r="CG29" s="1"/>
  <c r="CQ22"/>
  <c r="BP36" i="23"/>
  <c r="BS36" s="1"/>
  <c r="CO33"/>
  <c r="CF33" i="17"/>
  <c r="CL33" s="1"/>
  <c r="CA21" i="16"/>
  <c r="CG21" s="1"/>
  <c r="CD37" i="12"/>
  <c r="CJ37" s="1"/>
  <c r="CD25" i="15"/>
  <c r="CJ25" s="1"/>
  <c r="CF20"/>
  <c r="CL20" s="1"/>
  <c r="CC25"/>
  <c r="CI25" s="1"/>
  <c r="CF37" i="16"/>
  <c r="CL37" s="1"/>
  <c r="CF21"/>
  <c r="CL21" s="1"/>
  <c r="CM35" i="17"/>
  <c r="CB37" i="18"/>
  <c r="CH37" s="1"/>
  <c r="CP24"/>
  <c r="CD25" i="19"/>
  <c r="CJ25" s="1"/>
  <c r="CF32" i="20"/>
  <c r="CL32" s="1"/>
  <c r="CF37"/>
  <c r="CL37" s="1"/>
  <c r="CD21"/>
  <c r="CJ21" s="1"/>
  <c r="CA33" i="21"/>
  <c r="CG33" s="1"/>
  <c r="CF33"/>
  <c r="CL33" s="1"/>
  <c r="CD25"/>
  <c r="CJ25" s="1"/>
  <c r="CA25"/>
  <c r="CG25" s="1"/>
  <c r="CB32" i="22"/>
  <c r="CH32" s="1"/>
  <c r="CC33" i="23"/>
  <c r="CI33" s="1"/>
  <c r="BQ36"/>
  <c r="BT36" s="1"/>
  <c r="CC36" i="15"/>
  <c r="CI36" s="1"/>
  <c r="CF25"/>
  <c r="CL25" s="1"/>
  <c r="CA28" i="17"/>
  <c r="CG28" s="1"/>
  <c r="CO36" i="23"/>
  <c r="CE37" i="22"/>
  <c r="CK37" s="1"/>
  <c r="BP32" i="12"/>
  <c r="BS32" s="1"/>
  <c r="BV32" s="1"/>
  <c r="BW32" s="1"/>
  <c r="CP25" i="15"/>
  <c r="BQ32" i="16"/>
  <c r="BT32" s="1"/>
  <c r="CF37" i="18"/>
  <c r="CL37" s="1"/>
  <c r="CA21"/>
  <c r="CG21" s="1"/>
  <c r="CA33" i="19"/>
  <c r="CG33" s="1"/>
  <c r="CC33" i="21"/>
  <c r="CI33" s="1"/>
  <c r="CP33"/>
  <c r="CE25" i="23"/>
  <c r="CK25" s="1"/>
  <c r="CC37" i="18"/>
  <c r="CI37" s="1"/>
  <c r="CC21" i="22"/>
  <c r="CI21" s="1"/>
  <c r="CM21" s="1"/>
  <c r="CF29"/>
  <c r="CL29" s="1"/>
  <c r="CP25" i="23"/>
  <c r="CR22" i="15"/>
  <c r="CQ22" i="21"/>
  <c r="CP33" i="17"/>
  <c r="BQ20"/>
  <c r="BT20" s="1"/>
  <c r="CA37" i="18"/>
  <c r="CG37" s="1"/>
  <c r="CB37" i="12"/>
  <c r="CH37" s="1"/>
  <c r="BQ36" i="15"/>
  <c r="BT36" s="1"/>
  <c r="BR20"/>
  <c r="BU20" s="1"/>
  <c r="BP28"/>
  <c r="BS28" s="1"/>
  <c r="BV28" s="1"/>
  <c r="BW28" s="1"/>
  <c r="CE25"/>
  <c r="CK25" s="1"/>
  <c r="CD37" i="16"/>
  <c r="CJ37" s="1"/>
  <c r="CD21"/>
  <c r="CJ21" s="1"/>
  <c r="BP28" i="17"/>
  <c r="BS28" s="1"/>
  <c r="CE37" i="20"/>
  <c r="CK37" s="1"/>
  <c r="CD32"/>
  <c r="CJ32" s="1"/>
  <c r="CE29"/>
  <c r="CK29" s="1"/>
  <c r="CD37"/>
  <c r="CJ37" s="1"/>
  <c r="CB21"/>
  <c r="CH21" s="1"/>
  <c r="CD33" i="21"/>
  <c r="CJ33" s="1"/>
  <c r="BP28"/>
  <c r="BS28" s="1"/>
  <c r="CC25"/>
  <c r="CI25" s="1"/>
  <c r="CD29" i="22"/>
  <c r="CJ29" s="1"/>
  <c r="BP35"/>
  <c r="BS35" s="1"/>
  <c r="CD25" i="23"/>
  <c r="CJ25" s="1"/>
  <c r="BR23" i="15"/>
  <c r="BU23" s="1"/>
  <c r="CC29" i="18"/>
  <c r="CI29" s="1"/>
  <c r="CO21" i="20"/>
  <c r="CP29" i="22"/>
  <c r="CQ38" i="17"/>
  <c r="CQ18" i="18" s="1"/>
  <c r="CD33" i="17"/>
  <c r="CJ33" s="1"/>
  <c r="CE29" i="18"/>
  <c r="CK29" s="1"/>
  <c r="CB21"/>
  <c r="CH21" s="1"/>
  <c r="CP25" i="19"/>
  <c r="CQ25" s="1"/>
  <c r="CF33" i="23"/>
  <c r="CL33" s="1"/>
  <c r="BR24" i="16"/>
  <c r="BU24" s="1"/>
  <c r="CO29" i="22"/>
  <c r="CO25" i="23"/>
  <c r="CE29" i="12"/>
  <c r="CK29" s="1"/>
  <c r="BP24" i="16"/>
  <c r="BS24" s="1"/>
  <c r="CQ35" i="21"/>
  <c r="CE25" i="17"/>
  <c r="CK25" s="1"/>
  <c r="CP33" i="23"/>
  <c r="AG38" i="12"/>
  <c r="BP32" i="22"/>
  <c r="BS32" s="1"/>
  <c r="CO20" i="15"/>
  <c r="BP24" i="18"/>
  <c r="BS24" s="1"/>
  <c r="BP20" i="15"/>
  <c r="BS20" s="1"/>
  <c r="BV20" s="1"/>
  <c r="BW20" s="1"/>
  <c r="BR28"/>
  <c r="BU28" s="1"/>
  <c r="CB21" i="16"/>
  <c r="CH21" s="1"/>
  <c r="CD25" i="17"/>
  <c r="CJ25" s="1"/>
  <c r="BR28"/>
  <c r="BU28" s="1"/>
  <c r="CC37" i="20"/>
  <c r="CI37" s="1"/>
  <c r="BP32"/>
  <c r="BS32" s="1"/>
  <c r="CC29"/>
  <c r="CI29" s="1"/>
  <c r="CB37"/>
  <c r="CH37" s="1"/>
  <c r="CP29"/>
  <c r="CN30" i="21"/>
  <c r="BQ36"/>
  <c r="BT36" s="1"/>
  <c r="CB33"/>
  <c r="CH33" s="1"/>
  <c r="BR28"/>
  <c r="BU28" s="1"/>
  <c r="CE25"/>
  <c r="CK25" s="1"/>
  <c r="CO32" i="20"/>
  <c r="CR32" s="1"/>
  <c r="CC21"/>
  <c r="CI21" s="1"/>
  <c r="BR24" i="22"/>
  <c r="BU24" s="1"/>
  <c r="BP20" i="19"/>
  <c r="BS20" s="1"/>
  <c r="BV20" s="1"/>
  <c r="BW20" s="1"/>
  <c r="BR20"/>
  <c r="BU20" s="1"/>
  <c r="T31" i="1"/>
  <c r="T23"/>
  <c r="CC33"/>
  <c r="CI33" s="1"/>
  <c r="G17" i="23"/>
  <c r="CA21" i="12"/>
  <c r="CG21" s="1"/>
  <c r="CF21"/>
  <c r="CL21" s="1"/>
  <c r="E17" i="23"/>
  <c r="E17" i="12"/>
  <c r="Q21" s="1"/>
  <c r="BQ31" i="20"/>
  <c r="BT31" s="1"/>
  <c r="CG38" i="16"/>
  <c r="CG18" i="17" s="1"/>
  <c r="CB18" i="22"/>
  <c r="CI38"/>
  <c r="CI18" i="23" s="1"/>
  <c r="CQ37" i="21"/>
  <c r="BP36" i="22"/>
  <c r="BS36" s="1"/>
  <c r="BV36" s="1"/>
  <c r="BW36" s="1"/>
  <c r="CP27"/>
  <c r="CQ27" s="1"/>
  <c r="BP27"/>
  <c r="BS27" s="1"/>
  <c r="BV27" s="1"/>
  <c r="BW27" s="1"/>
  <c r="CC36" i="23"/>
  <c r="CI36" s="1"/>
  <c r="CD20"/>
  <c r="CJ20" s="1"/>
  <c r="BR26"/>
  <c r="BU26" s="1"/>
  <c r="CQ37" i="16"/>
  <c r="CQ30" i="15"/>
  <c r="CO18" i="18"/>
  <c r="CR38" i="21"/>
  <c r="CR18" i="22" s="1"/>
  <c r="AG38" i="19"/>
  <c r="CP21" i="17"/>
  <c r="CE28" i="20"/>
  <c r="CK28" s="1"/>
  <c r="CG38" i="22"/>
  <c r="CG18" i="23" s="1"/>
  <c r="CB36" i="15"/>
  <c r="CH36" s="1"/>
  <c r="CF31"/>
  <c r="CL31" s="1"/>
  <c r="CE21"/>
  <c r="CK21" s="1"/>
  <c r="BP38" i="16"/>
  <c r="BP18" i="17" s="1"/>
  <c r="CD24" i="16"/>
  <c r="CJ24" s="1"/>
  <c r="CO25"/>
  <c r="BR24" i="17"/>
  <c r="BU24" s="1"/>
  <c r="CB25" i="18"/>
  <c r="CH25" s="1"/>
  <c r="CD28" i="19"/>
  <c r="CJ28" s="1"/>
  <c r="CD31"/>
  <c r="CJ31" s="1"/>
  <c r="CC21"/>
  <c r="CI21" s="1"/>
  <c r="CM21" s="1"/>
  <c r="CF24" i="20"/>
  <c r="CL24" s="1"/>
  <c r="CD33"/>
  <c r="CJ33" s="1"/>
  <c r="CA27"/>
  <c r="CG27" s="1"/>
  <c r="CD28" i="21"/>
  <c r="CJ28" s="1"/>
  <c r="CP31"/>
  <c r="CO29"/>
  <c r="CC20"/>
  <c r="CI20" s="1"/>
  <c r="CD33" i="22"/>
  <c r="CJ33" s="1"/>
  <c r="CF24" i="23"/>
  <c r="CL24" s="1"/>
  <c r="CF21"/>
  <c r="CL21" s="1"/>
  <c r="CO32" i="16"/>
  <c r="CR32" s="1"/>
  <c r="CE32"/>
  <c r="CK32" s="1"/>
  <c r="BR36" i="18"/>
  <c r="BU36" s="1"/>
  <c r="BV29" i="19"/>
  <c r="BW29" s="1"/>
  <c r="BP22" i="20"/>
  <c r="BS22" s="1"/>
  <c r="CO24" i="21"/>
  <c r="CQ24" s="1"/>
  <c r="CA28"/>
  <c r="CG28" s="1"/>
  <c r="CC33" i="22"/>
  <c r="CI33" s="1"/>
  <c r="CE32" i="23"/>
  <c r="CK32" s="1"/>
  <c r="CR27" i="17"/>
  <c r="CR34" i="22"/>
  <c r="CE31" i="17"/>
  <c r="CK31" s="1"/>
  <c r="CG38" i="15"/>
  <c r="CG18" i="16" s="1"/>
  <c r="CN34"/>
  <c r="BR38" i="22"/>
  <c r="BR18" i="23" s="1"/>
  <c r="CF24" i="22"/>
  <c r="CL24" s="1"/>
  <c r="CF32"/>
  <c r="CL32" s="1"/>
  <c r="CO21" i="23"/>
  <c r="CC31"/>
  <c r="CI31" s="1"/>
  <c r="CP20" i="15"/>
  <c r="CP23"/>
  <c r="CQ25" i="17"/>
  <c r="CD28"/>
  <c r="CJ28" s="1"/>
  <c r="BP20" i="22"/>
  <c r="BS20" s="1"/>
  <c r="CN31"/>
  <c r="CE32" i="20"/>
  <c r="CK32" s="1"/>
  <c r="BQ18" i="17"/>
  <c r="BP32" i="15"/>
  <c r="BS32" s="1"/>
  <c r="CE35" i="16"/>
  <c r="CK35" s="1"/>
  <c r="CD32"/>
  <c r="CJ32" s="1"/>
  <c r="BQ36"/>
  <c r="BT36" s="1"/>
  <c r="CN31"/>
  <c r="CM19"/>
  <c r="CD36" i="17"/>
  <c r="CJ36" s="1"/>
  <c r="CP37"/>
  <c r="CA32" i="18"/>
  <c r="CG32" s="1"/>
  <c r="CA31" i="19"/>
  <c r="CG31" s="1"/>
  <c r="CD37"/>
  <c r="CJ37" s="1"/>
  <c r="BR24"/>
  <c r="BU24" s="1"/>
  <c r="BQ36" i="20"/>
  <c r="BT36" s="1"/>
  <c r="CA37" i="21"/>
  <c r="CG37" s="1"/>
  <c r="BV30"/>
  <c r="BW30" s="1"/>
  <c r="CP24" i="22"/>
  <c r="CQ30"/>
  <c r="BR23"/>
  <c r="BU23" s="1"/>
  <c r="CB36" i="23"/>
  <c r="CH36" s="1"/>
  <c r="CB20"/>
  <c r="CH20" s="1"/>
  <c r="BR27" i="15"/>
  <c r="BU27" s="1"/>
  <c r="BP27" i="16"/>
  <c r="BS27" s="1"/>
  <c r="CC25" i="18"/>
  <c r="CI25" s="1"/>
  <c r="CC36" i="21"/>
  <c r="CI36" s="1"/>
  <c r="CQ22" i="16"/>
  <c r="CP31" i="17"/>
  <c r="CQ31" s="1"/>
  <c r="CB27" i="18"/>
  <c r="CH27" s="1"/>
  <c r="CO24" i="22"/>
  <c r="CQ24" s="1"/>
  <c r="CC32"/>
  <c r="CI32" s="1"/>
  <c r="BR31" i="23"/>
  <c r="BU31" s="1"/>
  <c r="CO20"/>
  <c r="CC21"/>
  <c r="CI21" s="1"/>
  <c r="CA31"/>
  <c r="CG31" s="1"/>
  <c r="CA23" i="17"/>
  <c r="CG23" s="1"/>
  <c r="CO24" i="12"/>
  <c r="CP28" i="15"/>
  <c r="CP37"/>
  <c r="CC28" i="17"/>
  <c r="CI28" s="1"/>
  <c r="CA29"/>
  <c r="CG29" s="1"/>
  <c r="CC18"/>
  <c r="CD18" i="22"/>
  <c r="BP24" i="15"/>
  <c r="BS24" s="1"/>
  <c r="BP36" i="16"/>
  <c r="BS36" s="1"/>
  <c r="CF32"/>
  <c r="CL32" s="1"/>
  <c r="CF36" i="17"/>
  <c r="CL36" s="1"/>
  <c r="CF23"/>
  <c r="CL23" s="1"/>
  <c r="CE20"/>
  <c r="CK20" s="1"/>
  <c r="BQ20" i="18"/>
  <c r="BT20" s="1"/>
  <c r="CP37" i="19"/>
  <c r="CQ37" s="1"/>
  <c r="BP24"/>
  <c r="BS24" s="1"/>
  <c r="CB36" i="20"/>
  <c r="CH36" s="1"/>
  <c r="CE25"/>
  <c r="CK25" s="1"/>
  <c r="CC37" i="21"/>
  <c r="CI37" s="1"/>
  <c r="CE31"/>
  <c r="CK31" s="1"/>
  <c r="CN27"/>
  <c r="CB29"/>
  <c r="CH29" s="1"/>
  <c r="CF21"/>
  <c r="CL21" s="1"/>
  <c r="CF36" i="23"/>
  <c r="CL36" s="1"/>
  <c r="CB28"/>
  <c r="CH28" s="1"/>
  <c r="CF20"/>
  <c r="CL20" s="1"/>
  <c r="CE29"/>
  <c r="CK29" s="1"/>
  <c r="CA32" i="12"/>
  <c r="CG32" s="1"/>
  <c r="BR27"/>
  <c r="BU27" s="1"/>
  <c r="BP35" i="15"/>
  <c r="BS35" s="1"/>
  <c r="CC36" i="16"/>
  <c r="CI36" s="1"/>
  <c r="BP35"/>
  <c r="BS35" s="1"/>
  <c r="BR20"/>
  <c r="BU20" s="1"/>
  <c r="CO20" i="19"/>
  <c r="CC23" i="21"/>
  <c r="CI23" s="1"/>
  <c r="BR30" i="22"/>
  <c r="BU30" s="1"/>
  <c r="CC32" i="19"/>
  <c r="CI32" s="1"/>
  <c r="CR37" i="20"/>
  <c r="BQ30" i="22"/>
  <c r="BT30" s="1"/>
  <c r="CP35" i="16"/>
  <c r="CQ35" s="1"/>
  <c r="BP26" i="17"/>
  <c r="BS26" s="1"/>
  <c r="BR19"/>
  <c r="BU19" s="1"/>
  <c r="BO18" i="19"/>
  <c r="CA36"/>
  <c r="CG36" s="1"/>
  <c r="BR19" i="18"/>
  <c r="BU19" s="1"/>
  <c r="CQ37" i="22"/>
  <c r="CA32"/>
  <c r="CG32" s="1"/>
  <c r="CM32" s="1"/>
  <c r="CC20" i="23"/>
  <c r="CI20" s="1"/>
  <c r="CD36"/>
  <c r="CJ36" s="1"/>
  <c r="CB37"/>
  <c r="CH37" s="1"/>
  <c r="CD18" i="17"/>
  <c r="CA20" i="16"/>
  <c r="CG20" s="1"/>
  <c r="CD20"/>
  <c r="CJ20" s="1"/>
  <c r="CO31" i="15"/>
  <c r="CQ31" s="1"/>
  <c r="CE29" i="17"/>
  <c r="CK29" s="1"/>
  <c r="CE35" i="22"/>
  <c r="CK35" s="1"/>
  <c r="CA21" i="17"/>
  <c r="CG21" s="1"/>
  <c r="CE24" i="20"/>
  <c r="CK24" s="1"/>
  <c r="BQ34" i="15"/>
  <c r="BT34" s="1"/>
  <c r="CB21"/>
  <c r="CH21" s="1"/>
  <c r="CC33" i="16"/>
  <c r="CI33" s="1"/>
  <c r="CD25"/>
  <c r="CJ25" s="1"/>
  <c r="CN25" s="1"/>
  <c r="CC37" i="17"/>
  <c r="CI37" s="1"/>
  <c r="CO29"/>
  <c r="CO24" i="18"/>
  <c r="CR24" s="1"/>
  <c r="CC23" i="19"/>
  <c r="CI23" s="1"/>
  <c r="CD25" i="20"/>
  <c r="CJ25" s="1"/>
  <c r="CC25"/>
  <c r="CI25" s="1"/>
  <c r="BP32" i="21"/>
  <c r="BS32" s="1"/>
  <c r="CQ27"/>
  <c r="CD20"/>
  <c r="CJ20" s="1"/>
  <c r="CE24" i="22"/>
  <c r="CK24" s="1"/>
  <c r="CD37" i="23"/>
  <c r="CJ37" s="1"/>
  <c r="CE32" i="12"/>
  <c r="CK32" s="1"/>
  <c r="CA36" i="15"/>
  <c r="CG36" s="1"/>
  <c r="BR27" i="16"/>
  <c r="BU27" s="1"/>
  <c r="BV27" s="1"/>
  <c r="BW27" s="1"/>
  <c r="CE32" i="17"/>
  <c r="CK32" s="1"/>
  <c r="CC27" i="18"/>
  <c r="CI27" s="1"/>
  <c r="BP20" i="20"/>
  <c r="BS20" s="1"/>
  <c r="BP31" i="21"/>
  <c r="BS31" s="1"/>
  <c r="CR22" i="23"/>
  <c r="CD32"/>
  <c r="CJ32" s="1"/>
  <c r="CC24"/>
  <c r="CI24" s="1"/>
  <c r="CR25"/>
  <c r="CC23"/>
  <c r="CI23" s="1"/>
  <c r="CE23"/>
  <c r="CK23" s="1"/>
  <c r="CF37"/>
  <c r="CL37" s="1"/>
  <c r="CA37"/>
  <c r="CG37" s="1"/>
  <c r="BQ19"/>
  <c r="BT19" s="1"/>
  <c r="CC37"/>
  <c r="CI37" s="1"/>
  <c r="CF32"/>
  <c r="CL32" s="1"/>
  <c r="CD21"/>
  <c r="CJ21" s="1"/>
  <c r="BP26"/>
  <c r="BS26" s="1"/>
  <c r="CA32"/>
  <c r="CG32" s="1"/>
  <c r="BQ34"/>
  <c r="BT34" s="1"/>
  <c r="BP34"/>
  <c r="BS34" s="1"/>
  <c r="CF29"/>
  <c r="CL29" s="1"/>
  <c r="BR19"/>
  <c r="BU19" s="1"/>
  <c r="CE36"/>
  <c r="CK36" s="1"/>
  <c r="CF23"/>
  <c r="CL23" s="1"/>
  <c r="CP32"/>
  <c r="CR27"/>
  <c r="CD28"/>
  <c r="CJ28" s="1"/>
  <c r="CD31"/>
  <c r="CJ31" s="1"/>
  <c r="CA21"/>
  <c r="CG21" s="1"/>
  <c r="CM21" s="1"/>
  <c r="CA36"/>
  <c r="CG36" s="1"/>
  <c r="CA28"/>
  <c r="CG28" s="1"/>
  <c r="CA24"/>
  <c r="CG24" s="1"/>
  <c r="CC28"/>
  <c r="CI28" s="1"/>
  <c r="BP35"/>
  <c r="BS35" s="1"/>
  <c r="CC29"/>
  <c r="CI29" s="1"/>
  <c r="CB23"/>
  <c r="CH23" s="1"/>
  <c r="CO32"/>
  <c r="CA20"/>
  <c r="CG20" s="1"/>
  <c r="CA29"/>
  <c r="CG29" s="1"/>
  <c r="BP32"/>
  <c r="BS32" s="1"/>
  <c r="CO29"/>
  <c r="CR29" s="1"/>
  <c r="CP20"/>
  <c r="CF28"/>
  <c r="CL28" s="1"/>
  <c r="CB24"/>
  <c r="CH24" s="1"/>
  <c r="BQ32"/>
  <c r="BT32" s="1"/>
  <c r="CE21"/>
  <c r="CK21" s="1"/>
  <c r="CE28"/>
  <c r="CK28" s="1"/>
  <c r="CE24"/>
  <c r="CK24" s="1"/>
  <c r="CD23"/>
  <c r="CJ23" s="1"/>
  <c r="BP27"/>
  <c r="BS27" s="1"/>
  <c r="BR27"/>
  <c r="BU27" s="1"/>
  <c r="CD29"/>
  <c r="CJ29" s="1"/>
  <c r="CN29" s="1"/>
  <c r="CB32"/>
  <c r="CH32" s="1"/>
  <c r="CF31"/>
  <c r="CL31" s="1"/>
  <c r="CE31"/>
  <c r="CK31" s="1"/>
  <c r="CO31"/>
  <c r="CD24"/>
  <c r="CJ24" s="1"/>
  <c r="CO28"/>
  <c r="CR28" s="1"/>
  <c r="CO24"/>
  <c r="BR35"/>
  <c r="BU35" s="1"/>
  <c r="CD27" i="22"/>
  <c r="CJ27" s="1"/>
  <c r="BO18" i="23"/>
  <c r="CE27" i="22"/>
  <c r="CK27" s="1"/>
  <c r="CE32"/>
  <c r="CK32" s="1"/>
  <c r="BP22"/>
  <c r="BS22" s="1"/>
  <c r="CF33"/>
  <c r="CL33" s="1"/>
  <c r="CF27"/>
  <c r="CL27" s="1"/>
  <c r="CD36"/>
  <c r="CJ36" s="1"/>
  <c r="BR35"/>
  <c r="BU35" s="1"/>
  <c r="CO28"/>
  <c r="CB36"/>
  <c r="CH36" s="1"/>
  <c r="CA20"/>
  <c r="CG20" s="1"/>
  <c r="BR20"/>
  <c r="BU20" s="1"/>
  <c r="BV20" s="1"/>
  <c r="BW20" s="1"/>
  <c r="CC20"/>
  <c r="CI20" s="1"/>
  <c r="CR37"/>
  <c r="CR38"/>
  <c r="CR18" i="23" s="1"/>
  <c r="CD35" i="22"/>
  <c r="CJ35" s="1"/>
  <c r="CD24"/>
  <c r="CJ24" s="1"/>
  <c r="CJ38"/>
  <c r="CJ18" i="23" s="1"/>
  <c r="CA35" i="22"/>
  <c r="CG35" s="1"/>
  <c r="CD32"/>
  <c r="CJ32" s="1"/>
  <c r="BR28"/>
  <c r="BU28" s="1"/>
  <c r="BV28" s="1"/>
  <c r="BW28" s="1"/>
  <c r="CA33"/>
  <c r="CG33" s="1"/>
  <c r="CF35"/>
  <c r="CL35" s="1"/>
  <c r="CB25"/>
  <c r="CH25" s="1"/>
  <c r="CM25" s="1"/>
  <c r="CD28"/>
  <c r="CJ28" s="1"/>
  <c r="CB20"/>
  <c r="CH20" s="1"/>
  <c r="CE36"/>
  <c r="CK36" s="1"/>
  <c r="CN36" s="1"/>
  <c r="BP31"/>
  <c r="BS31" s="1"/>
  <c r="CA28"/>
  <c r="CG28" s="1"/>
  <c r="CC24"/>
  <c r="CI24" s="1"/>
  <c r="CO20"/>
  <c r="BP19"/>
  <c r="BS19" s="1"/>
  <c r="CO33"/>
  <c r="BR22"/>
  <c r="BU22" s="1"/>
  <c r="CP36"/>
  <c r="CE28"/>
  <c r="CK28" s="1"/>
  <c r="CQ38"/>
  <c r="CQ18" i="23" s="1"/>
  <c r="CP35" i="22"/>
  <c r="CR35" s="1"/>
  <c r="CA27"/>
  <c r="CG27" s="1"/>
  <c r="CO36"/>
  <c r="BR31"/>
  <c r="BU31" s="1"/>
  <c r="CE20"/>
  <c r="CK20" s="1"/>
  <c r="CC35"/>
  <c r="CI35" s="1"/>
  <c r="CP32"/>
  <c r="CD25"/>
  <c r="CJ25" s="1"/>
  <c r="CP28"/>
  <c r="CD20"/>
  <c r="CJ20" s="1"/>
  <c r="CC36"/>
  <c r="CI36" s="1"/>
  <c r="CB28"/>
  <c r="CH28" s="1"/>
  <c r="BR19"/>
  <c r="BU19" s="1"/>
  <c r="CC27"/>
  <c r="CI27" s="1"/>
  <c r="CC28"/>
  <c r="CI28" s="1"/>
  <c r="CR26"/>
  <c r="CP33"/>
  <c r="CP25"/>
  <c r="CQ25" s="1"/>
  <c r="CF25"/>
  <c r="CL25" s="1"/>
  <c r="CF20"/>
  <c r="CL20" s="1"/>
  <c r="CA36"/>
  <c r="CG36" s="1"/>
  <c r="BP23"/>
  <c r="BS23" s="1"/>
  <c r="CJ18"/>
  <c r="CK38" i="21"/>
  <c r="CK18" i="22" s="1"/>
  <c r="CF23" i="21"/>
  <c r="CL23" s="1"/>
  <c r="CA32"/>
  <c r="CG32" s="1"/>
  <c r="CR20"/>
  <c r="CF36"/>
  <c r="CL36" s="1"/>
  <c r="CN36" s="1"/>
  <c r="CB32"/>
  <c r="CH32" s="1"/>
  <c r="CF28"/>
  <c r="CL28" s="1"/>
  <c r="CB24"/>
  <c r="CH24" s="1"/>
  <c r="BQ32"/>
  <c r="BT32" s="1"/>
  <c r="CB20"/>
  <c r="CH20" s="1"/>
  <c r="CM20" s="1"/>
  <c r="BV28"/>
  <c r="BW28" s="1"/>
  <c r="CE20"/>
  <c r="CK20" s="1"/>
  <c r="CR34"/>
  <c r="BR31"/>
  <c r="BU31" s="1"/>
  <c r="CE32"/>
  <c r="CK32" s="1"/>
  <c r="BP27"/>
  <c r="BS27" s="1"/>
  <c r="CD24"/>
  <c r="CJ24" s="1"/>
  <c r="CN24" s="1"/>
  <c r="BP19"/>
  <c r="BS19" s="1"/>
  <c r="BR35"/>
  <c r="BU35" s="1"/>
  <c r="CC32"/>
  <c r="CI32" s="1"/>
  <c r="CL38"/>
  <c r="CL18" i="22" s="1"/>
  <c r="BR19" i="21"/>
  <c r="BU19" s="1"/>
  <c r="CQ38"/>
  <c r="CQ18" i="22" s="1"/>
  <c r="CE21" i="21"/>
  <c r="CK21" s="1"/>
  <c r="CE37"/>
  <c r="CK37" s="1"/>
  <c r="CB37"/>
  <c r="CH37" s="1"/>
  <c r="CP29"/>
  <c r="CQ29" s="1"/>
  <c r="CC29"/>
  <c r="CI29" s="1"/>
  <c r="BR24"/>
  <c r="BU24" s="1"/>
  <c r="BP23"/>
  <c r="BS23" s="1"/>
  <c r="CO36"/>
  <c r="CC28"/>
  <c r="CI28" s="1"/>
  <c r="CA24"/>
  <c r="CG24" s="1"/>
  <c r="CD32"/>
  <c r="CJ32" s="1"/>
  <c r="CF32"/>
  <c r="CL32" s="1"/>
  <c r="CF24"/>
  <c r="CL24" s="1"/>
  <c r="CO32"/>
  <c r="BR27"/>
  <c r="BU27" s="1"/>
  <c r="CO23"/>
  <c r="CP23"/>
  <c r="CA21"/>
  <c r="CG21" s="1"/>
  <c r="CA31"/>
  <c r="CG31" s="1"/>
  <c r="CD37"/>
  <c r="CJ37" s="1"/>
  <c r="CB31"/>
  <c r="CH31" s="1"/>
  <c r="CA29"/>
  <c r="CG29" s="1"/>
  <c r="BP24"/>
  <c r="BS24" s="1"/>
  <c r="BV24" s="1"/>
  <c r="BW24" s="1"/>
  <c r="BR23"/>
  <c r="BU23" s="1"/>
  <c r="CB21"/>
  <c r="CH21" s="1"/>
  <c r="BV37"/>
  <c r="BW37" s="1"/>
  <c r="CO28"/>
  <c r="BP35"/>
  <c r="BS35" s="1"/>
  <c r="CE24"/>
  <c r="CK24" s="1"/>
  <c r="CR21"/>
  <c r="BP26"/>
  <c r="BS26" s="1"/>
  <c r="BV26" s="1"/>
  <c r="BW26" s="1"/>
  <c r="CE23"/>
  <c r="CK23" s="1"/>
  <c r="CN23" s="1"/>
  <c r="CC31"/>
  <c r="CI31" s="1"/>
  <c r="CF37"/>
  <c r="CL37" s="1"/>
  <c r="BQ34"/>
  <c r="BT34" s="1"/>
  <c r="BV34" s="1"/>
  <c r="BW34" s="1"/>
  <c r="CD31"/>
  <c r="CJ31" s="1"/>
  <c r="CB23"/>
  <c r="CH23" s="1"/>
  <c r="CM23" s="1"/>
  <c r="CD21"/>
  <c r="CJ21" s="1"/>
  <c r="CC24"/>
  <c r="CI24" s="1"/>
  <c r="CA36"/>
  <c r="CG36" s="1"/>
  <c r="CM36" s="1"/>
  <c r="CD18"/>
  <c r="CD36" i="20"/>
  <c r="CJ36" s="1"/>
  <c r="BQ30"/>
  <c r="BT30" s="1"/>
  <c r="CA20"/>
  <c r="CG20" s="1"/>
  <c r="CO36"/>
  <c r="BR31"/>
  <c r="BU31" s="1"/>
  <c r="CR38"/>
  <c r="CR18" i="21" s="1"/>
  <c r="CM30" i="20"/>
  <c r="CF36"/>
  <c r="CL36" s="1"/>
  <c r="CB32"/>
  <c r="CH32" s="1"/>
  <c r="BP30"/>
  <c r="BS30" s="1"/>
  <c r="BV30" s="1"/>
  <c r="BW30" s="1"/>
  <c r="CP33"/>
  <c r="CP25"/>
  <c r="BP28"/>
  <c r="BS28" s="1"/>
  <c r="CA25"/>
  <c r="CG25" s="1"/>
  <c r="CC20"/>
  <c r="CI20" s="1"/>
  <c r="CC32"/>
  <c r="CI32" s="1"/>
  <c r="CD20"/>
  <c r="CJ20" s="1"/>
  <c r="BR22"/>
  <c r="BU22" s="1"/>
  <c r="CA32"/>
  <c r="CG32" s="1"/>
  <c r="CC18" i="21"/>
  <c r="CC35" i="20"/>
  <c r="CI35" s="1"/>
  <c r="CA33"/>
  <c r="CG33" s="1"/>
  <c r="CD28"/>
  <c r="CJ28" s="1"/>
  <c r="BQ38"/>
  <c r="CD35"/>
  <c r="CJ35" s="1"/>
  <c r="CF20"/>
  <c r="CL20" s="1"/>
  <c r="CO27"/>
  <c r="BR19"/>
  <c r="BU19" s="1"/>
  <c r="CO28"/>
  <c r="CP27"/>
  <c r="CC28"/>
  <c r="CI28" s="1"/>
  <c r="BP35"/>
  <c r="BS35" s="1"/>
  <c r="CE36"/>
  <c r="CK36" s="1"/>
  <c r="CL38"/>
  <c r="CL18" i="21" s="1"/>
  <c r="BP38" i="20"/>
  <c r="CE35"/>
  <c r="CK35" s="1"/>
  <c r="CC33"/>
  <c r="CI33" s="1"/>
  <c r="CF28"/>
  <c r="CL28" s="1"/>
  <c r="CB24"/>
  <c r="CH24" s="1"/>
  <c r="CF35"/>
  <c r="CL35" s="1"/>
  <c r="CE27"/>
  <c r="CK27" s="1"/>
  <c r="BP23"/>
  <c r="BS23" s="1"/>
  <c r="CC24"/>
  <c r="CI24" s="1"/>
  <c r="CB20"/>
  <c r="CH20" s="1"/>
  <c r="CE20"/>
  <c r="CK20" s="1"/>
  <c r="CN20" s="1"/>
  <c r="CA35"/>
  <c r="CG35" s="1"/>
  <c r="CB28"/>
  <c r="CH28" s="1"/>
  <c r="CB35"/>
  <c r="CH35" s="1"/>
  <c r="CB27"/>
  <c r="CH27" s="1"/>
  <c r="CO20"/>
  <c r="BO18" i="21"/>
  <c r="CP28" i="20"/>
  <c r="CQ28" s="1"/>
  <c r="CA36"/>
  <c r="CG36" s="1"/>
  <c r="CM36" s="1"/>
  <c r="CA24"/>
  <c r="CG24" s="1"/>
  <c r="BP36"/>
  <c r="BS36" s="1"/>
  <c r="CE33"/>
  <c r="CK33" s="1"/>
  <c r="CD24"/>
  <c r="CJ24" s="1"/>
  <c r="CP35"/>
  <c r="CR35" s="1"/>
  <c r="CB33"/>
  <c r="CH33" s="1"/>
  <c r="CC27"/>
  <c r="CI27" s="1"/>
  <c r="CO25"/>
  <c r="BR23"/>
  <c r="BU23" s="1"/>
  <c r="BR35"/>
  <c r="BU35" s="1"/>
  <c r="CO24"/>
  <c r="CQ24" s="1"/>
  <c r="CF23" i="19"/>
  <c r="CL23" s="1"/>
  <c r="CE23"/>
  <c r="CK23" s="1"/>
  <c r="BR35"/>
  <c r="BU35" s="1"/>
  <c r="CF29"/>
  <c r="CL29" s="1"/>
  <c r="CD36"/>
  <c r="CJ36" s="1"/>
  <c r="CF37"/>
  <c r="CL37" s="1"/>
  <c r="BQ34"/>
  <c r="BT34" s="1"/>
  <c r="CB31"/>
  <c r="CH31" s="1"/>
  <c r="CO23"/>
  <c r="CE21"/>
  <c r="CK21" s="1"/>
  <c r="CO36"/>
  <c r="CR36" s="1"/>
  <c r="CC31"/>
  <c r="CI31" s="1"/>
  <c r="CR19"/>
  <c r="BP27"/>
  <c r="BS27" s="1"/>
  <c r="BP26"/>
  <c r="BS26" s="1"/>
  <c r="BQ19"/>
  <c r="BT19" s="1"/>
  <c r="CE37"/>
  <c r="CK37" s="1"/>
  <c r="CE31"/>
  <c r="CK31" s="1"/>
  <c r="CD24"/>
  <c r="CJ24" s="1"/>
  <c r="CP31"/>
  <c r="CR31" s="1"/>
  <c r="CD21"/>
  <c r="CJ21" s="1"/>
  <c r="CC29"/>
  <c r="CI29" s="1"/>
  <c r="CC24"/>
  <c r="CI24" s="1"/>
  <c r="CR25"/>
  <c r="CA20"/>
  <c r="CG20" s="1"/>
  <c r="BP32"/>
  <c r="BS32" s="1"/>
  <c r="CF21"/>
  <c r="CL21" s="1"/>
  <c r="CB20"/>
  <c r="CH20" s="1"/>
  <c r="CA29"/>
  <c r="CG29" s="1"/>
  <c r="CM29" s="1"/>
  <c r="BR23"/>
  <c r="BU23" s="1"/>
  <c r="CA32"/>
  <c r="CG32" s="1"/>
  <c r="BR19"/>
  <c r="BU19" s="1"/>
  <c r="CF31"/>
  <c r="CL31" s="1"/>
  <c r="BP23"/>
  <c r="BS23" s="1"/>
  <c r="CD32"/>
  <c r="CJ32" s="1"/>
  <c r="CB23"/>
  <c r="CH23" s="1"/>
  <c r="CD29"/>
  <c r="CJ29" s="1"/>
  <c r="CA23"/>
  <c r="CG23" s="1"/>
  <c r="CF20"/>
  <c r="CL20" s="1"/>
  <c r="CE24"/>
  <c r="CK24" s="1"/>
  <c r="BP28" i="18"/>
  <c r="BS28" s="1"/>
  <c r="CF25"/>
  <c r="CL25" s="1"/>
  <c r="CN25" s="1"/>
  <c r="BP31"/>
  <c r="BS31" s="1"/>
  <c r="CB28"/>
  <c r="CH28" s="1"/>
  <c r="BQ36"/>
  <c r="BT36" s="1"/>
  <c r="CD35"/>
  <c r="CJ35" s="1"/>
  <c r="CD27"/>
  <c r="CJ27" s="1"/>
  <c r="CN27" s="1"/>
  <c r="BR25"/>
  <c r="BU25" s="1"/>
  <c r="CC22"/>
  <c r="CI22" s="1"/>
  <c r="CF33"/>
  <c r="CL33" s="1"/>
  <c r="CO38"/>
  <c r="CO18" i="19" s="1"/>
  <c r="BR28" i="18"/>
  <c r="BU28" s="1"/>
  <c r="BQ38"/>
  <c r="BQ18" i="19" s="1"/>
  <c r="CA35" i="18"/>
  <c r="CG35" s="1"/>
  <c r="CF35"/>
  <c r="CL35" s="1"/>
  <c r="CF27"/>
  <c r="CL27" s="1"/>
  <c r="CP28"/>
  <c r="BP33"/>
  <c r="BS33" s="1"/>
  <c r="BZ18" i="19"/>
  <c r="BP20" i="18"/>
  <c r="BS20" s="1"/>
  <c r="BV20" s="1"/>
  <c r="BW20" s="1"/>
  <c r="CB20"/>
  <c r="CH20" s="1"/>
  <c r="CO35"/>
  <c r="CR35" s="1"/>
  <c r="CO33"/>
  <c r="CR33" s="1"/>
  <c r="CP30"/>
  <c r="CO28"/>
  <c r="CQ28" s="1"/>
  <c r="BQ22"/>
  <c r="BT22" s="1"/>
  <c r="CC33"/>
  <c r="CI33" s="1"/>
  <c r="CA22"/>
  <c r="CG22" s="1"/>
  <c r="BP30"/>
  <c r="BS30" s="1"/>
  <c r="CP27"/>
  <c r="CR27" s="1"/>
  <c r="CE35"/>
  <c r="CK35" s="1"/>
  <c r="CA25"/>
  <c r="CG25" s="1"/>
  <c r="BP22"/>
  <c r="BS22" s="1"/>
  <c r="CO36"/>
  <c r="CB19"/>
  <c r="CH19" s="1"/>
  <c r="CC35"/>
  <c r="CI35" s="1"/>
  <c r="CM35" s="1"/>
  <c r="CR29" i="17"/>
  <c r="CA31"/>
  <c r="CG31" s="1"/>
  <c r="CR26"/>
  <c r="CC31"/>
  <c r="CI31" s="1"/>
  <c r="CB24"/>
  <c r="CH24" s="1"/>
  <c r="BQ34"/>
  <c r="BT34" s="1"/>
  <c r="BR27"/>
  <c r="BU27" s="1"/>
  <c r="CP23"/>
  <c r="CN19"/>
  <c r="CF28"/>
  <c r="CL28" s="1"/>
  <c r="CA37"/>
  <c r="CG37" s="1"/>
  <c r="CM37" s="1"/>
  <c r="BP32"/>
  <c r="BS32" s="1"/>
  <c r="BV32" s="1"/>
  <c r="BW32" s="1"/>
  <c r="CM26"/>
  <c r="CA20"/>
  <c r="CG20" s="1"/>
  <c r="CO28"/>
  <c r="CO23"/>
  <c r="CQ23" s="1"/>
  <c r="CD24"/>
  <c r="CJ24" s="1"/>
  <c r="CN24" s="1"/>
  <c r="CR21"/>
  <c r="CD32"/>
  <c r="CJ32" s="1"/>
  <c r="CN38"/>
  <c r="CN18" i="18" s="1"/>
  <c r="CC23" i="17"/>
  <c r="CI23" s="1"/>
  <c r="BP31"/>
  <c r="BS31" s="1"/>
  <c r="BP23"/>
  <c r="BS23" s="1"/>
  <c r="CD29"/>
  <c r="CJ29" s="1"/>
  <c r="CN29" s="1"/>
  <c r="CF32"/>
  <c r="CL32" s="1"/>
  <c r="CB28"/>
  <c r="CH28" s="1"/>
  <c r="CB37"/>
  <c r="CH37" s="1"/>
  <c r="CP29"/>
  <c r="CQ29" s="1"/>
  <c r="BP24"/>
  <c r="BS24" s="1"/>
  <c r="BR23"/>
  <c r="BU23" s="1"/>
  <c r="CO36"/>
  <c r="CR36" s="1"/>
  <c r="BR31"/>
  <c r="BU31" s="1"/>
  <c r="CC24"/>
  <c r="CI24" s="1"/>
  <c r="CA36"/>
  <c r="CG36" s="1"/>
  <c r="CO21"/>
  <c r="BR35"/>
  <c r="BU35" s="1"/>
  <c r="BP35"/>
  <c r="BS35" s="1"/>
  <c r="CF20"/>
  <c r="CL20" s="1"/>
  <c r="CE28"/>
  <c r="CK28" s="1"/>
  <c r="CN28" s="1"/>
  <c r="CO20"/>
  <c r="CN35"/>
  <c r="BP34"/>
  <c r="BS34" s="1"/>
  <c r="CD37"/>
  <c r="CJ37" s="1"/>
  <c r="CB31"/>
  <c r="CH31" s="1"/>
  <c r="CB23"/>
  <c r="CH23" s="1"/>
  <c r="CB21"/>
  <c r="CH21" s="1"/>
  <c r="CC32"/>
  <c r="CI32" s="1"/>
  <c r="CM32" s="1"/>
  <c r="CO24"/>
  <c r="CR24" s="1"/>
  <c r="CE36"/>
  <c r="CK36" s="1"/>
  <c r="CF18" i="18"/>
  <c r="CB32" i="17"/>
  <c r="CH32" s="1"/>
  <c r="CF24"/>
  <c r="CL24" s="1"/>
  <c r="CD31"/>
  <c r="CJ31" s="1"/>
  <c r="CQ27"/>
  <c r="CB20"/>
  <c r="CH20" s="1"/>
  <c r="CM20" s="1"/>
  <c r="BP27"/>
  <c r="BS27" s="1"/>
  <c r="CC20"/>
  <c r="CI20" s="1"/>
  <c r="CD20"/>
  <c r="CJ20" s="1"/>
  <c r="CE18" i="18"/>
  <c r="CB36" i="17"/>
  <c r="CH36" s="1"/>
  <c r="CF37"/>
  <c r="CL37" s="1"/>
  <c r="CF31"/>
  <c r="CL31" s="1"/>
  <c r="BR26"/>
  <c r="BU26" s="1"/>
  <c r="BV26" s="1"/>
  <c r="BW26" s="1"/>
  <c r="CD23"/>
  <c r="CJ23" s="1"/>
  <c r="CD21"/>
  <c r="CJ21" s="1"/>
  <c r="CN21" s="1"/>
  <c r="BP19"/>
  <c r="BS19" s="1"/>
  <c r="CO32"/>
  <c r="CR32" s="1"/>
  <c r="CA32"/>
  <c r="CG32" s="1"/>
  <c r="CA24"/>
  <c r="CG24" s="1"/>
  <c r="CB20" i="16"/>
  <c r="CH20" s="1"/>
  <c r="CA35"/>
  <c r="CG35" s="1"/>
  <c r="CM35" s="1"/>
  <c r="CD35"/>
  <c r="CJ35" s="1"/>
  <c r="BR31"/>
  <c r="BU31" s="1"/>
  <c r="CA36"/>
  <c r="CG36" s="1"/>
  <c r="CQ30"/>
  <c r="CO24"/>
  <c r="CR24" s="1"/>
  <c r="BP28"/>
  <c r="BS28" s="1"/>
  <c r="CP36"/>
  <c r="BQ22"/>
  <c r="BT22" s="1"/>
  <c r="BV22" s="1"/>
  <c r="BW22" s="1"/>
  <c r="CC35"/>
  <c r="CI35" s="1"/>
  <c r="CA33"/>
  <c r="CG33" s="1"/>
  <c r="CF24"/>
  <c r="CL24" s="1"/>
  <c r="CF35"/>
  <c r="CL35" s="1"/>
  <c r="CP25"/>
  <c r="CC25"/>
  <c r="CI25" s="1"/>
  <c r="CC32"/>
  <c r="CI32" s="1"/>
  <c r="CE36"/>
  <c r="CK36" s="1"/>
  <c r="CN36" s="1"/>
  <c r="BP31"/>
  <c r="BS31" s="1"/>
  <c r="BP23"/>
  <c r="BS23" s="1"/>
  <c r="BU38"/>
  <c r="BU18" i="17" s="1"/>
  <c r="CH38" i="16"/>
  <c r="CH18" i="17" s="1"/>
  <c r="CO20" i="16"/>
  <c r="CQ20" s="1"/>
  <c r="CC27"/>
  <c r="CI27" s="1"/>
  <c r="CB24"/>
  <c r="CH24" s="1"/>
  <c r="CB36"/>
  <c r="CH36" s="1"/>
  <c r="CM36" s="1"/>
  <c r="CF33"/>
  <c r="CL33" s="1"/>
  <c r="CN33" s="1"/>
  <c r="BQ30"/>
  <c r="BT30" s="1"/>
  <c r="BV30" s="1"/>
  <c r="BW30" s="1"/>
  <c r="BR23"/>
  <c r="BU23" s="1"/>
  <c r="CC28"/>
  <c r="CI28" s="1"/>
  <c r="CA28"/>
  <c r="CG28" s="1"/>
  <c r="CA27"/>
  <c r="CG27" s="1"/>
  <c r="CB28"/>
  <c r="CH28" s="1"/>
  <c r="CO36"/>
  <c r="AG38"/>
  <c r="CE20"/>
  <c r="CK20" s="1"/>
  <c r="CE27"/>
  <c r="CK27" s="1"/>
  <c r="CD27"/>
  <c r="CJ27" s="1"/>
  <c r="CD36"/>
  <c r="CJ36" s="1"/>
  <c r="CD28"/>
  <c r="CJ28" s="1"/>
  <c r="CP33"/>
  <c r="CR33" s="1"/>
  <c r="CO27"/>
  <c r="CB25"/>
  <c r="CH25" s="1"/>
  <c r="BP19"/>
  <c r="BS19" s="1"/>
  <c r="CO28"/>
  <c r="CQ28" s="1"/>
  <c r="BO18" i="17"/>
  <c r="CE28" i="16"/>
  <c r="CK28" s="1"/>
  <c r="BR22"/>
  <c r="BU22" s="1"/>
  <c r="CR34"/>
  <c r="CQ23"/>
  <c r="CN29"/>
  <c r="CC20"/>
  <c r="CI20" s="1"/>
  <c r="CF20"/>
  <c r="CL20" s="1"/>
  <c r="CB32"/>
  <c r="CH32" s="1"/>
  <c r="CF28"/>
  <c r="CL28" s="1"/>
  <c r="BR19"/>
  <c r="BU19" s="1"/>
  <c r="BR35"/>
  <c r="BU35" s="1"/>
  <c r="BV35" s="1"/>
  <c r="BW35" s="1"/>
  <c r="CA24"/>
  <c r="CG24" s="1"/>
  <c r="CB32" i="15"/>
  <c r="CH32" s="1"/>
  <c r="CB24"/>
  <c r="CH24" s="1"/>
  <c r="CB31"/>
  <c r="CH31" s="1"/>
  <c r="CA23"/>
  <c r="CG23" s="1"/>
  <c r="CO32"/>
  <c r="BQ19"/>
  <c r="BT19" s="1"/>
  <c r="AF18" i="16"/>
  <c r="AG18" s="1"/>
  <c r="AG19" s="1"/>
  <c r="CA20" i="15"/>
  <c r="CG20" s="1"/>
  <c r="CD36"/>
  <c r="CJ36" s="1"/>
  <c r="CD32"/>
  <c r="CJ32" s="1"/>
  <c r="CD24"/>
  <c r="CJ24" s="1"/>
  <c r="CD31"/>
  <c r="CJ31" s="1"/>
  <c r="CC23"/>
  <c r="CI23" s="1"/>
  <c r="CC21"/>
  <c r="CI21" s="1"/>
  <c r="CE36"/>
  <c r="CK36" s="1"/>
  <c r="BP31"/>
  <c r="BS31" s="1"/>
  <c r="BR35"/>
  <c r="BU35" s="1"/>
  <c r="BV35" s="1"/>
  <c r="BW35" s="1"/>
  <c r="CC28"/>
  <c r="CI28" s="1"/>
  <c r="CF24"/>
  <c r="CL24" s="1"/>
  <c r="BR26"/>
  <c r="BU26" s="1"/>
  <c r="CA24"/>
  <c r="CG24" s="1"/>
  <c r="CP24"/>
  <c r="CR24" s="1"/>
  <c r="CO28"/>
  <c r="CR28" s="1"/>
  <c r="CC37"/>
  <c r="CI37" s="1"/>
  <c r="CA31"/>
  <c r="CG31" s="1"/>
  <c r="CB37"/>
  <c r="CH37" s="1"/>
  <c r="CF21"/>
  <c r="CL21" s="1"/>
  <c r="CC29"/>
  <c r="CI29" s="1"/>
  <c r="BP26"/>
  <c r="BS26" s="1"/>
  <c r="CA28"/>
  <c r="CG28" s="1"/>
  <c r="CE24"/>
  <c r="CK24" s="1"/>
  <c r="CP32"/>
  <c r="CR32" s="1"/>
  <c r="CM26"/>
  <c r="CE32"/>
  <c r="CK32" s="1"/>
  <c r="CC24"/>
  <c r="CI24" s="1"/>
  <c r="CB18" i="16"/>
  <c r="CP29" i="15"/>
  <c r="CE37"/>
  <c r="CK37" s="1"/>
  <c r="CC31"/>
  <c r="CI31" s="1"/>
  <c r="CD37"/>
  <c r="CJ37" s="1"/>
  <c r="CB23"/>
  <c r="CH23" s="1"/>
  <c r="CB20"/>
  <c r="CH20" s="1"/>
  <c r="CA29"/>
  <c r="CG29" s="1"/>
  <c r="CE28"/>
  <c r="CK28" s="1"/>
  <c r="BR31"/>
  <c r="BU31" s="1"/>
  <c r="CF32"/>
  <c r="CL32" s="1"/>
  <c r="CA32"/>
  <c r="CG32" s="1"/>
  <c r="CM32" s="1"/>
  <c r="BP27"/>
  <c r="BS27" s="1"/>
  <c r="CO29"/>
  <c r="CO23"/>
  <c r="BP34"/>
  <c r="BS34" s="1"/>
  <c r="BV34" s="1"/>
  <c r="BW34" s="1"/>
  <c r="CD29"/>
  <c r="CJ29" s="1"/>
  <c r="CD20"/>
  <c r="CJ20" s="1"/>
  <c r="BR19"/>
  <c r="BU19" s="1"/>
  <c r="CB27" i="12"/>
  <c r="CH27" s="1"/>
  <c r="CC28"/>
  <c r="CI28" s="1"/>
  <c r="CB28"/>
  <c r="CH28" s="1"/>
  <c r="CD20"/>
  <c r="CJ20" s="1"/>
  <c r="CA20"/>
  <c r="CG20" s="1"/>
  <c r="CA36"/>
  <c r="CG36" s="1"/>
  <c r="CO28"/>
  <c r="CD36"/>
  <c r="CJ36" s="1"/>
  <c r="CF28"/>
  <c r="CL28" s="1"/>
  <c r="CC20"/>
  <c r="CI20" s="1"/>
  <c r="CE36"/>
  <c r="CK36" s="1"/>
  <c r="CE28"/>
  <c r="CK28" s="1"/>
  <c r="BP23"/>
  <c r="BS23" s="1"/>
  <c r="CB36"/>
  <c r="CH36" s="1"/>
  <c r="CD28"/>
  <c r="CJ28" s="1"/>
  <c r="BR23"/>
  <c r="BU23" s="1"/>
  <c r="BR31"/>
  <c r="BU31" s="1"/>
  <c r="BV31" s="1"/>
  <c r="BW31" s="1"/>
  <c r="CF36"/>
  <c r="CL36" s="1"/>
  <c r="CD32"/>
  <c r="CJ32" s="1"/>
  <c r="CE20"/>
  <c r="CK20" s="1"/>
  <c r="BR35"/>
  <c r="BU35" s="1"/>
  <c r="CF20"/>
  <c r="CL20" s="1"/>
  <c r="CF32"/>
  <c r="CL32" s="1"/>
  <c r="BP31"/>
  <c r="BS31" s="1"/>
  <c r="Y31" i="17"/>
  <c r="Y23"/>
  <c r="Y27"/>
  <c r="Y29"/>
  <c r="Y32"/>
  <c r="Y24"/>
  <c r="Y19"/>
  <c r="Y21"/>
  <c r="Y30"/>
  <c r="Y33"/>
  <c r="Y25"/>
  <c r="Y34"/>
  <c r="Y26"/>
  <c r="Y35"/>
  <c r="Y36"/>
  <c r="Y28"/>
  <c r="Y20"/>
  <c r="Y37"/>
  <c r="Y38"/>
  <c r="Y22"/>
  <c r="Y35" i="22"/>
  <c r="Y27"/>
  <c r="Y19"/>
  <c r="Y25"/>
  <c r="Y36"/>
  <c r="Y28"/>
  <c r="Y20"/>
  <c r="Y37"/>
  <c r="Y29"/>
  <c r="Y21"/>
  <c r="Y38"/>
  <c r="Y30"/>
  <c r="Y22"/>
  <c r="Y31"/>
  <c r="Y23"/>
  <c r="Y32"/>
  <c r="Y24"/>
  <c r="Y33"/>
  <c r="Y34"/>
  <c r="Y26"/>
  <c r="Y35" i="20"/>
  <c r="Y27"/>
  <c r="Y19"/>
  <c r="Y36"/>
  <c r="Y28"/>
  <c r="Y20"/>
  <c r="Y24"/>
  <c r="Y37"/>
  <c r="Y29"/>
  <c r="Y21"/>
  <c r="Y26"/>
  <c r="Y38"/>
  <c r="Y30"/>
  <c r="Y22"/>
  <c r="Y31"/>
  <c r="Y23"/>
  <c r="Y32"/>
  <c r="Y33"/>
  <c r="Y25"/>
  <c r="Y34"/>
  <c r="Y35" i="16"/>
  <c r="Y27"/>
  <c r="Y19"/>
  <c r="Y32"/>
  <c r="Y36"/>
  <c r="Y28"/>
  <c r="Y20"/>
  <c r="Y26"/>
  <c r="Y37"/>
  <c r="Y29"/>
  <c r="Y21"/>
  <c r="Y25"/>
  <c r="Y34"/>
  <c r="Y38"/>
  <c r="Y30"/>
  <c r="Y22"/>
  <c r="Y31"/>
  <c r="Y23"/>
  <c r="Y24"/>
  <c r="Y33"/>
  <c r="Y35" i="12"/>
  <c r="Y27"/>
  <c r="Y19"/>
  <c r="Y32"/>
  <c r="Y36"/>
  <c r="Y28"/>
  <c r="Y20"/>
  <c r="Y24"/>
  <c r="Y34"/>
  <c r="Y37"/>
  <c r="Y29"/>
  <c r="Y21"/>
  <c r="Y33"/>
  <c r="Y26"/>
  <c r="Y38"/>
  <c r="Y30"/>
  <c r="Y22"/>
  <c r="Y31"/>
  <c r="Y23"/>
  <c r="Y25"/>
  <c r="Y31" i="15"/>
  <c r="Y23"/>
  <c r="Y29"/>
  <c r="Y30"/>
  <c r="Y32"/>
  <c r="Y24"/>
  <c r="Y36"/>
  <c r="Y21"/>
  <c r="Y33"/>
  <c r="Y25"/>
  <c r="Y20"/>
  <c r="Y34"/>
  <c r="Y26"/>
  <c r="Y35"/>
  <c r="Y27"/>
  <c r="Y19"/>
  <c r="Y28"/>
  <c r="Y37"/>
  <c r="Y38"/>
  <c r="Y22"/>
  <c r="Y31" i="23"/>
  <c r="Y23"/>
  <c r="Y32"/>
  <c r="Y24"/>
  <c r="Y33"/>
  <c r="Y25"/>
  <c r="Y21"/>
  <c r="Y34"/>
  <c r="Y26"/>
  <c r="Y35"/>
  <c r="Y27"/>
  <c r="Y19"/>
  <c r="Y36"/>
  <c r="Y28"/>
  <c r="Y20"/>
  <c r="Y37"/>
  <c r="Y29"/>
  <c r="Y38"/>
  <c r="Y30"/>
  <c r="Y22"/>
  <c r="AB27" i="21"/>
  <c r="Y31"/>
  <c r="Y23"/>
  <c r="Y28"/>
  <c r="Y32"/>
  <c r="Y24"/>
  <c r="Y37"/>
  <c r="Y38"/>
  <c r="Y33"/>
  <c r="Y25"/>
  <c r="Y34"/>
  <c r="Y26"/>
  <c r="Y35"/>
  <c r="Y27"/>
  <c r="Y19"/>
  <c r="Y36"/>
  <c r="Y20"/>
  <c r="Y29"/>
  <c r="Y21"/>
  <c r="Y30"/>
  <c r="Y22"/>
  <c r="Y31" i="19"/>
  <c r="Y23"/>
  <c r="Y30"/>
  <c r="Y32"/>
  <c r="Y24"/>
  <c r="Y33"/>
  <c r="Y25"/>
  <c r="Y20"/>
  <c r="Y34"/>
  <c r="Y26"/>
  <c r="Y35"/>
  <c r="Y27"/>
  <c r="Y19"/>
  <c r="Y36"/>
  <c r="Y28"/>
  <c r="Y37"/>
  <c r="Y29"/>
  <c r="Y21"/>
  <c r="Y38"/>
  <c r="Y22"/>
  <c r="Y35" i="18"/>
  <c r="Y27"/>
  <c r="Y19"/>
  <c r="Y36"/>
  <c r="Y28"/>
  <c r="Y20"/>
  <c r="Y37"/>
  <c r="Y29"/>
  <c r="Y21"/>
  <c r="Y23"/>
  <c r="Y25"/>
  <c r="Y38"/>
  <c r="Y30"/>
  <c r="Y22"/>
  <c r="Y31"/>
  <c r="Y32"/>
  <c r="Y24"/>
  <c r="Y33"/>
  <c r="Y34"/>
  <c r="Y26"/>
  <c r="BR20" i="1"/>
  <c r="BU20" s="1"/>
  <c r="CA33"/>
  <c r="CG33" s="1"/>
  <c r="BP28"/>
  <c r="BS28" s="1"/>
  <c r="K17" i="20"/>
  <c r="T33" i="1"/>
  <c r="T25"/>
  <c r="T27"/>
  <c r="T35"/>
  <c r="T29"/>
  <c r="T21"/>
  <c r="T19"/>
  <c r="CE27"/>
  <c r="CK27" s="1"/>
  <c r="CE35"/>
  <c r="CK35" s="1"/>
  <c r="BP30"/>
  <c r="BS30" s="1"/>
  <c r="CA27"/>
  <c r="CG27" s="1"/>
  <c r="BO18" i="12"/>
  <c r="BQ30" i="1"/>
  <c r="BT30" s="1"/>
  <c r="CA35"/>
  <c r="CG35" s="1"/>
  <c r="CF35"/>
  <c r="CL35" s="1"/>
  <c r="CE19"/>
  <c r="CK19" s="1"/>
  <c r="BQ36" i="12"/>
  <c r="BT36" s="1"/>
  <c r="BP38"/>
  <c r="BP18" i="15" s="1"/>
  <c r="CE35" i="12"/>
  <c r="CK35" s="1"/>
  <c r="CB32"/>
  <c r="CH32" s="1"/>
  <c r="CM32" s="1"/>
  <c r="CO32" s="1"/>
  <c r="CF24"/>
  <c r="CL24" s="1"/>
  <c r="CN24" s="1"/>
  <c r="CP24" s="1"/>
  <c r="BR33"/>
  <c r="BU33" s="1"/>
  <c r="CC24"/>
  <c r="CI24" s="1"/>
  <c r="CB38"/>
  <c r="CH38" s="1"/>
  <c r="CH18" i="15" s="1"/>
  <c r="BQ38" i="12"/>
  <c r="BQ18" i="15" s="1"/>
  <c r="BP35" i="12"/>
  <c r="BS35" s="1"/>
  <c r="CA24"/>
  <c r="CG24" s="1"/>
  <c r="CM28"/>
  <c r="BR22"/>
  <c r="BU22" s="1"/>
  <c r="CB24"/>
  <c r="CH24" s="1"/>
  <c r="CA30"/>
  <c r="CG30" s="1"/>
  <c r="CE24"/>
  <c r="CK24" s="1"/>
  <c r="BQ30"/>
  <c r="BT30" s="1"/>
  <c r="CD30"/>
  <c r="CJ30" s="1"/>
  <c r="BP25"/>
  <c r="BS25" s="1"/>
  <c r="CE33"/>
  <c r="CK33" s="1"/>
  <c r="CF30"/>
  <c r="CL30" s="1"/>
  <c r="CB29"/>
  <c r="CH29" s="1"/>
  <c r="CE27"/>
  <c r="CK27" s="1"/>
  <c r="CN27" s="1"/>
  <c r="CP27" s="1"/>
  <c r="CE37"/>
  <c r="CK37" s="1"/>
  <c r="CC35"/>
  <c r="CI35" s="1"/>
  <c r="CA33"/>
  <c r="CG33" s="1"/>
  <c r="CB30"/>
  <c r="CH30" s="1"/>
  <c r="CF35"/>
  <c r="CL35" s="1"/>
  <c r="CD22"/>
  <c r="CJ22" s="1"/>
  <c r="CE22"/>
  <c r="CK22" s="1"/>
  <c r="CB25"/>
  <c r="CH25" s="1"/>
  <c r="CD38"/>
  <c r="CM36"/>
  <c r="CO36" s="1"/>
  <c r="CD33"/>
  <c r="CJ33" s="1"/>
  <c r="CC25"/>
  <c r="CI25" s="1"/>
  <c r="BP28"/>
  <c r="BS28" s="1"/>
  <c r="BV28" s="1"/>
  <c r="BW28" s="1"/>
  <c r="CF38"/>
  <c r="CF18" i="15" s="1"/>
  <c r="CF37" i="12"/>
  <c r="CL37" s="1"/>
  <c r="CF33"/>
  <c r="CL33" s="1"/>
  <c r="CD29"/>
  <c r="CJ29" s="1"/>
  <c r="CD21"/>
  <c r="CJ21" s="1"/>
  <c r="BP36"/>
  <c r="BS36" s="1"/>
  <c r="CD25"/>
  <c r="CJ25" s="1"/>
  <c r="CA25"/>
  <c r="CG25" s="1"/>
  <c r="BR28"/>
  <c r="BU28" s="1"/>
  <c r="CC21"/>
  <c r="CI21" s="1"/>
  <c r="BP24"/>
  <c r="BS24" s="1"/>
  <c r="CA27"/>
  <c r="CG27" s="1"/>
  <c r="BT38"/>
  <c r="BT18" i="15" s="1"/>
  <c r="BQ20" i="12"/>
  <c r="BT20" s="1"/>
  <c r="CA37"/>
  <c r="CG37" s="1"/>
  <c r="CB35"/>
  <c r="CH35" s="1"/>
  <c r="CB22"/>
  <c r="CH22" s="1"/>
  <c r="CA22"/>
  <c r="CG22" s="1"/>
  <c r="CE38"/>
  <c r="BP33"/>
  <c r="BS33" s="1"/>
  <c r="BV33" s="1"/>
  <c r="BW33" s="1"/>
  <c r="CC38"/>
  <c r="CC30"/>
  <c r="CI30" s="1"/>
  <c r="CB33"/>
  <c r="CH33" s="1"/>
  <c r="CE25"/>
  <c r="CK25" s="1"/>
  <c r="CB18" i="15"/>
  <c r="CA38" i="12"/>
  <c r="BO18" i="15"/>
  <c r="BR24" i="12"/>
  <c r="BU24" s="1"/>
  <c r="CC27"/>
  <c r="CI27" s="1"/>
  <c r="BQ22"/>
  <c r="BT22" s="1"/>
  <c r="CA35"/>
  <c r="CG35" s="1"/>
  <c r="BP30"/>
  <c r="BS30" s="1"/>
  <c r="BR20"/>
  <c r="BU20" s="1"/>
  <c r="CB19"/>
  <c r="CH19" s="1"/>
  <c r="CF19"/>
  <c r="CL19" s="1"/>
  <c r="BR19"/>
  <c r="BU19" s="1"/>
  <c r="BP19"/>
  <c r="BS19" s="1"/>
  <c r="CE19"/>
  <c r="CK19" s="1"/>
  <c r="CC19"/>
  <c r="CI19" s="1"/>
  <c r="CD19"/>
  <c r="CJ19" s="1"/>
  <c r="AG18"/>
  <c r="AG19" s="1"/>
  <c r="CD31" i="1"/>
  <c r="CJ31" s="1"/>
  <c r="AB38" i="21"/>
  <c r="Z35"/>
  <c r="Z31"/>
  <c r="Z27"/>
  <c r="Z23"/>
  <c r="Z19"/>
  <c r="AD31"/>
  <c r="AD23"/>
  <c r="Z32"/>
  <c r="Z20"/>
  <c r="AD25"/>
  <c r="AD19"/>
  <c r="AA33"/>
  <c r="AD28"/>
  <c r="Z38"/>
  <c r="Z22"/>
  <c r="AD37"/>
  <c r="AA35"/>
  <c r="AA31"/>
  <c r="AA27"/>
  <c r="AA23"/>
  <c r="AA19"/>
  <c r="AD32"/>
  <c r="AD24"/>
  <c r="Z36"/>
  <c r="Z24"/>
  <c r="AD33"/>
  <c r="AA25"/>
  <c r="AD20"/>
  <c r="Z30"/>
  <c r="AD21"/>
  <c r="AA36"/>
  <c r="AA32"/>
  <c r="AA28"/>
  <c r="AA24"/>
  <c r="AA20"/>
  <c r="AD34"/>
  <c r="AD26"/>
  <c r="Z37"/>
  <c r="Z33"/>
  <c r="Z29"/>
  <c r="Z25"/>
  <c r="Z21"/>
  <c r="AD27"/>
  <c r="AA29"/>
  <c r="AD36"/>
  <c r="Z34"/>
  <c r="AA38"/>
  <c r="AA34"/>
  <c r="AA30"/>
  <c r="AA26"/>
  <c r="AA22"/>
  <c r="AD38"/>
  <c r="AD30"/>
  <c r="AD22"/>
  <c r="Z28"/>
  <c r="AD35"/>
  <c r="AA37"/>
  <c r="AA21"/>
  <c r="Z26"/>
  <c r="AD29"/>
  <c r="AC19" i="12"/>
  <c r="Z35"/>
  <c r="Z31"/>
  <c r="Z27"/>
  <c r="Z23"/>
  <c r="Z19"/>
  <c r="AD35"/>
  <c r="AD27"/>
  <c r="AD19"/>
  <c r="Z28"/>
  <c r="AD21"/>
  <c r="Z29"/>
  <c r="AA29"/>
  <c r="Z30"/>
  <c r="AA35"/>
  <c r="AA31"/>
  <c r="AA27"/>
  <c r="AA23"/>
  <c r="AA19"/>
  <c r="AD36"/>
  <c r="AD28"/>
  <c r="AD20"/>
  <c r="Z32"/>
  <c r="Z20"/>
  <c r="AD29"/>
  <c r="Z25"/>
  <c r="AD31"/>
  <c r="AA37"/>
  <c r="AA21"/>
  <c r="AD32"/>
  <c r="Z38"/>
  <c r="Z22"/>
  <c r="AD33"/>
  <c r="AA36"/>
  <c r="AA32"/>
  <c r="AA28"/>
  <c r="AA24"/>
  <c r="AA20"/>
  <c r="AD38"/>
  <c r="AD30"/>
  <c r="AD22"/>
  <c r="Z37"/>
  <c r="Z21"/>
  <c r="AA25"/>
  <c r="Z34"/>
  <c r="AD25"/>
  <c r="AA38"/>
  <c r="AA34"/>
  <c r="AA30"/>
  <c r="AA26"/>
  <c r="AA22"/>
  <c r="AD34"/>
  <c r="AD26"/>
  <c r="Z36"/>
  <c r="Z24"/>
  <c r="AD37"/>
  <c r="Z33"/>
  <c r="AD23"/>
  <c r="AA33"/>
  <c r="AD24"/>
  <c r="Z26"/>
  <c r="AC31" i="16"/>
  <c r="Z35"/>
  <c r="Z31"/>
  <c r="Z27"/>
  <c r="Z23"/>
  <c r="Z19"/>
  <c r="AD35"/>
  <c r="AD27"/>
  <c r="AD19"/>
  <c r="Z36"/>
  <c r="Z24"/>
  <c r="AD29"/>
  <c r="AD31"/>
  <c r="AA37"/>
  <c r="AA21"/>
  <c r="AD32"/>
  <c r="Z26"/>
  <c r="AA35"/>
  <c r="AA31"/>
  <c r="AA27"/>
  <c r="AA23"/>
  <c r="AA19"/>
  <c r="AD36"/>
  <c r="AD28"/>
  <c r="AD20"/>
  <c r="Z28"/>
  <c r="AD37"/>
  <c r="AD23"/>
  <c r="AA29"/>
  <c r="AD24"/>
  <c r="Z34"/>
  <c r="AD25"/>
  <c r="AA36"/>
  <c r="AA32"/>
  <c r="AA28"/>
  <c r="AA24"/>
  <c r="AA20"/>
  <c r="AD38"/>
  <c r="AD30"/>
  <c r="AD22"/>
  <c r="Z37"/>
  <c r="Z33"/>
  <c r="Z29"/>
  <c r="Z25"/>
  <c r="Z21"/>
  <c r="AA33"/>
  <c r="Z38"/>
  <c r="Z22"/>
  <c r="AA38"/>
  <c r="AA34"/>
  <c r="AA30"/>
  <c r="AA26"/>
  <c r="AA22"/>
  <c r="AD34"/>
  <c r="AD26"/>
  <c r="Z32"/>
  <c r="Z20"/>
  <c r="AD21"/>
  <c r="AA25"/>
  <c r="Z30"/>
  <c r="AD33"/>
  <c r="AC38" i="19"/>
  <c r="Z35"/>
  <c r="Z31"/>
  <c r="Z27"/>
  <c r="Z23"/>
  <c r="Z19"/>
  <c r="AD31"/>
  <c r="AD23"/>
  <c r="Z36"/>
  <c r="Z24"/>
  <c r="AD27"/>
  <c r="AA25"/>
  <c r="AD36"/>
  <c r="Z30"/>
  <c r="AA35"/>
  <c r="AA31"/>
  <c r="AA27"/>
  <c r="AA23"/>
  <c r="AA19"/>
  <c r="AD32"/>
  <c r="AD24"/>
  <c r="Z28"/>
  <c r="AD25"/>
  <c r="AD19"/>
  <c r="AA33"/>
  <c r="AD28"/>
  <c r="Z38"/>
  <c r="Z22"/>
  <c r="AD29"/>
  <c r="AA36"/>
  <c r="AA32"/>
  <c r="AA28"/>
  <c r="AA24"/>
  <c r="AA20"/>
  <c r="AD34"/>
  <c r="AD26"/>
  <c r="Z37"/>
  <c r="Z33"/>
  <c r="Z29"/>
  <c r="Z25"/>
  <c r="Z21"/>
  <c r="AD35"/>
  <c r="AA37"/>
  <c r="AA21"/>
  <c r="Z26"/>
  <c r="AD21"/>
  <c r="AA38"/>
  <c r="AA34"/>
  <c r="AA30"/>
  <c r="AA26"/>
  <c r="AA22"/>
  <c r="AD38"/>
  <c r="AD30"/>
  <c r="AD22"/>
  <c r="Z32"/>
  <c r="Z20"/>
  <c r="AD33"/>
  <c r="AA29"/>
  <c r="AD20"/>
  <c r="Z34"/>
  <c r="AD37"/>
  <c r="AB31" i="15"/>
  <c r="Z35"/>
  <c r="Z31"/>
  <c r="Z27"/>
  <c r="Z23"/>
  <c r="Z19"/>
  <c r="AD31"/>
  <c r="AD23"/>
  <c r="Z32"/>
  <c r="Z20"/>
  <c r="AD25"/>
  <c r="AD27"/>
  <c r="AA25"/>
  <c r="AD20"/>
  <c r="Z26"/>
  <c r="AD29"/>
  <c r="AA35"/>
  <c r="AA31"/>
  <c r="AA27"/>
  <c r="AA23"/>
  <c r="AA19"/>
  <c r="AD32"/>
  <c r="AD24"/>
  <c r="Z36"/>
  <c r="Z24"/>
  <c r="AD33"/>
  <c r="AA33"/>
  <c r="Z38"/>
  <c r="AA36"/>
  <c r="AA32"/>
  <c r="AA28"/>
  <c r="AA24"/>
  <c r="AA20"/>
  <c r="AD34"/>
  <c r="AD26"/>
  <c r="Z37"/>
  <c r="Z33"/>
  <c r="Z29"/>
  <c r="Z25"/>
  <c r="Z21"/>
  <c r="AD19"/>
  <c r="AA37"/>
  <c r="AA21"/>
  <c r="AD28"/>
  <c r="Z30"/>
  <c r="AD37"/>
  <c r="AA38"/>
  <c r="AA34"/>
  <c r="AA30"/>
  <c r="AA26"/>
  <c r="AA22"/>
  <c r="AD38"/>
  <c r="AD30"/>
  <c r="AD22"/>
  <c r="Z28"/>
  <c r="AD35"/>
  <c r="AA29"/>
  <c r="AD36"/>
  <c r="Z34"/>
  <c r="Z22"/>
  <c r="AD21"/>
  <c r="AB35" i="23"/>
  <c r="Z35"/>
  <c r="Z31"/>
  <c r="Z27"/>
  <c r="Z23"/>
  <c r="Z19"/>
  <c r="AD31"/>
  <c r="AD23"/>
  <c r="Z32"/>
  <c r="AD33"/>
  <c r="AA33"/>
  <c r="AA21"/>
  <c r="AD20"/>
  <c r="Z34"/>
  <c r="AD29"/>
  <c r="AA35"/>
  <c r="AA31"/>
  <c r="AA27"/>
  <c r="AA23"/>
  <c r="AA19"/>
  <c r="AD32"/>
  <c r="AD24"/>
  <c r="Z36"/>
  <c r="AA37"/>
  <c r="Z30"/>
  <c r="Z22"/>
  <c r="AA36"/>
  <c r="AA32"/>
  <c r="AA28"/>
  <c r="AA24"/>
  <c r="AA20"/>
  <c r="AD34"/>
  <c r="AD26"/>
  <c r="Z37"/>
  <c r="Z33"/>
  <c r="Z29"/>
  <c r="Z25"/>
  <c r="Z21"/>
  <c r="AD35"/>
  <c r="AD27"/>
  <c r="AD19"/>
  <c r="AA25"/>
  <c r="AD28"/>
  <c r="Z38"/>
  <c r="AD37"/>
  <c r="AA38"/>
  <c r="AA34"/>
  <c r="AA30"/>
  <c r="AA26"/>
  <c r="AA22"/>
  <c r="AD38"/>
  <c r="AD30"/>
  <c r="AD22"/>
  <c r="Z28"/>
  <c r="Z24"/>
  <c r="Z20"/>
  <c r="AD25"/>
  <c r="AA29"/>
  <c r="AD36"/>
  <c r="Z26"/>
  <c r="AD21"/>
  <c r="AC19" i="22"/>
  <c r="Z35"/>
  <c r="Z31"/>
  <c r="Z27"/>
  <c r="Z23"/>
  <c r="Z19"/>
  <c r="AD35"/>
  <c r="AD27"/>
  <c r="AD19"/>
  <c r="Z36"/>
  <c r="Z24"/>
  <c r="AD29"/>
  <c r="AD31"/>
  <c r="AA29"/>
  <c r="Z34"/>
  <c r="AA35"/>
  <c r="AA31"/>
  <c r="AA27"/>
  <c r="AA23"/>
  <c r="AA19"/>
  <c r="AD36"/>
  <c r="AD28"/>
  <c r="AD20"/>
  <c r="Z28"/>
  <c r="AD37"/>
  <c r="AD23"/>
  <c r="AA37"/>
  <c r="AA21"/>
  <c r="AD32"/>
  <c r="Z26"/>
  <c r="AD33"/>
  <c r="AA36"/>
  <c r="AA32"/>
  <c r="AA28"/>
  <c r="AA24"/>
  <c r="AA20"/>
  <c r="AD38"/>
  <c r="AD30"/>
  <c r="AD22"/>
  <c r="Z37"/>
  <c r="Z33"/>
  <c r="Z29"/>
  <c r="Z25"/>
  <c r="Z21"/>
  <c r="AA25"/>
  <c r="Z30"/>
  <c r="AD25"/>
  <c r="AA38"/>
  <c r="AA34"/>
  <c r="AA30"/>
  <c r="AA26"/>
  <c r="AA22"/>
  <c r="AD34"/>
  <c r="AD26"/>
  <c r="Z32"/>
  <c r="Z20"/>
  <c r="AD21"/>
  <c r="AA33"/>
  <c r="AD24"/>
  <c r="Z38"/>
  <c r="Z22"/>
  <c r="AB35" i="17"/>
  <c r="Z35"/>
  <c r="Z31"/>
  <c r="Z27"/>
  <c r="Z23"/>
  <c r="Z19"/>
  <c r="AD31"/>
  <c r="AD23"/>
  <c r="Z28"/>
  <c r="AD33"/>
  <c r="AA33"/>
  <c r="Z38"/>
  <c r="Z22"/>
  <c r="AD21"/>
  <c r="AA35"/>
  <c r="AA31"/>
  <c r="AA27"/>
  <c r="AA23"/>
  <c r="AA19"/>
  <c r="AD32"/>
  <c r="AD24"/>
  <c r="Z32"/>
  <c r="Z20"/>
  <c r="AD35"/>
  <c r="AA25"/>
  <c r="AD36"/>
  <c r="Z30"/>
  <c r="AD37"/>
  <c r="AA36"/>
  <c r="AA32"/>
  <c r="AA28"/>
  <c r="AA24"/>
  <c r="AA20"/>
  <c r="AD34"/>
  <c r="AD26"/>
  <c r="Z37"/>
  <c r="Z33"/>
  <c r="Z29"/>
  <c r="Z25"/>
  <c r="Z21"/>
  <c r="AD27"/>
  <c r="AA29"/>
  <c r="AD20"/>
  <c r="Z34"/>
  <c r="AD29"/>
  <c r="AA38"/>
  <c r="AA34"/>
  <c r="AA30"/>
  <c r="AA26"/>
  <c r="AA22"/>
  <c r="AD38"/>
  <c r="AD30"/>
  <c r="AD22"/>
  <c r="Z36"/>
  <c r="Z24"/>
  <c r="AD25"/>
  <c r="AD19"/>
  <c r="AA37"/>
  <c r="AA21"/>
  <c r="AD28"/>
  <c r="Z26"/>
  <c r="AE29" i="20"/>
  <c r="Z35"/>
  <c r="Z31"/>
  <c r="Z27"/>
  <c r="Z23"/>
  <c r="Z19"/>
  <c r="AD35"/>
  <c r="AD27"/>
  <c r="AD19"/>
  <c r="Z28"/>
  <c r="AD21"/>
  <c r="AA37"/>
  <c r="AA21"/>
  <c r="Z26"/>
  <c r="AD25"/>
  <c r="AA35"/>
  <c r="AA31"/>
  <c r="AA27"/>
  <c r="AA23"/>
  <c r="AA19"/>
  <c r="AD36"/>
  <c r="AD28"/>
  <c r="AD20"/>
  <c r="Z32"/>
  <c r="Z20"/>
  <c r="AD29"/>
  <c r="AD31"/>
  <c r="AA29"/>
  <c r="Z34"/>
  <c r="AA36"/>
  <c r="AA32"/>
  <c r="AA28"/>
  <c r="AA24"/>
  <c r="AA20"/>
  <c r="AD38"/>
  <c r="AD30"/>
  <c r="AD22"/>
  <c r="Z37"/>
  <c r="Z33"/>
  <c r="Z29"/>
  <c r="Z25"/>
  <c r="Z21"/>
  <c r="AA33"/>
  <c r="AD24"/>
  <c r="Z38"/>
  <c r="Z22"/>
  <c r="AD33"/>
  <c r="AA38"/>
  <c r="AA34"/>
  <c r="AA30"/>
  <c r="AA26"/>
  <c r="AA22"/>
  <c r="AD34"/>
  <c r="AD26"/>
  <c r="Z36"/>
  <c r="Z24"/>
  <c r="AD37"/>
  <c r="AD23"/>
  <c r="AA25"/>
  <c r="AD32"/>
  <c r="Z30"/>
  <c r="AE25" i="18"/>
  <c r="Z35"/>
  <c r="Z31"/>
  <c r="Z27"/>
  <c r="Z23"/>
  <c r="Z19"/>
  <c r="AD35"/>
  <c r="AD27"/>
  <c r="AD19"/>
  <c r="Z32"/>
  <c r="Z20"/>
  <c r="AD37"/>
  <c r="AD23"/>
  <c r="AA29"/>
  <c r="AD24"/>
  <c r="Z34"/>
  <c r="AD33"/>
  <c r="AA35"/>
  <c r="AA31"/>
  <c r="AA27"/>
  <c r="AA23"/>
  <c r="AA19"/>
  <c r="AD36"/>
  <c r="AD28"/>
  <c r="AD20"/>
  <c r="Z36"/>
  <c r="Z24"/>
  <c r="AD21"/>
  <c r="AA37"/>
  <c r="AA21"/>
  <c r="Z26"/>
  <c r="AA36"/>
  <c r="AA32"/>
  <c r="AA28"/>
  <c r="AA24"/>
  <c r="AA20"/>
  <c r="AD38"/>
  <c r="AD30"/>
  <c r="AD22"/>
  <c r="Z37"/>
  <c r="Z33"/>
  <c r="Z29"/>
  <c r="Z25"/>
  <c r="Z21"/>
  <c r="AA25"/>
  <c r="AD32"/>
  <c r="Z30"/>
  <c r="AA38"/>
  <c r="AA34"/>
  <c r="AA30"/>
  <c r="AA26"/>
  <c r="AA22"/>
  <c r="AD34"/>
  <c r="AD26"/>
  <c r="Z28"/>
  <c r="AD29"/>
  <c r="AD31"/>
  <c r="AA33"/>
  <c r="Z38"/>
  <c r="Z22"/>
  <c r="AD25"/>
  <c r="I17" i="20"/>
  <c r="K17" i="17"/>
  <c r="CA26" i="1"/>
  <c r="CG26" s="1"/>
  <c r="CB20"/>
  <c r="CH20" s="1"/>
  <c r="BP37"/>
  <c r="BS37" s="1"/>
  <c r="CB34"/>
  <c r="CH34" s="1"/>
  <c r="BQ32"/>
  <c r="BT32" s="1"/>
  <c r="CC34"/>
  <c r="CI34" s="1"/>
  <c r="BQ21"/>
  <c r="BT21" s="1"/>
  <c r="CF21"/>
  <c r="CL21" s="1"/>
  <c r="CC26"/>
  <c r="CI26" s="1"/>
  <c r="CB26"/>
  <c r="CH26" s="1"/>
  <c r="CE31"/>
  <c r="CK31" s="1"/>
  <c r="CA37"/>
  <c r="CG37" s="1"/>
  <c r="CB37"/>
  <c r="CH37" s="1"/>
  <c r="CB29"/>
  <c r="CH29" s="1"/>
  <c r="CE37"/>
  <c r="CK37" s="1"/>
  <c r="CE24"/>
  <c r="CK24" s="1"/>
  <c r="BQ27"/>
  <c r="BT27" s="1"/>
  <c r="CA31"/>
  <c r="CG31" s="1"/>
  <c r="BQ34"/>
  <c r="BT34" s="1"/>
  <c r="CC29"/>
  <c r="CI29" s="1"/>
  <c r="CE21"/>
  <c r="CK21" s="1"/>
  <c r="CF23"/>
  <c r="CL23" s="1"/>
  <c r="CD29"/>
  <c r="CJ29" s="1"/>
  <c r="BR26"/>
  <c r="BU26" s="1"/>
  <c r="CA20"/>
  <c r="CG20" s="1"/>
  <c r="CD28"/>
  <c r="CJ28" s="1"/>
  <c r="CE32"/>
  <c r="CK32" s="1"/>
  <c r="Q40" i="21"/>
  <c r="CB21" i="1"/>
  <c r="CH21" s="1"/>
  <c r="G17" i="21"/>
  <c r="I17"/>
  <c r="K17" i="16"/>
  <c r="CA19" i="1"/>
  <c r="CG19" s="1"/>
  <c r="CD19"/>
  <c r="CJ19" s="1"/>
  <c r="CR19" i="20"/>
  <c r="CQ19"/>
  <c r="CR30" i="17"/>
  <c r="CQ30"/>
  <c r="CR34"/>
  <c r="CQ34"/>
  <c r="CQ20" i="20"/>
  <c r="CR20"/>
  <c r="CQ22"/>
  <c r="CR22"/>
  <c r="CN27" i="17"/>
  <c r="BQ18" i="23"/>
  <c r="CQ38" i="20"/>
  <c r="CN35" i="15"/>
  <c r="CN27" i="20"/>
  <c r="BV20"/>
  <c r="BW20" s="1"/>
  <c r="CM33" i="17"/>
  <c r="BV34" i="16"/>
  <c r="BW34" s="1"/>
  <c r="CN30" i="15"/>
  <c r="CQ32" i="17"/>
  <c r="BV22" i="20"/>
  <c r="BW22" s="1"/>
  <c r="CR30"/>
  <c r="CQ36" i="23"/>
  <c r="AE33" i="21"/>
  <c r="AC22"/>
  <c r="AE21"/>
  <c r="AB30"/>
  <c r="AC25"/>
  <c r="AE34"/>
  <c r="AE24"/>
  <c r="AB21"/>
  <c r="AB20"/>
  <c r="AB23"/>
  <c r="AC32"/>
  <c r="AC33"/>
  <c r="AE27"/>
  <c r="AB26"/>
  <c r="AE31"/>
  <c r="AC34" i="12"/>
  <c r="AE37"/>
  <c r="AB22"/>
  <c r="AC37" i="19"/>
  <c r="AE32" i="12"/>
  <c r="AB22" i="19"/>
  <c r="AE33" i="12"/>
  <c r="AE29" i="19"/>
  <c r="AE30"/>
  <c r="AE35" i="12"/>
  <c r="AC38"/>
  <c r="AB19" i="19"/>
  <c r="AB21" i="12"/>
  <c r="AC21" i="16"/>
  <c r="AC35" i="12"/>
  <c r="AB25"/>
  <c r="AE20"/>
  <c r="AC23"/>
  <c r="AB32" i="16"/>
  <c r="AB29" i="19"/>
  <c r="AB34"/>
  <c r="AC22"/>
  <c r="AC37" i="12"/>
  <c r="AB23"/>
  <c r="AB28" i="19"/>
  <c r="AE31"/>
  <c r="AB37" i="12"/>
  <c r="AB31" i="19"/>
  <c r="AE35"/>
  <c r="AB32"/>
  <c r="AC32" i="12"/>
  <c r="AC21"/>
  <c r="AE30" i="16"/>
  <c r="AE20"/>
  <c r="AE29"/>
  <c r="I17" i="23"/>
  <c r="K17" i="15"/>
  <c r="K17" i="18"/>
  <c r="I17"/>
  <c r="G17"/>
  <c r="E17" i="17"/>
  <c r="I17"/>
  <c r="G17" i="20"/>
  <c r="CR35" i="15"/>
  <c r="CR31"/>
  <c r="CQ24" i="18"/>
  <c r="AG38"/>
  <c r="BP19"/>
  <c r="BS19" s="1"/>
  <c r="BV19" s="1"/>
  <c r="BW19" s="1"/>
  <c r="CF36"/>
  <c r="CL36" s="1"/>
  <c r="CF30"/>
  <c r="CL30" s="1"/>
  <c r="CF26"/>
  <c r="CL26" s="1"/>
  <c r="CB32"/>
  <c r="CH32" s="1"/>
  <c r="CP34"/>
  <c r="CD32"/>
  <c r="CJ32" s="1"/>
  <c r="CN32" s="1"/>
  <c r="CD30"/>
  <c r="CJ30" s="1"/>
  <c r="CP26"/>
  <c r="CF20"/>
  <c r="CL20" s="1"/>
  <c r="CC19"/>
  <c r="CI19" s="1"/>
  <c r="CC38"/>
  <c r="BR35"/>
  <c r="BU35" s="1"/>
  <c r="CO34"/>
  <c r="CQ34" s="1"/>
  <c r="BR33"/>
  <c r="BU33" s="1"/>
  <c r="CC32"/>
  <c r="CI32" s="1"/>
  <c r="CO32"/>
  <c r="BR31"/>
  <c r="BU31" s="1"/>
  <c r="CC30"/>
  <c r="CI30" s="1"/>
  <c r="CM30" s="1"/>
  <c r="CO30"/>
  <c r="CC28"/>
  <c r="CI28" s="1"/>
  <c r="BR27"/>
  <c r="BU27" s="1"/>
  <c r="CO26"/>
  <c r="CC24"/>
  <c r="CI24" s="1"/>
  <c r="CP19"/>
  <c r="CR19" s="1"/>
  <c r="CD19"/>
  <c r="CJ19" s="1"/>
  <c r="CN19" s="1"/>
  <c r="BP23"/>
  <c r="BS23" s="1"/>
  <c r="CE20"/>
  <c r="CK20" s="1"/>
  <c r="BR23"/>
  <c r="BU23" s="1"/>
  <c r="CO20"/>
  <c r="CR20" s="1"/>
  <c r="CR31"/>
  <c r="CR37"/>
  <c r="CQ29" i="19"/>
  <c r="CQ30"/>
  <c r="CR30"/>
  <c r="CN25"/>
  <c r="BR27"/>
  <c r="BU27" s="1"/>
  <c r="CC30"/>
  <c r="CI30" s="1"/>
  <c r="BR31"/>
  <c r="BU31" s="1"/>
  <c r="CO32"/>
  <c r="CA26"/>
  <c r="CG26" s="1"/>
  <c r="CO26"/>
  <c r="CA30"/>
  <c r="CG30" s="1"/>
  <c r="BP31"/>
  <c r="BS31" s="1"/>
  <c r="CE32"/>
  <c r="CK32" s="1"/>
  <c r="CA34"/>
  <c r="CG34" s="1"/>
  <c r="CM34" s="1"/>
  <c r="BP35"/>
  <c r="BS35" s="1"/>
  <c r="BV35" s="1"/>
  <c r="BW35" s="1"/>
  <c r="CE36"/>
  <c r="CK36" s="1"/>
  <c r="CN36" s="1"/>
  <c r="CA38"/>
  <c r="BR26"/>
  <c r="BU26" s="1"/>
  <c r="CF18" i="20"/>
  <c r="CA22" i="19"/>
  <c r="CG22" s="1"/>
  <c r="CE22"/>
  <c r="CK22" s="1"/>
  <c r="CE20"/>
  <c r="CK20" s="1"/>
  <c r="CO38"/>
  <c r="CP38"/>
  <c r="CP18" i="20" s="1"/>
  <c r="CD38" i="19"/>
  <c r="CF36"/>
  <c r="CL36" s="1"/>
  <c r="CB36"/>
  <c r="CH36" s="1"/>
  <c r="CD34"/>
  <c r="CJ34" s="1"/>
  <c r="CN34" s="1"/>
  <c r="CF32"/>
  <c r="CL32" s="1"/>
  <c r="CN32" s="1"/>
  <c r="CB32"/>
  <c r="CH32" s="1"/>
  <c r="CM32" s="1"/>
  <c r="CD30"/>
  <c r="CJ30" s="1"/>
  <c r="CN30" s="1"/>
  <c r="CF28"/>
  <c r="CL28" s="1"/>
  <c r="CN28" s="1"/>
  <c r="CB28"/>
  <c r="CH28" s="1"/>
  <c r="CD26"/>
  <c r="CJ26" s="1"/>
  <c r="CN26" s="1"/>
  <c r="CF24"/>
  <c r="CL24" s="1"/>
  <c r="CB24"/>
  <c r="CH24" s="1"/>
  <c r="BQ32"/>
  <c r="BT32" s="1"/>
  <c r="CF22"/>
  <c r="CL22" s="1"/>
  <c r="CB22"/>
  <c r="CH22" s="1"/>
  <c r="CD20"/>
  <c r="CJ20" s="1"/>
  <c r="BP30"/>
  <c r="BS30" s="1"/>
  <c r="BV30" s="1"/>
  <c r="BW30" s="1"/>
  <c r="BX30" s="1"/>
  <c r="CM27"/>
  <c r="CE38"/>
  <c r="CO28"/>
  <c r="CA28"/>
  <c r="CG28" s="1"/>
  <c r="CO24"/>
  <c r="CA24"/>
  <c r="CG24" s="1"/>
  <c r="CO22"/>
  <c r="BR21"/>
  <c r="BU21" s="1"/>
  <c r="CC20"/>
  <c r="CI20" s="1"/>
  <c r="BZ18" i="20"/>
  <c r="CC36" i="19"/>
  <c r="CI36" s="1"/>
  <c r="CO34"/>
  <c r="BR33"/>
  <c r="BU33" s="1"/>
  <c r="BV33" s="1"/>
  <c r="BW33" s="1"/>
  <c r="CC28"/>
  <c r="CI28" s="1"/>
  <c r="BR25"/>
  <c r="BU25" s="1"/>
  <c r="BV25" s="1"/>
  <c r="BW25" s="1"/>
  <c r="AG18"/>
  <c r="AG19" s="1"/>
  <c r="CL38" i="18"/>
  <c r="CL18" i="19" s="1"/>
  <c r="CF18"/>
  <c r="BU38" i="18"/>
  <c r="BU18" i="19" s="1"/>
  <c r="BR18"/>
  <c r="CR34" i="18"/>
  <c r="CB36"/>
  <c r="CH36" s="1"/>
  <c r="BQ34"/>
  <c r="BT34" s="1"/>
  <c r="BV34" s="1"/>
  <c r="BW34" s="1"/>
  <c r="BQ30"/>
  <c r="BT30" s="1"/>
  <c r="BP38"/>
  <c r="CB34"/>
  <c r="CH34" s="1"/>
  <c r="CE37"/>
  <c r="CK37" s="1"/>
  <c r="CE31"/>
  <c r="CK31" s="1"/>
  <c r="CA31"/>
  <c r="CG31" s="1"/>
  <c r="CE33"/>
  <c r="CK33" s="1"/>
  <c r="CA33"/>
  <c r="CG33" s="1"/>
  <c r="CO29"/>
  <c r="CQ29" s="1"/>
  <c r="CA29"/>
  <c r="CG29" s="1"/>
  <c r="CM29" s="1"/>
  <c r="CB24"/>
  <c r="CH24" s="1"/>
  <c r="CP38"/>
  <c r="CD37"/>
  <c r="CJ37" s="1"/>
  <c r="CD33"/>
  <c r="CJ33" s="1"/>
  <c r="CF31"/>
  <c r="CL31" s="1"/>
  <c r="CB31"/>
  <c r="CH31" s="1"/>
  <c r="CD29"/>
  <c r="CJ29" s="1"/>
  <c r="CN29" s="1"/>
  <c r="CD38"/>
  <c r="CP36"/>
  <c r="CD36"/>
  <c r="CJ36" s="1"/>
  <c r="CD34"/>
  <c r="CJ34" s="1"/>
  <c r="CD28"/>
  <c r="CJ28" s="1"/>
  <c r="CD26"/>
  <c r="CJ26" s="1"/>
  <c r="CD24"/>
  <c r="CJ24" s="1"/>
  <c r="CF22"/>
  <c r="CL22" s="1"/>
  <c r="CB22"/>
  <c r="CH22" s="1"/>
  <c r="CD20"/>
  <c r="CJ20" s="1"/>
  <c r="CA38"/>
  <c r="CE38"/>
  <c r="BP37"/>
  <c r="BS37" s="1"/>
  <c r="BR37"/>
  <c r="BU37" s="1"/>
  <c r="CA36"/>
  <c r="CG36" s="1"/>
  <c r="CC36"/>
  <c r="CI36" s="1"/>
  <c r="BP35"/>
  <c r="BS35" s="1"/>
  <c r="CA34"/>
  <c r="CG34" s="1"/>
  <c r="CE34"/>
  <c r="CK34" s="1"/>
  <c r="BP29"/>
  <c r="BS29" s="1"/>
  <c r="BV29" s="1"/>
  <c r="BW29" s="1"/>
  <c r="CA28"/>
  <c r="CG28" s="1"/>
  <c r="CE28"/>
  <c r="CK28" s="1"/>
  <c r="BP27"/>
  <c r="BS27" s="1"/>
  <c r="CA26"/>
  <c r="CG26" s="1"/>
  <c r="CM26" s="1"/>
  <c r="CE26"/>
  <c r="CK26" s="1"/>
  <c r="BP25"/>
  <c r="BS25" s="1"/>
  <c r="BV25" s="1"/>
  <c r="BW25" s="1"/>
  <c r="CA24"/>
  <c r="CG24" s="1"/>
  <c r="CE24"/>
  <c r="CK24" s="1"/>
  <c r="BR32"/>
  <c r="BU32" s="1"/>
  <c r="BV32" s="1"/>
  <c r="BW32" s="1"/>
  <c r="CE22"/>
  <c r="CK22" s="1"/>
  <c r="BP21"/>
  <c r="BS21" s="1"/>
  <c r="CA20"/>
  <c r="CG20" s="1"/>
  <c r="CB18" i="19"/>
  <c r="CO22" i="18"/>
  <c r="CQ22" s="1"/>
  <c r="BR21"/>
  <c r="BU21" s="1"/>
  <c r="CC20"/>
  <c r="CI20" s="1"/>
  <c r="AG18"/>
  <c r="AG19" s="1"/>
  <c r="AG38" i="17"/>
  <c r="CN23" i="16"/>
  <c r="BV24"/>
  <c r="BW24" s="1"/>
  <c r="CM24" i="15"/>
  <c r="BR24"/>
  <c r="BU24" s="1"/>
  <c r="CR20"/>
  <c r="CQ35"/>
  <c r="CM35"/>
  <c r="K17" i="12"/>
  <c r="I17"/>
  <c r="I17" i="19"/>
  <c r="G17"/>
  <c r="K17" i="21"/>
  <c r="I17" i="16"/>
  <c r="E17" i="22"/>
  <c r="Q37" s="1"/>
  <c r="Q40" s="1"/>
  <c r="E17" i="16"/>
  <c r="Q37" s="1"/>
  <c r="Q40" s="1"/>
  <c r="E17" i="19"/>
  <c r="Q37" s="1"/>
  <c r="Q40" s="1"/>
  <c r="I17" i="22"/>
  <c r="T23" s="1"/>
  <c r="T37" i="1"/>
  <c r="T36"/>
  <c r="T34"/>
  <c r="T32"/>
  <c r="T30"/>
  <c r="T28"/>
  <c r="T26"/>
  <c r="T24"/>
  <c r="T22"/>
  <c r="G17" i="15"/>
  <c r="AG18" i="23"/>
  <c r="AG19" s="1"/>
  <c r="CG38" i="20"/>
  <c r="CG18" i="21" s="1"/>
  <c r="CA18"/>
  <c r="CQ26"/>
  <c r="CR26"/>
  <c r="CQ34" i="23"/>
  <c r="CR34"/>
  <c r="CQ38"/>
  <c r="CR38"/>
  <c r="BU38" i="20"/>
  <c r="BU18" i="21" s="1"/>
  <c r="BR18"/>
  <c r="BV36" i="23"/>
  <c r="BW36" s="1"/>
  <c r="CQ36" i="15"/>
  <c r="CN27" i="19"/>
  <c r="CM19"/>
  <c r="BV25" i="17"/>
  <c r="BW25" s="1"/>
  <c r="CR36" i="23"/>
  <c r="BV33" i="21"/>
  <c r="BW33" s="1"/>
  <c r="CQ34" i="22"/>
  <c r="BV38" i="23"/>
  <c r="BW38" s="1"/>
  <c r="CQ33"/>
  <c r="CN27" i="15"/>
  <c r="CN20"/>
  <c r="BV30"/>
  <c r="BW30" s="1"/>
  <c r="CM21" i="16"/>
  <c r="BV21"/>
  <c r="BW21" s="1"/>
  <c r="BV19" i="17"/>
  <c r="BW19" s="1"/>
  <c r="BV28" i="19"/>
  <c r="BW28" s="1"/>
  <c r="BY29" s="1"/>
  <c r="BV32" i="20"/>
  <c r="BW32" s="1"/>
  <c r="CN22"/>
  <c r="BV36" i="21"/>
  <c r="BW36" s="1"/>
  <c r="CN26"/>
  <c r="CM26" i="22"/>
  <c r="CN34" i="17"/>
  <c r="CQ30" i="20"/>
  <c r="AG38" i="21"/>
  <c r="CR31"/>
  <c r="C7" i="19"/>
  <c r="AB37" i="16"/>
  <c r="AC38" i="23"/>
  <c r="AC24" i="20"/>
  <c r="AE23" i="15"/>
  <c r="AB24" i="17"/>
  <c r="AB34" i="18"/>
  <c r="AE20" i="23"/>
  <c r="AB26" i="20"/>
  <c r="AB34" i="23"/>
  <c r="AE19" i="22"/>
  <c r="AB34" i="16"/>
  <c r="AE32" i="23"/>
  <c r="AC33"/>
  <c r="AB26" i="18"/>
  <c r="AC28" i="22"/>
  <c r="AE21" i="18"/>
  <c r="AC28" i="16"/>
  <c r="AE25"/>
  <c r="AC24"/>
  <c r="AE32" i="22"/>
  <c r="AC30" i="17"/>
  <c r="AE36" i="15"/>
  <c r="AB23" i="17"/>
  <c r="AB29"/>
  <c r="AB35" i="15"/>
  <c r="AC25" i="17"/>
  <c r="AC22"/>
  <c r="AB33" i="18"/>
  <c r="AC29" i="20"/>
  <c r="C7" i="22"/>
  <c r="AC31" i="19"/>
  <c r="AE22" i="12"/>
  <c r="AE22" i="21"/>
  <c r="AB37"/>
  <c r="AB19" i="12"/>
  <c r="AC25" i="19"/>
  <c r="AB28" i="21"/>
  <c r="AB31" i="12"/>
  <c r="AE31"/>
  <c r="AC32" i="19"/>
  <c r="AC29" i="12"/>
  <c r="AE28" i="19"/>
  <c r="AC19" i="21"/>
  <c r="AB25" i="19"/>
  <c r="AE29" i="21"/>
  <c r="AB35" i="19"/>
  <c r="AC26" i="21"/>
  <c r="AB36" i="12"/>
  <c r="AC23" i="19"/>
  <c r="AC31" i="21"/>
  <c r="AC29"/>
  <c r="AC21"/>
  <c r="AB28" i="12"/>
  <c r="AE19" i="21"/>
  <c r="AE19" i="19"/>
  <c r="AE24"/>
  <c r="AC22" i="12"/>
  <c r="AC20" i="19"/>
  <c r="AC36" i="12"/>
  <c r="AE32" i="21"/>
  <c r="AB36"/>
  <c r="AB32" i="12"/>
  <c r="AB33" i="21"/>
  <c r="AE25" i="19"/>
  <c r="AB21"/>
  <c r="AC30" i="21"/>
  <c r="C7" i="17"/>
  <c r="AE30" i="23"/>
  <c r="AE27"/>
  <c r="AB26"/>
  <c r="AC26"/>
  <c r="AE19"/>
  <c r="AC32"/>
  <c r="AC26" i="20"/>
  <c r="AB37" i="18"/>
  <c r="AC23" i="16"/>
  <c r="AE19" i="18"/>
  <c r="AB36" i="23"/>
  <c r="AC30" i="16"/>
  <c r="AB22" i="20"/>
  <c r="AB35" i="18"/>
  <c r="AE23" i="20"/>
  <c r="AC19" i="16"/>
  <c r="AE19" i="20"/>
  <c r="AB21" i="18"/>
  <c r="AE28" i="17"/>
  <c r="AB21"/>
  <c r="AE37"/>
  <c r="AB20"/>
  <c r="AE21" i="15"/>
  <c r="AC32" i="17"/>
  <c r="AE21" i="16"/>
  <c r="AE32" i="20"/>
  <c r="AE26" i="23"/>
  <c r="AB32" i="18"/>
  <c r="AB21" i="16"/>
  <c r="AB29"/>
  <c r="AC22" i="15"/>
  <c r="AE33" i="17"/>
  <c r="AE36"/>
  <c r="AE27" i="22"/>
  <c r="C7" i="16"/>
  <c r="C7" i="20"/>
  <c r="C7" i="15"/>
  <c r="AB33" i="23"/>
  <c r="AB21"/>
  <c r="AE29"/>
  <c r="AE34"/>
  <c r="AE31"/>
  <c r="AB24"/>
  <c r="AC21"/>
  <c r="AC36"/>
  <c r="AE38"/>
  <c r="AC31"/>
  <c r="AE36"/>
  <c r="AB34" i="22"/>
  <c r="AE36" i="20"/>
  <c r="AC25"/>
  <c r="AC37" i="22"/>
  <c r="AC34" i="16"/>
  <c r="AB27"/>
  <c r="AB37" i="22"/>
  <c r="AB38" i="16"/>
  <c r="AB30" i="18"/>
  <c r="AB28" i="20"/>
  <c r="AC22"/>
  <c r="AE36" i="16"/>
  <c r="AB19"/>
  <c r="AC22" i="18"/>
  <c r="AB37" i="20"/>
  <c r="AC29" i="16"/>
  <c r="AC27" i="20"/>
  <c r="AB24" i="16"/>
  <c r="AC36" i="20"/>
  <c r="AC31"/>
  <c r="AC25" i="16"/>
  <c r="AE28"/>
  <c r="AE20" i="20"/>
  <c r="AC37" i="16"/>
  <c r="AB28" i="22"/>
  <c r="AE33" i="23"/>
  <c r="AC35" i="18"/>
  <c r="AB34" i="17"/>
  <c r="AC32" i="15"/>
  <c r="AE24" i="17"/>
  <c r="AB25"/>
  <c r="AE23"/>
  <c r="AC26" i="15"/>
  <c r="AB38" i="17"/>
  <c r="AB32" i="15"/>
  <c r="AC24" i="17"/>
  <c r="AE38" i="16"/>
  <c r="AC33"/>
  <c r="AE33" i="20"/>
  <c r="AC23" i="23"/>
  <c r="AB33" i="16"/>
  <c r="AB23"/>
  <c r="AB36"/>
  <c r="AC20" i="20"/>
  <c r="AE19" i="16"/>
  <c r="AE24"/>
  <c r="AE35" i="20"/>
  <c r="AC19" i="15"/>
  <c r="AC36" i="17"/>
  <c r="AB31" i="18"/>
  <c r="AC21" i="17"/>
  <c r="AE21" i="22"/>
  <c r="AB37" i="23"/>
  <c r="AE27" i="15"/>
  <c r="AB23" i="20"/>
  <c r="AB31" i="16"/>
  <c r="C7" i="12"/>
  <c r="P6" i="1"/>
  <c r="AH6" s="1"/>
  <c r="C7" i="23"/>
  <c r="C7" i="18"/>
  <c r="C7" i="21"/>
  <c r="AC29" i="23"/>
  <c r="AB23"/>
  <c r="AE25"/>
  <c r="AC35"/>
  <c r="AC27"/>
  <c r="AB22"/>
  <c r="AE21"/>
  <c r="AC37"/>
  <c r="AB38"/>
  <c r="AE24"/>
  <c r="AC22"/>
  <c r="AC30"/>
  <c r="AB28"/>
  <c r="AC34"/>
  <c r="AB32"/>
  <c r="AE35"/>
  <c r="AB27"/>
  <c r="AB30"/>
  <c r="AC19"/>
  <c r="AB19"/>
  <c r="AC24"/>
  <c r="AB20"/>
  <c r="AB35" i="22"/>
  <c r="AE23"/>
  <c r="AE38" i="20"/>
  <c r="AC26" i="18"/>
  <c r="AE31" i="22"/>
  <c r="AE32" i="18"/>
  <c r="AE26" i="17"/>
  <c r="AE37" i="23"/>
  <c r="AB23" i="22"/>
  <c r="AE22" i="16"/>
  <c r="AE24" i="18"/>
  <c r="AE28" i="22"/>
  <c r="AC36" i="16"/>
  <c r="AC20"/>
  <c r="AE27"/>
  <c r="AB19" i="18"/>
  <c r="AE35"/>
  <c r="AE26"/>
  <c r="AC19" i="20"/>
  <c r="AC37"/>
  <c r="AB25"/>
  <c r="AC28"/>
  <c r="AC28" i="23"/>
  <c r="AB33" i="20"/>
  <c r="AC30" i="18"/>
  <c r="AB25" i="16"/>
  <c r="AE34"/>
  <c r="AE28" i="23"/>
  <c r="AB35" i="20"/>
  <c r="AC32" i="16"/>
  <c r="AC33" i="20"/>
  <c r="AB28" i="18"/>
  <c r="AE37" i="20"/>
  <c r="AB31" i="23"/>
  <c r="AE37" i="18"/>
  <c r="AB35" i="16"/>
  <c r="AE24" i="20"/>
  <c r="AC38"/>
  <c r="AB34"/>
  <c r="AB20"/>
  <c r="AE35" i="16"/>
  <c r="AB28"/>
  <c r="AC27"/>
  <c r="AC26"/>
  <c r="AE23" i="23"/>
  <c r="AC30" i="20"/>
  <c r="AE31" i="16"/>
  <c r="AB20"/>
  <c r="AC23" i="22"/>
  <c r="AE33"/>
  <c r="AE26"/>
  <c r="AB21" i="20"/>
  <c r="AB30" i="22"/>
  <c r="AE26" i="15"/>
  <c r="AC31"/>
  <c r="AC38" i="17"/>
  <c r="AB29" i="15"/>
  <c r="AC33" i="17"/>
  <c r="AC19"/>
  <c r="AB38" i="15"/>
  <c r="AE20" i="17"/>
  <c r="AE31"/>
  <c r="AE22" i="15"/>
  <c r="AE30"/>
  <c r="AB19" i="17"/>
  <c r="AE32" i="15"/>
  <c r="AE29" i="17"/>
  <c r="AE19"/>
  <c r="AB26" i="15"/>
  <c r="AB36" i="17"/>
  <c r="AC31"/>
  <c r="AE37" i="15"/>
  <c r="AB22" i="17"/>
  <c r="AC35" i="15"/>
  <c r="AC29"/>
  <c r="AE38" i="17"/>
  <c r="AB27" i="22"/>
  <c r="AB29" i="18"/>
  <c r="AE33" i="16"/>
  <c r="AC36" i="18"/>
  <c r="AB25"/>
  <c r="AC21" i="20"/>
  <c r="AB25" i="23"/>
  <c r="AE34" i="20"/>
  <c r="AC22" i="16"/>
  <c r="AE23" i="18"/>
  <c r="AE28" i="20"/>
  <c r="AB38"/>
  <c r="AC31" i="18"/>
  <c r="AE21" i="20"/>
  <c r="AB29" i="23"/>
  <c r="AB29" i="20"/>
  <c r="AE25"/>
  <c r="AC34"/>
  <c r="AC32"/>
  <c r="AB30"/>
  <c r="AB24"/>
  <c r="AE29" i="22"/>
  <c r="AE30" i="17"/>
  <c r="AE34"/>
  <c r="AB28" i="15"/>
  <c r="AC35" i="17"/>
  <c r="AB27" i="20"/>
  <c r="AB31" i="17"/>
  <c r="AB36" i="20"/>
  <c r="AC29" i="17"/>
  <c r="AE22" i="20"/>
  <c r="AE26" i="16"/>
  <c r="AB26" i="17"/>
  <c r="AC23" i="15"/>
  <c r="BR18" i="12"/>
  <c r="CF33" i="1"/>
  <c r="CL33" s="1"/>
  <c r="AG38"/>
  <c r="T38" s="1"/>
  <c r="BQ20"/>
  <c r="BT20" s="1"/>
  <c r="CF27"/>
  <c r="CL27" s="1"/>
  <c r="BP38"/>
  <c r="BP18" i="12" s="1"/>
  <c r="CC37" i="1"/>
  <c r="CI37" s="1"/>
  <c r="CC35"/>
  <c r="CI35" s="1"/>
  <c r="BP34"/>
  <c r="BS34" s="1"/>
  <c r="BP32"/>
  <c r="BS32" s="1"/>
  <c r="CC31"/>
  <c r="CI31" s="1"/>
  <c r="BQ38"/>
  <c r="BT38" s="1"/>
  <c r="BT18" i="12" s="1"/>
  <c r="CD37" i="1"/>
  <c r="CJ37" s="1"/>
  <c r="BQ36"/>
  <c r="BT36" s="1"/>
  <c r="CD35"/>
  <c r="CJ35" s="1"/>
  <c r="CD33"/>
  <c r="CJ33" s="1"/>
  <c r="CF31"/>
  <c r="CL31" s="1"/>
  <c r="CD27"/>
  <c r="CJ27" s="1"/>
  <c r="CA23"/>
  <c r="CG23" s="1"/>
  <c r="CC21"/>
  <c r="CI21" s="1"/>
  <c r="CA21"/>
  <c r="CG21" s="1"/>
  <c r="CC19"/>
  <c r="CA29"/>
  <c r="CG29" s="1"/>
  <c r="CE29"/>
  <c r="CK29" s="1"/>
  <c r="BR28"/>
  <c r="BU28" s="1"/>
  <c r="CC27"/>
  <c r="CI27" s="1"/>
  <c r="BP26"/>
  <c r="BS26" s="1"/>
  <c r="CD23"/>
  <c r="CJ23" s="1"/>
  <c r="BQ22"/>
  <c r="BT22" s="1"/>
  <c r="CF19"/>
  <c r="CL19" s="1"/>
  <c r="BR19"/>
  <c r="BU19" s="1"/>
  <c r="BP19"/>
  <c r="BS19" s="1"/>
  <c r="CB38"/>
  <c r="BP27"/>
  <c r="BS27" s="1"/>
  <c r="CC24"/>
  <c r="CI24" s="1"/>
  <c r="CC20"/>
  <c r="CI20" s="1"/>
  <c r="CE26"/>
  <c r="CK26" s="1"/>
  <c r="BQ25"/>
  <c r="BT25" s="1"/>
  <c r="CF26"/>
  <c r="CL26" s="1"/>
  <c r="CD24"/>
  <c r="CJ24" s="1"/>
  <c r="CF20"/>
  <c r="CL20" s="1"/>
  <c r="BP35"/>
  <c r="BS35" s="1"/>
  <c r="BZ18" i="12"/>
  <c r="CC22" i="1"/>
  <c r="CI22" s="1"/>
  <c r="CF18" i="12"/>
  <c r="CA36" i="1"/>
  <c r="CG36" s="1"/>
  <c r="CE38"/>
  <c r="CD38"/>
  <c r="CJ38" s="1"/>
  <c r="CJ18" i="12" s="1"/>
  <c r="CE28" i="1"/>
  <c r="CK28" s="1"/>
  <c r="CA24"/>
  <c r="CG24" s="1"/>
  <c r="CE20"/>
  <c r="CK20" s="1"/>
  <c r="CA34"/>
  <c r="CG34" s="1"/>
  <c r="CF32"/>
  <c r="CL32" s="1"/>
  <c r="CF30"/>
  <c r="CL30" s="1"/>
  <c r="CN30" s="1"/>
  <c r="CP30" s="1"/>
  <c r="BR25"/>
  <c r="BU25" s="1"/>
  <c r="BP21"/>
  <c r="BS21" s="1"/>
  <c r="CF36"/>
  <c r="CL36" s="1"/>
  <c r="CB30"/>
  <c r="CH30" s="1"/>
  <c r="CF28"/>
  <c r="CL28" s="1"/>
  <c r="CB28"/>
  <c r="CH28" s="1"/>
  <c r="CF24"/>
  <c r="CL24" s="1"/>
  <c r="CF22"/>
  <c r="CL22" s="1"/>
  <c r="CA38"/>
  <c r="CG38" s="1"/>
  <c r="CG18" i="12" s="1"/>
  <c r="BR37" i="1"/>
  <c r="BU37" s="1"/>
  <c r="AC35" i="16"/>
  <c r="AE32"/>
  <c r="AE34" i="15"/>
  <c r="AC20" i="17"/>
  <c r="AC33" i="15"/>
  <c r="AB30" i="17"/>
  <c r="AC28"/>
  <c r="AE33" i="15"/>
  <c r="AC27" i="17"/>
  <c r="AB28"/>
  <c r="AC38" i="15"/>
  <c r="AE21" i="17"/>
  <c r="AB33"/>
  <c r="AB38" i="22"/>
  <c r="AB26" i="16"/>
  <c r="AC30" i="22"/>
  <c r="AB32"/>
  <c r="AC35" i="20"/>
  <c r="AE27" i="17"/>
  <c r="AE37" i="16"/>
  <c r="AC28" i="15"/>
  <c r="AB30" i="16"/>
  <c r="AB31" i="20"/>
  <c r="AB32" i="17"/>
  <c r="AE23" i="16"/>
  <c r="AE27" i="20"/>
  <c r="AE22" i="23"/>
  <c r="AC38" i="16"/>
  <c r="AC20" i="23"/>
  <c r="AC26" i="17"/>
  <c r="AC25" i="23"/>
  <c r="AE31" i="20"/>
  <c r="AE31" i="18"/>
  <c r="AB22" i="16"/>
  <c r="AC38" i="22"/>
  <c r="AC26"/>
  <c r="AB24" i="21"/>
  <c r="AC34"/>
  <c r="AE26"/>
  <c r="AC28" i="12"/>
  <c r="AE37" i="19"/>
  <c r="AE21"/>
  <c r="AB29" i="21"/>
  <c r="AE22" i="19"/>
  <c r="AE38"/>
  <c r="AB26"/>
  <c r="AE28" i="12"/>
  <c r="AC30"/>
  <c r="AC27"/>
  <c r="AC30" i="19"/>
  <c r="AE24" i="12"/>
  <c r="AE36"/>
  <c r="AB38"/>
  <c r="AE37" i="21"/>
  <c r="AB20" i="12"/>
  <c r="AB22" i="21"/>
  <c r="AB34"/>
  <c r="AC21" i="19"/>
  <c r="AE38" i="21"/>
  <c r="AE30"/>
  <c r="AB26" i="12"/>
  <c r="AB30"/>
  <c r="AC24" i="19"/>
  <c r="AE29" i="12"/>
  <c r="AE26"/>
  <c r="AB36" i="19"/>
  <c r="AB20"/>
  <c r="AE36"/>
  <c r="AE20"/>
  <c r="AB31" i="21"/>
  <c r="AE23" i="19"/>
  <c r="AC19"/>
  <c r="AE23" i="12"/>
  <c r="AE25" i="21"/>
  <c r="AE38" i="12"/>
  <c r="AB27" i="19"/>
  <c r="AC20" i="21"/>
  <c r="AC24"/>
  <c r="AC28"/>
  <c r="AE30" i="12"/>
  <c r="AE25"/>
  <c r="AC37" i="21"/>
  <c r="AB32"/>
  <c r="AC35"/>
  <c r="AC31" i="12"/>
  <c r="AC26"/>
  <c r="AC27" i="21"/>
  <c r="AC23"/>
  <c r="AB34" i="12"/>
  <c r="AB23" i="19"/>
  <c r="AC36" i="21"/>
  <c r="AB29" i="12"/>
  <c r="AE23" i="21"/>
  <c r="AB33" i="19"/>
  <c r="AE27"/>
  <c r="AB35" i="21"/>
  <c r="AB19"/>
  <c r="AC20" i="12"/>
  <c r="AE32" i="19"/>
  <c r="AB24"/>
  <c r="AB27" i="12"/>
  <c r="AB33"/>
  <c r="AB24"/>
  <c r="AC36" i="19"/>
  <c r="AE19" i="12"/>
  <c r="AE27"/>
  <c r="AC33"/>
  <c r="AE36" i="21"/>
  <c r="AC33" i="19"/>
  <c r="AC27"/>
  <c r="AE35" i="21"/>
  <c r="AC24" i="12"/>
  <c r="AB35"/>
  <c r="AC25"/>
  <c r="AC26" i="19"/>
  <c r="AE21" i="12"/>
  <c r="AE34"/>
  <c r="AB38" i="19"/>
  <c r="AE26"/>
  <c r="AB25" i="21"/>
  <c r="AE20"/>
  <c r="AE28"/>
  <c r="AC38"/>
  <c r="B8" i="25"/>
  <c r="B177"/>
  <c r="B69"/>
  <c r="B26"/>
  <c r="B155"/>
  <c r="B48"/>
  <c r="B103"/>
  <c r="B136"/>
  <c r="B93"/>
  <c r="D8"/>
  <c r="D177"/>
  <c r="D48"/>
  <c r="D69"/>
  <c r="D26"/>
  <c r="D93"/>
  <c r="D103"/>
  <c r="D136"/>
  <c r="D155"/>
  <c r="CQ29" i="22"/>
  <c r="CI18"/>
  <c r="CM38" i="21"/>
  <c r="CM18" i="22" s="1"/>
  <c r="CR33" i="21"/>
  <c r="CQ33"/>
  <c r="CM35"/>
  <c r="CN29"/>
  <c r="BV21"/>
  <c r="BW21" s="1"/>
  <c r="BV22"/>
  <c r="BW22" s="1"/>
  <c r="CQ31"/>
  <c r="CM25"/>
  <c r="CN22"/>
  <c r="CN25"/>
  <c r="CR19"/>
  <c r="CJ18"/>
  <c r="CN38" i="20"/>
  <c r="CN18" i="21" s="1"/>
  <c r="CN34" i="20"/>
  <c r="CM29"/>
  <c r="CN31"/>
  <c r="BV26"/>
  <c r="BW26" s="1"/>
  <c r="CN23"/>
  <c r="CM21"/>
  <c r="CM34"/>
  <c r="CM23"/>
  <c r="CQ23"/>
  <c r="BV27"/>
  <c r="BW27" s="1"/>
  <c r="CN19"/>
  <c r="CR21" i="19"/>
  <c r="CQ21"/>
  <c r="BV37"/>
  <c r="BW37" s="1"/>
  <c r="CM26"/>
  <c r="BV34"/>
  <c r="BW34" s="1"/>
  <c r="BV21"/>
  <c r="BW21" s="1"/>
  <c r="CM35"/>
  <c r="BV19"/>
  <c r="BW19" s="1"/>
  <c r="CN19"/>
  <c r="CQ21" i="18"/>
  <c r="CR21"/>
  <c r="CR23"/>
  <c r="CQ23"/>
  <c r="CQ27"/>
  <c r="CM21"/>
  <c r="CN30"/>
  <c r="BV31"/>
  <c r="BW31" s="1"/>
  <c r="CQ35"/>
  <c r="CN26" i="17"/>
  <c r="CM22"/>
  <c r="BV33"/>
  <c r="BW33" s="1"/>
  <c r="CN30"/>
  <c r="BV20"/>
  <c r="BW20" s="1"/>
  <c r="BY20" s="1"/>
  <c r="CQ33"/>
  <c r="CQ35"/>
  <c r="CQ19"/>
  <c r="CS31" i="16"/>
  <c r="CW31" s="1"/>
  <c r="CR23"/>
  <c r="BV28"/>
  <c r="BW28" s="1"/>
  <c r="BX28" s="1"/>
  <c r="CM30"/>
  <c r="CM37"/>
  <c r="BV37"/>
  <c r="BW37" s="1"/>
  <c r="BV29"/>
  <c r="BW29" s="1"/>
  <c r="BY29" s="1"/>
  <c r="BV25"/>
  <c r="BW25" s="1"/>
  <c r="CR19"/>
  <c r="CQ19"/>
  <c r="CR36" i="15"/>
  <c r="CR30"/>
  <c r="CN22"/>
  <c r="CM27"/>
  <c r="BV25"/>
  <c r="BW25" s="1"/>
  <c r="BV26" i="12"/>
  <c r="BW26" s="1"/>
  <c r="CQ21" i="23"/>
  <c r="CS22" s="1"/>
  <c r="CR21"/>
  <c r="CM26"/>
  <c r="BV33" i="22"/>
  <c r="BW33" s="1"/>
  <c r="CR30" i="21"/>
  <c r="CQ30"/>
  <c r="CR32"/>
  <c r="CQ32"/>
  <c r="CN35"/>
  <c r="CM22"/>
  <c r="CM19"/>
  <c r="BR18" i="22"/>
  <c r="BU38" i="21"/>
  <c r="CN33"/>
  <c r="CN19"/>
  <c r="CQ19"/>
  <c r="BV25"/>
  <c r="BW25" s="1"/>
  <c r="CS35"/>
  <c r="CW35" s="1"/>
  <c r="BV20"/>
  <c r="BW20" s="1"/>
  <c r="BY21" s="1"/>
  <c r="CR21" i="20"/>
  <c r="CQ21"/>
  <c r="CR29"/>
  <c r="CQ29"/>
  <c r="CQ31"/>
  <c r="CR31"/>
  <c r="CN30"/>
  <c r="BV19"/>
  <c r="BW19" s="1"/>
  <c r="BV25"/>
  <c r="BW25" s="1"/>
  <c r="CM19"/>
  <c r="CM26"/>
  <c r="BV33"/>
  <c r="BW33" s="1"/>
  <c r="BX33" s="1"/>
  <c r="BV29"/>
  <c r="BW29" s="1"/>
  <c r="CM24"/>
  <c r="CM37"/>
  <c r="BV34"/>
  <c r="BW34" s="1"/>
  <c r="CN25"/>
  <c r="CN21"/>
  <c r="BV37"/>
  <c r="BW37" s="1"/>
  <c r="CN29"/>
  <c r="CN26"/>
  <c r="CN37"/>
  <c r="BV28"/>
  <c r="BW28" s="1"/>
  <c r="BV21"/>
  <c r="BW21" s="1"/>
  <c r="BX22" s="1"/>
  <c r="BY30" i="19"/>
  <c r="CQ31"/>
  <c r="BT18" i="20"/>
  <c r="BV38" i="19"/>
  <c r="BV18" i="20" s="1"/>
  <c r="CQ20" i="19"/>
  <c r="CR20"/>
  <c r="CM37"/>
  <c r="BV36"/>
  <c r="BW36" s="1"/>
  <c r="CR27"/>
  <c r="CM25"/>
  <c r="CR29"/>
  <c r="CS30" s="1"/>
  <c r="CR22" i="18"/>
  <c r="CN21"/>
  <c r="CM37"/>
  <c r="CM27"/>
  <c r="CN35"/>
  <c r="BV24"/>
  <c r="BW24" s="1"/>
  <c r="CN23"/>
  <c r="CM23"/>
  <c r="CQ22" i="17"/>
  <c r="CR22"/>
  <c r="CR28"/>
  <c r="CQ28"/>
  <c r="CR31"/>
  <c r="CQ37"/>
  <c r="CR37"/>
  <c r="BV21"/>
  <c r="BW21" s="1"/>
  <c r="CM19"/>
  <c r="CN33"/>
  <c r="CR35"/>
  <c r="CR33"/>
  <c r="CN25"/>
  <c r="CN22"/>
  <c r="BV28"/>
  <c r="BW28" s="1"/>
  <c r="CQ33" i="16"/>
  <c r="CN37"/>
  <c r="BV36"/>
  <c r="BW36" s="1"/>
  <c r="CN32"/>
  <c r="BV32"/>
  <c r="BW32" s="1"/>
  <c r="CM29"/>
  <c r="CR37"/>
  <c r="CN28"/>
  <c r="CN24"/>
  <c r="CN22"/>
  <c r="BU38" i="15"/>
  <c r="BU18" i="16" s="1"/>
  <c r="BR18"/>
  <c r="BV22" i="15"/>
  <c r="BW22" s="1"/>
  <c r="CN23"/>
  <c r="CQ26"/>
  <c r="CM22"/>
  <c r="CQ20"/>
  <c r="CM19"/>
  <c r="BV37"/>
  <c r="BW37" s="1"/>
  <c r="BV33"/>
  <c r="BW33" s="1"/>
  <c r="CM31" i="12"/>
  <c r="CO31" s="1"/>
  <c r="BV37"/>
  <c r="BW37" s="1"/>
  <c r="BR18" i="15"/>
  <c r="BU38" i="12"/>
  <c r="CN26"/>
  <c r="CP26" s="1"/>
  <c r="CR26" s="1"/>
  <c r="CM34"/>
  <c r="CO34" s="1"/>
  <c r="T20" i="1"/>
  <c r="AE25" i="17"/>
  <c r="AE24" i="15"/>
  <c r="AC28" i="19"/>
  <c r="AB27" i="17"/>
  <c r="AB37"/>
  <c r="AC23"/>
  <c r="AC35" i="19"/>
  <c r="AC29"/>
  <c r="AE32" i="17"/>
  <c r="AC34" i="19"/>
  <c r="AE35" i="17"/>
  <c r="AE22"/>
  <c r="AB30" i="19"/>
  <c r="AB30" i="15"/>
  <c r="AB19" i="20"/>
  <c r="AE26"/>
  <c r="AC37" i="17"/>
  <c r="AE34" i="19"/>
  <c r="AB32" i="20"/>
  <c r="AB21" i="15"/>
  <c r="AC38" i="18"/>
  <c r="AE33" i="19"/>
  <c r="AC34" i="17"/>
  <c r="AE30" i="20"/>
  <c r="AC23"/>
  <c r="AB22" i="18"/>
  <c r="AC19"/>
  <c r="AB37" i="19"/>
  <c r="AB23" i="18"/>
  <c r="CQ32" i="22"/>
  <c r="CR32"/>
  <c r="CH18" i="18"/>
  <c r="CM38" i="17"/>
  <c r="CM18" i="18" s="1"/>
  <c r="CR38" i="16"/>
  <c r="CR18" i="17" s="1"/>
  <c r="CQ38" i="16"/>
  <c r="CP18"/>
  <c r="CQ38" i="15"/>
  <c r="CQ19"/>
  <c r="CR19"/>
  <c r="BT38" i="18"/>
  <c r="CK18" i="17"/>
  <c r="CN38" i="16"/>
  <c r="CN18" i="17" s="1"/>
  <c r="CH18" i="21"/>
  <c r="BT38" i="15"/>
  <c r="BT18" i="16" s="1"/>
  <c r="BQ18"/>
  <c r="CR29" i="22"/>
  <c r="CM27" i="16"/>
  <c r="CN27"/>
  <c r="CM27" i="17"/>
  <c r="Q40"/>
  <c r="CN34" i="15"/>
  <c r="CQ21"/>
  <c r="CR21"/>
  <c r="CQ34"/>
  <c r="CR27"/>
  <c r="CQ27"/>
  <c r="CQ25" i="18"/>
  <c r="CR25"/>
  <c r="CJ38" i="15"/>
  <c r="CD18" i="16"/>
  <c r="BP18"/>
  <c r="BS38" i="15"/>
  <c r="CO18" i="17"/>
  <c r="CR38" i="15"/>
  <c r="CR18" i="16" s="1"/>
  <c r="BV26" i="18"/>
  <c r="BW26" s="1"/>
  <c r="CQ22" i="15"/>
  <c r="CM38" i="22"/>
  <c r="CM18" i="23" s="1"/>
  <c r="CM23" i="16"/>
  <c r="CN32" i="12"/>
  <c r="CP32" s="1"/>
  <c r="CR26" i="20"/>
  <c r="CQ26"/>
  <c r="BV28" i="23"/>
  <c r="BW28" s="1"/>
  <c r="CM25" i="17"/>
  <c r="CM29"/>
  <c r="CN34" i="12"/>
  <c r="CP34" s="1"/>
  <c r="BV34"/>
  <c r="BW34" s="1"/>
  <c r="CN31"/>
  <c r="CP31" s="1"/>
  <c r="BV21"/>
  <c r="BW21" s="1"/>
  <c r="CN19" i="15"/>
  <c r="CM31" i="16"/>
  <c r="BV23"/>
  <c r="BW23" s="1"/>
  <c r="CM22"/>
  <c r="CN21"/>
  <c r="BV36" i="17"/>
  <c r="BW36" s="1"/>
  <c r="CN35" i="19"/>
  <c r="BV36" i="20"/>
  <c r="BW36" s="1"/>
  <c r="BV24"/>
  <c r="BW24" s="1"/>
  <c r="CM22"/>
  <c r="BV26" i="16"/>
  <c r="BW26" s="1"/>
  <c r="BX27" s="1"/>
  <c r="BV30" i="17"/>
  <c r="BW30" s="1"/>
  <c r="BV24"/>
  <c r="BW24" s="1"/>
  <c r="BX25" s="1"/>
  <c r="CM20" i="20"/>
  <c r="CN20" i="21"/>
  <c r="CM27"/>
  <c r="CQ25"/>
  <c r="CN22" i="22"/>
  <c r="BV37" i="17"/>
  <c r="BW37" s="1"/>
  <c r="CM34"/>
  <c r="CM30" i="21"/>
  <c r="CM26"/>
  <c r="BV20" i="16"/>
  <c r="BW20" s="1"/>
  <c r="CN30"/>
  <c r="CN26"/>
  <c r="CN19"/>
  <c r="BV22" i="19"/>
  <c r="BW22" s="1"/>
  <c r="CN35" i="23"/>
  <c r="CM30" i="15"/>
  <c r="BV33" i="16"/>
  <c r="BW33" s="1"/>
  <c r="BV29" i="21"/>
  <c r="BW29" s="1"/>
  <c r="CR30" i="22"/>
  <c r="BV29"/>
  <c r="BW29" s="1"/>
  <c r="BV29" i="12"/>
  <c r="BW29" s="1"/>
  <c r="CQ32" i="16"/>
  <c r="CR19" i="17"/>
  <c r="BV21" i="15"/>
  <c r="BW21" s="1"/>
  <c r="BV22" i="17"/>
  <c r="BW22" s="1"/>
  <c r="CQ37" i="18"/>
  <c r="BV35" i="17"/>
  <c r="BW35" s="1"/>
  <c r="BV29"/>
  <c r="BW29" s="1"/>
  <c r="CR19" i="23"/>
  <c r="Q30" i="18"/>
  <c r="Q38"/>
  <c r="Q22"/>
  <c r="Q25"/>
  <c r="Q35"/>
  <c r="Q27"/>
  <c r="Q36"/>
  <c r="Q24"/>
  <c r="Q28"/>
  <c r="Q34"/>
  <c r="Q23"/>
  <c r="Q37"/>
  <c r="Q33"/>
  <c r="Q29"/>
  <c r="Q32"/>
  <c r="Q19"/>
  <c r="Q26"/>
  <c r="Q31"/>
  <c r="Q21"/>
  <c r="B181" i="25"/>
  <c r="B179"/>
  <c r="B175"/>
  <c r="B173"/>
  <c r="B171"/>
  <c r="B169"/>
  <c r="B167"/>
  <c r="B165"/>
  <c r="B163"/>
  <c r="B161"/>
  <c r="B159"/>
  <c r="B157"/>
  <c r="B153"/>
  <c r="B151"/>
  <c r="B149"/>
  <c r="B147"/>
  <c r="B145"/>
  <c r="B143"/>
  <c r="B141"/>
  <c r="B139"/>
  <c r="B137"/>
  <c r="B135"/>
  <c r="B133"/>
  <c r="B131"/>
  <c r="B129"/>
  <c r="B127"/>
  <c r="B125"/>
  <c r="B123"/>
  <c r="B121"/>
  <c r="B119"/>
  <c r="B117"/>
  <c r="B115"/>
  <c r="B113"/>
  <c r="B111"/>
  <c r="B109"/>
  <c r="B107"/>
  <c r="B105"/>
  <c r="B101"/>
  <c r="B99"/>
  <c r="B97"/>
  <c r="B95"/>
  <c r="B91"/>
  <c r="B89"/>
  <c r="B86"/>
  <c r="B84"/>
  <c r="B81"/>
  <c r="B79"/>
  <c r="B77"/>
  <c r="B75"/>
  <c r="B73"/>
  <c r="B71"/>
  <c r="B67"/>
  <c r="B65"/>
  <c r="B63"/>
  <c r="B61"/>
  <c r="B59"/>
  <c r="B57"/>
  <c r="B55"/>
  <c r="B53"/>
  <c r="B51"/>
  <c r="B49"/>
  <c r="B47"/>
  <c r="B45"/>
  <c r="B43"/>
  <c r="B41"/>
  <c r="B39"/>
  <c r="B37"/>
  <c r="B35"/>
  <c r="B33"/>
  <c r="B31"/>
  <c r="B29"/>
  <c r="B27"/>
  <c r="B25"/>
  <c r="B23"/>
  <c r="B182"/>
  <c r="B180"/>
  <c r="B178"/>
  <c r="B176"/>
  <c r="B174"/>
  <c r="B172"/>
  <c r="B170"/>
  <c r="B168"/>
  <c r="B166"/>
  <c r="B164"/>
  <c r="B162"/>
  <c r="B160"/>
  <c r="B158"/>
  <c r="B156"/>
  <c r="B154"/>
  <c r="B152"/>
  <c r="B150"/>
  <c r="B148"/>
  <c r="B146"/>
  <c r="B144"/>
  <c r="B142"/>
  <c r="B140"/>
  <c r="B138"/>
  <c r="B134"/>
  <c r="B132"/>
  <c r="B130"/>
  <c r="B128"/>
  <c r="B126"/>
  <c r="B124"/>
  <c r="B122"/>
  <c r="B120"/>
  <c r="B118"/>
  <c r="B116"/>
  <c r="B114"/>
  <c r="B112"/>
  <c r="B110"/>
  <c r="B108"/>
  <c r="B106"/>
  <c r="B104"/>
  <c r="B102"/>
  <c r="B100"/>
  <c r="B98"/>
  <c r="B96"/>
  <c r="B94"/>
  <c r="B92"/>
  <c r="B90"/>
  <c r="B88"/>
  <c r="B85"/>
  <c r="B83"/>
  <c r="B80"/>
  <c r="B78"/>
  <c r="B76"/>
  <c r="B74"/>
  <c r="B72"/>
  <c r="B70"/>
  <c r="B68"/>
  <c r="B66"/>
  <c r="B64"/>
  <c r="B62"/>
  <c r="B60"/>
  <c r="B58"/>
  <c r="B56"/>
  <c r="B54"/>
  <c r="B52"/>
  <c r="B50"/>
  <c r="B46"/>
  <c r="B44"/>
  <c r="B42"/>
  <c r="B40"/>
  <c r="B38"/>
  <c r="B36"/>
  <c r="B34"/>
  <c r="B32"/>
  <c r="B30"/>
  <c r="B28"/>
  <c r="B24"/>
  <c r="B20"/>
  <c r="B16"/>
  <c r="B15"/>
  <c r="B11"/>
  <c r="B7"/>
  <c r="B3"/>
  <c r="B22"/>
  <c r="B19"/>
  <c r="B6"/>
  <c r="B10"/>
  <c r="B14"/>
  <c r="B13"/>
  <c r="B9"/>
  <c r="B5"/>
  <c r="B18"/>
  <c r="B82"/>
  <c r="B17"/>
  <c r="B21"/>
  <c r="B4"/>
  <c r="B12"/>
  <c r="Q27" i="12"/>
  <c r="E17" i="15"/>
  <c r="A17" i="25"/>
  <c r="A21"/>
  <c r="A16"/>
  <c r="A20"/>
  <c r="A19"/>
  <c r="A18"/>
  <c r="D182"/>
  <c r="D180"/>
  <c r="D178"/>
  <c r="D176"/>
  <c r="D174"/>
  <c r="D172"/>
  <c r="D170"/>
  <c r="D168"/>
  <c r="D166"/>
  <c r="D164"/>
  <c r="D162"/>
  <c r="D160"/>
  <c r="D158"/>
  <c r="D156"/>
  <c r="D153"/>
  <c r="D151"/>
  <c r="D149"/>
  <c r="D147"/>
  <c r="D145"/>
  <c r="D143"/>
  <c r="D141"/>
  <c r="D139"/>
  <c r="D137"/>
  <c r="D135"/>
  <c r="D133"/>
  <c r="D131"/>
  <c r="D129"/>
  <c r="D127"/>
  <c r="D125"/>
  <c r="D123"/>
  <c r="D121"/>
  <c r="D119"/>
  <c r="D117"/>
  <c r="D115"/>
  <c r="D113"/>
  <c r="D111"/>
  <c r="D181"/>
  <c r="D179"/>
  <c r="D175"/>
  <c r="D173"/>
  <c r="D171"/>
  <c r="D169"/>
  <c r="D167"/>
  <c r="D165"/>
  <c r="D163"/>
  <c r="D161"/>
  <c r="D159"/>
  <c r="D157"/>
  <c r="D154"/>
  <c r="D152"/>
  <c r="D150"/>
  <c r="D148"/>
  <c r="D146"/>
  <c r="D144"/>
  <c r="D142"/>
  <c r="D140"/>
  <c r="D138"/>
  <c r="D134"/>
  <c r="D132"/>
  <c r="D130"/>
  <c r="D128"/>
  <c r="D126"/>
  <c r="D124"/>
  <c r="D122"/>
  <c r="D118"/>
  <c r="D114"/>
  <c r="D110"/>
  <c r="D108"/>
  <c r="D106"/>
  <c r="D104"/>
  <c r="D102"/>
  <c r="D100"/>
  <c r="D98"/>
  <c r="D96"/>
  <c r="D94"/>
  <c r="D92"/>
  <c r="D90"/>
  <c r="D88"/>
  <c r="D85"/>
  <c r="D83"/>
  <c r="D80"/>
  <c r="D78"/>
  <c r="D76"/>
  <c r="D74"/>
  <c r="D72"/>
  <c r="D70"/>
  <c r="D68"/>
  <c r="D66"/>
  <c r="D64"/>
  <c r="D62"/>
  <c r="D60"/>
  <c r="D58"/>
  <c r="D56"/>
  <c r="D54"/>
  <c r="D52"/>
  <c r="D50"/>
  <c r="D46"/>
  <c r="D44"/>
  <c r="D41"/>
  <c r="D39"/>
  <c r="D37"/>
  <c r="D35"/>
  <c r="D33"/>
  <c r="D31"/>
  <c r="D29"/>
  <c r="D27"/>
  <c r="D25"/>
  <c r="D23"/>
  <c r="D120"/>
  <c r="D116"/>
  <c r="D112"/>
  <c r="D109"/>
  <c r="D107"/>
  <c r="D105"/>
  <c r="D101"/>
  <c r="D99"/>
  <c r="D97"/>
  <c r="D95"/>
  <c r="D91"/>
  <c r="D89"/>
  <c r="D86"/>
  <c r="D84"/>
  <c r="D81"/>
  <c r="D79"/>
  <c r="D77"/>
  <c r="D75"/>
  <c r="D73"/>
  <c r="D71"/>
  <c r="D67"/>
  <c r="D65"/>
  <c r="D63"/>
  <c r="D61"/>
  <c r="D59"/>
  <c r="D57"/>
  <c r="D55"/>
  <c r="D53"/>
  <c r="D51"/>
  <c r="D49"/>
  <c r="D47"/>
  <c r="D45"/>
  <c r="D43"/>
  <c r="D40"/>
  <c r="D38"/>
  <c r="D36"/>
  <c r="D34"/>
  <c r="D32"/>
  <c r="D30"/>
  <c r="D28"/>
  <c r="D24"/>
  <c r="D22"/>
  <c r="D14"/>
  <c r="D10"/>
  <c r="D82"/>
  <c r="D42"/>
  <c r="D19"/>
  <c r="D16"/>
  <c r="D20"/>
  <c r="D11"/>
  <c r="D5"/>
  <c r="D13"/>
  <c r="D4"/>
  <c r="D3"/>
  <c r="D12"/>
  <c r="D6"/>
  <c r="D17"/>
  <c r="D21"/>
  <c r="D18"/>
  <c r="D7"/>
  <c r="D15"/>
  <c r="D9"/>
  <c r="F212"/>
  <c r="H212"/>
  <c r="G212"/>
  <c r="CN34" i="21"/>
  <c r="CM34"/>
  <c r="CN32" i="20"/>
  <c r="CN33" i="19"/>
  <c r="CR33"/>
  <c r="CQ33"/>
  <c r="CM33"/>
  <c r="CM30" i="17"/>
  <c r="BY27" i="16"/>
  <c r="CQ26"/>
  <c r="CR26"/>
  <c r="CM26"/>
  <c r="CM23" i="12"/>
  <c r="CO23" s="1"/>
  <c r="CN23"/>
  <c r="CP23" s="1"/>
  <c r="CN29"/>
  <c r="CP29" s="1"/>
  <c r="CR26" i="23"/>
  <c r="CQ26"/>
  <c r="CQ35"/>
  <c r="CR35"/>
  <c r="CR37"/>
  <c r="CQ37"/>
  <c r="CN34"/>
  <c r="CN30"/>
  <c r="CN26"/>
  <c r="D220" i="25"/>
  <c r="B220"/>
  <c r="D218"/>
  <c r="B218"/>
  <c r="D216"/>
  <c r="B216"/>
  <c r="D214"/>
  <c r="B214"/>
  <c r="D212"/>
  <c r="B212"/>
  <c r="D210"/>
  <c r="B210"/>
  <c r="D208"/>
  <c r="B208"/>
  <c r="D206"/>
  <c r="B206"/>
  <c r="D204"/>
  <c r="B204"/>
  <c r="CN38" i="23"/>
  <c r="BV32"/>
  <c r="BW32" s="1"/>
  <c r="CN33"/>
  <c r="CM22"/>
  <c r="BV30"/>
  <c r="BW30" s="1"/>
  <c r="BV25"/>
  <c r="BW25" s="1"/>
  <c r="BV29"/>
  <c r="BW29" s="1"/>
  <c r="CM30"/>
  <c r="D221" i="25"/>
  <c r="B221"/>
  <c r="D219"/>
  <c r="B219"/>
  <c r="D217"/>
  <c r="B217"/>
  <c r="D215"/>
  <c r="B215"/>
  <c r="D213"/>
  <c r="B213"/>
  <c r="D211"/>
  <c r="B211"/>
  <c r="D209"/>
  <c r="B209"/>
  <c r="D207"/>
  <c r="B207"/>
  <c r="D205"/>
  <c r="B205"/>
  <c r="D203"/>
  <c r="B203"/>
  <c r="CM34" i="23"/>
  <c r="CM31"/>
  <c r="CM33"/>
  <c r="CM35"/>
  <c r="CM25"/>
  <c r="BV21"/>
  <c r="BW21" s="1"/>
  <c r="D202" i="25"/>
  <c r="B202"/>
  <c r="CN19" i="23"/>
  <c r="CQ19"/>
  <c r="CR21" i="22"/>
  <c r="CQ21"/>
  <c r="CQ23"/>
  <c r="CR23"/>
  <c r="BS38"/>
  <c r="BP18" i="23"/>
  <c r="CM34" i="22"/>
  <c r="CM30"/>
  <c r="CN23"/>
  <c r="BV37"/>
  <c r="BW37" s="1"/>
  <c r="D200" i="25"/>
  <c r="B200"/>
  <c r="D198"/>
  <c r="B198"/>
  <c r="D196"/>
  <c r="B196"/>
  <c r="D194"/>
  <c r="B194"/>
  <c r="D192"/>
  <c r="B192"/>
  <c r="D190"/>
  <c r="B190"/>
  <c r="D188"/>
  <c r="B188"/>
  <c r="D186"/>
  <c r="B186"/>
  <c r="D184"/>
  <c r="B184"/>
  <c r="CM37" i="22"/>
  <c r="CM31"/>
  <c r="D201" i="25"/>
  <c r="B201"/>
  <c r="D199"/>
  <c r="B199"/>
  <c r="D197"/>
  <c r="B197"/>
  <c r="D195"/>
  <c r="B195"/>
  <c r="D193"/>
  <c r="B193"/>
  <c r="D191"/>
  <c r="B191"/>
  <c r="D189"/>
  <c r="B189"/>
  <c r="D187"/>
  <c r="B187"/>
  <c r="D185"/>
  <c r="B185"/>
  <c r="D183"/>
  <c r="B183"/>
  <c r="CR27" i="22"/>
  <c r="CM29"/>
  <c r="CN26"/>
  <c r="BV25"/>
  <c r="BW25" s="1"/>
  <c r="BV32"/>
  <c r="BW32" s="1"/>
  <c r="BX33" s="1"/>
  <c r="CM23"/>
  <c r="CN30"/>
  <c r="CN21"/>
  <c r="CQ24" i="17"/>
  <c r="B87" i="25"/>
  <c r="D87"/>
  <c r="CC18" i="12"/>
  <c r="CC36" i="1"/>
  <c r="CI36" s="1"/>
  <c r="BP33"/>
  <c r="BS33" s="1"/>
  <c r="BQ33"/>
  <c r="BT33" s="1"/>
  <c r="CF34"/>
  <c r="CL34" s="1"/>
  <c r="CD36"/>
  <c r="CJ36" s="1"/>
  <c r="BP36"/>
  <c r="BS36" s="1"/>
  <c r="CD34"/>
  <c r="CJ34" s="1"/>
  <c r="CE33"/>
  <c r="CK33" s="1"/>
  <c r="CE36"/>
  <c r="CK36" s="1"/>
  <c r="BR35"/>
  <c r="BU35" s="1"/>
  <c r="A220" i="25"/>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A88"/>
  <c r="A86"/>
  <c r="A84"/>
  <c r="A82"/>
  <c r="A80"/>
  <c r="A78"/>
  <c r="A76"/>
  <c r="A74"/>
  <c r="A72"/>
  <c r="A70"/>
  <c r="A68"/>
  <c r="A66"/>
  <c r="A64"/>
  <c r="A62"/>
  <c r="A60"/>
  <c r="A58"/>
  <c r="A56"/>
  <c r="A54"/>
  <c r="A52"/>
  <c r="A50"/>
  <c r="A48"/>
  <c r="A46"/>
  <c r="A44"/>
  <c r="A42"/>
  <c r="A40"/>
  <c r="A38"/>
  <c r="A36"/>
  <c r="A34"/>
  <c r="A32"/>
  <c r="A30"/>
  <c r="A28"/>
  <c r="A26"/>
  <c r="A24"/>
  <c r="A22"/>
  <c r="A221"/>
  <c r="A219"/>
  <c r="A217"/>
  <c r="A215"/>
  <c r="A213"/>
  <c r="A211"/>
  <c r="A209"/>
  <c r="A207"/>
  <c r="A205"/>
  <c r="A203"/>
  <c r="A201"/>
  <c r="A199"/>
  <c r="A197"/>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3"/>
  <c r="A11"/>
  <c r="A9"/>
  <c r="A6"/>
  <c r="A10"/>
  <c r="A14"/>
  <c r="A7"/>
  <c r="A15"/>
  <c r="A5"/>
  <c r="A13"/>
  <c r="A4"/>
  <c r="A8"/>
  <c r="A12"/>
  <c r="BP31" i="1"/>
  <c r="BS31" s="1"/>
  <c r="BQ31"/>
  <c r="BT31" s="1"/>
  <c r="CA28"/>
  <c r="CG28" s="1"/>
  <c r="CA32"/>
  <c r="CG32" s="1"/>
  <c r="CA30"/>
  <c r="CG30" s="1"/>
  <c r="BP29"/>
  <c r="BS29" s="1"/>
  <c r="BR29"/>
  <c r="BU29" s="1"/>
  <c r="CB25"/>
  <c r="CH25" s="1"/>
  <c r="CD32"/>
  <c r="CJ32" s="1"/>
  <c r="CB32"/>
  <c r="CH32" s="1"/>
  <c r="CD25"/>
  <c r="CJ25" s="1"/>
  <c r="CE23"/>
  <c r="CK23" s="1"/>
  <c r="CC23"/>
  <c r="CI23" s="1"/>
  <c r="CD22"/>
  <c r="CJ22" s="1"/>
  <c r="CB22"/>
  <c r="CH22" s="1"/>
  <c r="BP22"/>
  <c r="BS22" s="1"/>
  <c r="CA25"/>
  <c r="CG25" s="1"/>
  <c r="CC25"/>
  <c r="CI25" s="1"/>
  <c r="CE25"/>
  <c r="CK25" s="1"/>
  <c r="BP24"/>
  <c r="BS24" s="1"/>
  <c r="BR24"/>
  <c r="BU24" s="1"/>
  <c r="BP23"/>
  <c r="BS23" s="1"/>
  <c r="CE22"/>
  <c r="CK22" s="1"/>
  <c r="CA22"/>
  <c r="CG22" s="1"/>
  <c r="BR23"/>
  <c r="BU23" s="1"/>
  <c r="Q40"/>
  <c r="BY33" i="22"/>
  <c r="CR19"/>
  <c r="CQ19"/>
  <c r="CQ31"/>
  <c r="CR31"/>
  <c r="CF18" i="23"/>
  <c r="CL38" i="22"/>
  <c r="CN34"/>
  <c r="CM22"/>
  <c r="CM19"/>
  <c r="CN29"/>
  <c r="CN37"/>
  <c r="CM24"/>
  <c r="BV21"/>
  <c r="BW21" s="1"/>
  <c r="CN19"/>
  <c r="BV26"/>
  <c r="BW26" s="1"/>
  <c r="BV34"/>
  <c r="BW34" s="1"/>
  <c r="CQ35"/>
  <c r="CQ23" i="23"/>
  <c r="CR23"/>
  <c r="CN27"/>
  <c r="CN25"/>
  <c r="BV20"/>
  <c r="BW20" s="1"/>
  <c r="CM29"/>
  <c r="BV37"/>
  <c r="BW37" s="1"/>
  <c r="BY38" s="1"/>
  <c r="CR24"/>
  <c r="CQ24"/>
  <c r="CM38"/>
  <c r="BV24"/>
  <c r="BW24" s="1"/>
  <c r="CN37"/>
  <c r="CN22"/>
  <c r="CM19"/>
  <c r="BV22"/>
  <c r="BW22" s="1"/>
  <c r="BV23"/>
  <c r="BW23" s="1"/>
  <c r="BV31"/>
  <c r="BW31" s="1"/>
  <c r="BV33"/>
  <c r="BW33" s="1"/>
  <c r="Q40"/>
  <c r="AC24" i="22"/>
  <c r="AB21"/>
  <c r="AB19"/>
  <c r="AC29"/>
  <c r="AB29"/>
  <c r="AE22" i="18"/>
  <c r="AC21" i="22"/>
  <c r="AE30"/>
  <c r="AB20" i="18"/>
  <c r="AE24" i="22"/>
  <c r="AC20"/>
  <c r="AE30" i="18"/>
  <c r="AC20"/>
  <c r="AC36" i="22"/>
  <c r="AE38"/>
  <c r="AC22"/>
  <c r="AE36" i="18"/>
  <c r="AB38"/>
  <c r="AC33"/>
  <c r="AE27"/>
  <c r="AC25"/>
  <c r="AC24"/>
  <c r="AE34"/>
  <c r="AC28"/>
  <c r="AE33"/>
  <c r="AC27"/>
  <c r="AE34" i="22"/>
  <c r="AB20"/>
  <c r="AE25"/>
  <c r="AC31"/>
  <c r="AB36"/>
  <c r="AC21" i="18"/>
  <c r="AB33" i="22"/>
  <c r="AC25"/>
  <c r="AE35"/>
  <c r="AB36" i="15"/>
  <c r="AE31"/>
  <c r="AC24"/>
  <c r="AB22"/>
  <c r="AE20"/>
  <c r="AB19"/>
  <c r="AC34"/>
  <c r="AB33"/>
  <c r="AE29"/>
  <c r="AC21"/>
  <c r="AC37"/>
  <c r="AE20" i="22"/>
  <c r="AE38" i="18"/>
  <c r="AE36" i="22"/>
  <c r="AE22"/>
  <c r="AB24" i="18"/>
  <c r="AC29"/>
  <c r="AE20"/>
  <c r="AC32"/>
  <c r="AC23"/>
  <c r="AE29"/>
  <c r="AC32" i="22"/>
  <c r="AB24"/>
  <c r="AC35"/>
  <c r="AB24" i="15"/>
  <c r="AC25"/>
  <c r="AC27"/>
  <c r="AE25"/>
  <c r="AB25"/>
  <c r="AC30"/>
  <c r="AB34"/>
  <c r="AB27"/>
  <c r="AC33" i="22"/>
  <c r="AB22"/>
  <c r="AB25"/>
  <c r="AE38" i="15"/>
  <c r="AE37" i="22"/>
  <c r="AC27"/>
  <c r="AC34"/>
  <c r="AB31"/>
  <c r="AB23" i="15"/>
  <c r="AE28"/>
  <c r="AC36"/>
  <c r="AC20"/>
  <c r="AB36" i="18"/>
  <c r="AB37" i="15"/>
  <c r="AE35"/>
  <c r="AE19"/>
  <c r="AB27" i="18"/>
  <c r="AE28"/>
  <c r="AC37"/>
  <c r="AB20" i="15"/>
  <c r="AC34" i="18"/>
  <c r="AB26" i="22"/>
  <c r="D8" i="19"/>
  <c r="D8" i="15"/>
  <c r="D8" i="17"/>
  <c r="D8" i="23"/>
  <c r="D8" i="20"/>
  <c r="D8" i="12"/>
  <c r="D8" i="16"/>
  <c r="D8" i="22"/>
  <c r="D8" i="21"/>
  <c r="D8" i="18"/>
  <c r="AH8" i="1"/>
  <c r="Q30" i="20"/>
  <c r="Q20"/>
  <c r="Q21"/>
  <c r="Q25"/>
  <c r="Q35"/>
  <c r="Q34"/>
  <c r="Q29"/>
  <c r="Q28"/>
  <c r="Q22"/>
  <c r="Q19"/>
  <c r="Q38"/>
  <c r="Q33"/>
  <c r="Q32"/>
  <c r="Q27"/>
  <c r="Q24"/>
  <c r="Q26"/>
  <c r="Q23"/>
  <c r="Q37"/>
  <c r="Q36"/>
  <c r="Q31"/>
  <c r="Q20" i="12"/>
  <c r="Q35"/>
  <c r="CS22" i="20" l="1"/>
  <c r="CN24" i="22"/>
  <c r="BV38" i="17"/>
  <c r="CS23" i="20"/>
  <c r="BV35" i="22"/>
  <c r="BW35" s="1"/>
  <c r="CN20" i="23"/>
  <c r="CQ21" i="16"/>
  <c r="BY22" i="21"/>
  <c r="BX36" i="19"/>
  <c r="BV22" i="18"/>
  <c r="BW22" s="1"/>
  <c r="CN31" i="21"/>
  <c r="BV19" i="23"/>
  <c r="BW19" s="1"/>
  <c r="CN37" i="12"/>
  <c r="CP37" s="1"/>
  <c r="CM36" i="17"/>
  <c r="CM28"/>
  <c r="CM37" i="21"/>
  <c r="CN31" i="23"/>
  <c r="BV24" i="19"/>
  <c r="BW24" s="1"/>
  <c r="CM24" i="18"/>
  <c r="CM33" i="16"/>
  <c r="CQ32" i="20"/>
  <c r="BV32" i="21"/>
  <c r="BW32" s="1"/>
  <c r="BV30" i="22"/>
  <c r="BW30" s="1"/>
  <c r="CS30" i="16"/>
  <c r="CU30" s="1"/>
  <c r="CQ25" i="15"/>
  <c r="CR34"/>
  <c r="BY25" i="17"/>
  <c r="CU35" i="21"/>
  <c r="CN35" i="16"/>
  <c r="CN23" i="17"/>
  <c r="BV27"/>
  <c r="BW27" s="1"/>
  <c r="BY28" s="1"/>
  <c r="BV31"/>
  <c r="BW31" s="1"/>
  <c r="BX32" s="1"/>
  <c r="CM23" i="19"/>
  <c r="BV23" i="20"/>
  <c r="BW23" s="1"/>
  <c r="CM35"/>
  <c r="CQ35"/>
  <c r="CS35" s="1"/>
  <c r="BV27" i="23"/>
  <c r="BW27" s="1"/>
  <c r="CQ25"/>
  <c r="CM33" i="21"/>
  <c r="CR33" i="23"/>
  <c r="CS34" s="1"/>
  <c r="CW34" s="1"/>
  <c r="CQ29" i="16"/>
  <c r="CM24"/>
  <c r="CR36"/>
  <c r="BX27" i="17"/>
  <c r="BV23"/>
  <c r="BW23" s="1"/>
  <c r="CN28" i="21"/>
  <c r="CM29" i="12"/>
  <c r="CO29" s="1"/>
  <c r="CM25" i="15"/>
  <c r="BV36"/>
  <c r="BW36" s="1"/>
  <c r="BY37" s="1"/>
  <c r="BV23"/>
  <c r="BW23" s="1"/>
  <c r="BV29"/>
  <c r="BW29" s="1"/>
  <c r="BY29" s="1"/>
  <c r="CN31"/>
  <c r="CN26"/>
  <c r="CR37"/>
  <c r="CN25"/>
  <c r="CN33"/>
  <c r="CM28"/>
  <c r="CM21"/>
  <c r="CM36"/>
  <c r="BV27"/>
  <c r="BW27" s="1"/>
  <c r="CM37" i="12"/>
  <c r="CO37" s="1"/>
  <c r="CQ37" s="1"/>
  <c r="CN29" i="15"/>
  <c r="CN28"/>
  <c r="BX37"/>
  <c r="CQ37"/>
  <c r="CM37"/>
  <c r="CM20"/>
  <c r="CQ33"/>
  <c r="BV32"/>
  <c r="BW32" s="1"/>
  <c r="CN21" i="12"/>
  <c r="CP21" s="1"/>
  <c r="BV25"/>
  <c r="BW25" s="1"/>
  <c r="BY26" s="1"/>
  <c r="BV23"/>
  <c r="BW23" s="1"/>
  <c r="BY23" s="1"/>
  <c r="T38" i="23"/>
  <c r="T20"/>
  <c r="T32"/>
  <c r="CU22"/>
  <c r="CW22"/>
  <c r="BX27" i="20"/>
  <c r="CN31" i="18"/>
  <c r="CN28" i="12"/>
  <c r="CP28" s="1"/>
  <c r="CR28" s="1"/>
  <c r="BV24" i="22"/>
  <c r="BW24" s="1"/>
  <c r="BY25" s="1"/>
  <c r="BX30" i="23"/>
  <c r="BX22" i="21"/>
  <c r="CN36" i="18"/>
  <c r="CQ33" i="22"/>
  <c r="CQ28"/>
  <c r="CR33" i="15"/>
  <c r="CN37" i="17"/>
  <c r="BV28" i="18"/>
  <c r="BW28" s="1"/>
  <c r="BV35" i="21"/>
  <c r="BW35" s="1"/>
  <c r="BY35" s="1"/>
  <c r="CN25" i="22"/>
  <c r="BV19"/>
  <c r="BW19" s="1"/>
  <c r="CN35"/>
  <c r="CM38" i="20"/>
  <c r="CM18" i="21" s="1"/>
  <c r="CN20" i="17"/>
  <c r="BV34"/>
  <c r="BW34" s="1"/>
  <c r="BX34" s="1"/>
  <c r="CM25" i="18"/>
  <c r="CN24" i="19"/>
  <c r="CN35" i="20"/>
  <c r="CM21" i="17"/>
  <c r="CM33" i="22"/>
  <c r="CN33" i="20"/>
  <c r="CR25" i="17"/>
  <c r="CS36" i="15"/>
  <c r="CW36" s="1"/>
  <c r="CM20" i="16"/>
  <c r="CN36" i="17"/>
  <c r="CM24"/>
  <c r="BV26" i="19"/>
  <c r="BW26" s="1"/>
  <c r="CM24" i="23"/>
  <c r="CM28"/>
  <c r="CM28" i="21"/>
  <c r="BY33" i="20"/>
  <c r="CQ26" i="12"/>
  <c r="BY26" i="16"/>
  <c r="BY30" i="15"/>
  <c r="CS27" i="21"/>
  <c r="CN22" i="12"/>
  <c r="CP22" s="1"/>
  <c r="CM31" i="15"/>
  <c r="CM25" i="16"/>
  <c r="BV31"/>
  <c r="BW31" s="1"/>
  <c r="BX32" s="1"/>
  <c r="BV27" i="19"/>
  <c r="BW27" s="1"/>
  <c r="BX27" s="1"/>
  <c r="CM24" i="21"/>
  <c r="CN37"/>
  <c r="CM20" i="23"/>
  <c r="BV24" i="15"/>
  <c r="BW24" s="1"/>
  <c r="BX24" s="1"/>
  <c r="CM23" i="17"/>
  <c r="CM31" i="19"/>
  <c r="CN33" i="22"/>
  <c r="BV31" i="20"/>
  <c r="BW31" s="1"/>
  <c r="BX32" s="1"/>
  <c r="BV36" i="18"/>
  <c r="BW36" s="1"/>
  <c r="CM33" i="20"/>
  <c r="CM25"/>
  <c r="BV27" i="21"/>
  <c r="BW27" s="1"/>
  <c r="CQ20" i="23"/>
  <c r="BY30" i="22"/>
  <c r="CN21" i="21"/>
  <c r="CS22" i="16"/>
  <c r="CR23" i="15"/>
  <c r="BY22" i="20"/>
  <c r="CU31" i="16"/>
  <c r="BY37"/>
  <c r="CM31" i="18"/>
  <c r="CN20" i="19"/>
  <c r="CN37" i="15"/>
  <c r="CN31" i="17"/>
  <c r="CQ23" i="21"/>
  <c r="CM35" i="22"/>
  <c r="CN24" i="23"/>
  <c r="CN23"/>
  <c r="BV26"/>
  <c r="BW26" s="1"/>
  <c r="BX26" s="1"/>
  <c r="CM23"/>
  <c r="CR25" i="15"/>
  <c r="CS26" s="1"/>
  <c r="CR25" i="21"/>
  <c r="CN20" i="12"/>
  <c r="CP20" s="1"/>
  <c r="T24" i="19"/>
  <c r="T31" i="23"/>
  <c r="T29"/>
  <c r="T36"/>
  <c r="T27"/>
  <c r="T34"/>
  <c r="T25"/>
  <c r="T28"/>
  <c r="T26"/>
  <c r="T35"/>
  <c r="T19"/>
  <c r="T24"/>
  <c r="T33"/>
  <c r="T30"/>
  <c r="T23"/>
  <c r="T22"/>
  <c r="T37"/>
  <c r="T21"/>
  <c r="CM33" i="1"/>
  <c r="CO33" s="1"/>
  <c r="CM21" i="12"/>
  <c r="CO21" s="1"/>
  <c r="BX36" i="22"/>
  <c r="BY36"/>
  <c r="BY30" i="16"/>
  <c r="BY34" i="21"/>
  <c r="BX34"/>
  <c r="BX20" i="17"/>
  <c r="BX36" i="16"/>
  <c r="BY30" i="23"/>
  <c r="CM32" i="18"/>
  <c r="CQ24" i="15"/>
  <c r="CM38"/>
  <c r="CM18" i="16" s="1"/>
  <c r="BV31" i="15"/>
  <c r="BW31" s="1"/>
  <c r="BY31" s="1"/>
  <c r="CQ28"/>
  <c r="CS21" i="20"/>
  <c r="CW21" s="1"/>
  <c r="BV31" i="19"/>
  <c r="BW31" s="1"/>
  <c r="BX31" s="1"/>
  <c r="BV30" i="12"/>
  <c r="BW30" s="1"/>
  <c r="BX30" s="1"/>
  <c r="CN20" i="22"/>
  <c r="BX29" i="23"/>
  <c r="CQ20" i="18"/>
  <c r="CS27" i="15"/>
  <c r="CS33" i="17"/>
  <c r="BY27" i="20"/>
  <c r="CR37" i="19"/>
  <c r="CQ23" i="15"/>
  <c r="BX25" i="19"/>
  <c r="CN36" i="12"/>
  <c r="CP36" s="1"/>
  <c r="CR36" s="1"/>
  <c r="CQ21" i="17"/>
  <c r="CN32"/>
  <c r="CV33" s="1"/>
  <c r="CM20" i="19"/>
  <c r="CN37"/>
  <c r="CN24" i="20"/>
  <c r="CN36"/>
  <c r="BX30"/>
  <c r="BV23" i="22"/>
  <c r="BW23" s="1"/>
  <c r="CM27"/>
  <c r="CN28"/>
  <c r="BV31"/>
  <c r="BW31" s="1"/>
  <c r="CN32"/>
  <c r="BV22"/>
  <c r="BW22" s="1"/>
  <c r="BY22" s="1"/>
  <c r="BV35" i="23"/>
  <c r="BW35" s="1"/>
  <c r="CR32"/>
  <c r="CR20"/>
  <c r="CM21" i="21"/>
  <c r="CM28" i="20"/>
  <c r="CM31" i="21"/>
  <c r="CN28" i="23"/>
  <c r="BX26" i="20"/>
  <c r="CS26" i="17"/>
  <c r="CT26" s="1"/>
  <c r="CM36" i="22"/>
  <c r="BV34" i="23"/>
  <c r="BW34" s="1"/>
  <c r="BY29"/>
  <c r="CR25" i="22"/>
  <c r="CM38" i="16"/>
  <c r="CM18" i="17" s="1"/>
  <c r="CS23" i="16"/>
  <c r="CT23" s="1"/>
  <c r="CS31" i="21"/>
  <c r="BV21" i="18"/>
  <c r="BW21" s="1"/>
  <c r="BV27"/>
  <c r="BW27" s="1"/>
  <c r="BY28" s="1"/>
  <c r="BV30"/>
  <c r="BW30" s="1"/>
  <c r="BY30" s="1"/>
  <c r="CR29" i="15"/>
  <c r="CN21"/>
  <c r="CN24"/>
  <c r="CM32" i="16"/>
  <c r="BS38"/>
  <c r="CM28"/>
  <c r="CR25"/>
  <c r="CN33" i="18"/>
  <c r="BV23" i="19"/>
  <c r="BW23" s="1"/>
  <c r="BY24" s="1"/>
  <c r="BV32"/>
  <c r="BW32" s="1"/>
  <c r="CN31"/>
  <c r="CN21"/>
  <c r="CN23"/>
  <c r="CM32" i="20"/>
  <c r="CS21" i="21"/>
  <c r="CM29"/>
  <c r="BV23"/>
  <c r="BW23" s="1"/>
  <c r="BX24" s="1"/>
  <c r="BV19"/>
  <c r="BW19" s="1"/>
  <c r="BY20" s="1"/>
  <c r="BV31"/>
  <c r="BW31" s="1"/>
  <c r="BY32" s="1"/>
  <c r="CM32"/>
  <c r="CR29"/>
  <c r="CM28" i="22"/>
  <c r="CM20"/>
  <c r="CM32" i="23"/>
  <c r="CM36"/>
  <c r="CM37"/>
  <c r="CN32"/>
  <c r="CQ29"/>
  <c r="CS30" s="1"/>
  <c r="CR24" i="21"/>
  <c r="CS24" s="1"/>
  <c r="CU24" s="1"/>
  <c r="CM24" i="19"/>
  <c r="CM25" i="12"/>
  <c r="CO25" s="1"/>
  <c r="CR32"/>
  <c r="CN36" i="15"/>
  <c r="CQ36" i="22"/>
  <c r="BX21" i="21"/>
  <c r="CS30" i="22"/>
  <c r="CT30" s="1"/>
  <c r="BY33" i="15"/>
  <c r="BY21" i="17"/>
  <c r="BX37" i="19"/>
  <c r="CS32" i="17"/>
  <c r="CQ32" i="15"/>
  <c r="BV24" i="12"/>
  <c r="BW24" s="1"/>
  <c r="CN32" i="15"/>
  <c r="CM29"/>
  <c r="BV26"/>
  <c r="BW26" s="1"/>
  <c r="BX27" s="1"/>
  <c r="CM23"/>
  <c r="CM19" i="18"/>
  <c r="CN32" i="21"/>
  <c r="CS38" i="22"/>
  <c r="CS18" i="23" s="1"/>
  <c r="BU38" i="22"/>
  <c r="BU18" i="23" s="1"/>
  <c r="CN36"/>
  <c r="CS31" i="17"/>
  <c r="BV36" i="12"/>
  <c r="BW36" s="1"/>
  <c r="CS30" i="17"/>
  <c r="CN28" i="20"/>
  <c r="CR35" i="16"/>
  <c r="BY20" i="20"/>
  <c r="CS32" i="16"/>
  <c r="CQ33" i="18"/>
  <c r="CS34" s="1"/>
  <c r="CM22" i="19"/>
  <c r="BY37" i="22"/>
  <c r="BX28" i="17"/>
  <c r="BY29" i="20"/>
  <c r="CS32"/>
  <c r="CT32" s="1"/>
  <c r="CS31" i="15"/>
  <c r="CW31" s="1"/>
  <c r="BY37" i="21"/>
  <c r="BY25" i="16"/>
  <c r="BV35" i="18"/>
  <c r="BW35" s="1"/>
  <c r="CN20"/>
  <c r="CM20" i="12"/>
  <c r="CO20" s="1"/>
  <c r="CR20" s="1"/>
  <c r="BV19" i="16"/>
  <c r="BW19" s="1"/>
  <c r="BX20" s="1"/>
  <c r="CS27" i="17"/>
  <c r="CT27" s="1"/>
  <c r="CN29" i="19"/>
  <c r="CV30" s="1"/>
  <c r="CM27" i="20"/>
  <c r="CN38" i="21"/>
  <c r="CN18" i="22" s="1"/>
  <c r="CN21" i="23"/>
  <c r="CR24" i="22"/>
  <c r="CS24" s="1"/>
  <c r="BX35" i="23"/>
  <c r="BX36"/>
  <c r="BY27"/>
  <c r="BX28"/>
  <c r="BX27"/>
  <c r="BY28"/>
  <c r="CQ28"/>
  <c r="BY26"/>
  <c r="CS20"/>
  <c r="CU20" s="1"/>
  <c r="CS21"/>
  <c r="CU21" s="1"/>
  <c r="CQ32"/>
  <c r="CR31"/>
  <c r="CQ31"/>
  <c r="BY32"/>
  <c r="BY29" i="22"/>
  <c r="BX29"/>
  <c r="CU38"/>
  <c r="CU18" i="23" s="1"/>
  <c r="CW30" i="22"/>
  <c r="BY24"/>
  <c r="BX24"/>
  <c r="BX31"/>
  <c r="BY31"/>
  <c r="BY20"/>
  <c r="BX20"/>
  <c r="CQ20"/>
  <c r="CS21" s="1"/>
  <c r="CR20"/>
  <c r="CS27"/>
  <c r="BY32"/>
  <c r="BX37"/>
  <c r="CR33"/>
  <c r="CS34" s="1"/>
  <c r="CT34" s="1"/>
  <c r="CR28"/>
  <c r="CS29" s="1"/>
  <c r="BX32"/>
  <c r="BX30"/>
  <c r="CN27"/>
  <c r="CR36"/>
  <c r="CS37" s="1"/>
  <c r="CV37" s="1"/>
  <c r="BX27" i="21"/>
  <c r="BY27"/>
  <c r="BY28"/>
  <c r="BX28"/>
  <c r="CS32"/>
  <c r="CQ28"/>
  <c r="CR28"/>
  <c r="CS22"/>
  <c r="CS33"/>
  <c r="CW33" s="1"/>
  <c r="CQ36"/>
  <c r="CR36"/>
  <c r="BX26"/>
  <c r="CS34"/>
  <c r="CW34" s="1"/>
  <c r="BX37"/>
  <c r="CR23"/>
  <c r="CS23" s="1"/>
  <c r="CS38"/>
  <c r="CW38" s="1"/>
  <c r="CW18" i="22" s="1"/>
  <c r="CU32" i="20"/>
  <c r="CR25"/>
  <c r="CQ25"/>
  <c r="BQ18" i="21"/>
  <c r="BT38" i="20"/>
  <c r="BT18" i="21" s="1"/>
  <c r="BY32" i="20"/>
  <c r="CR24"/>
  <c r="CS24" s="1"/>
  <c r="CR28"/>
  <c r="CS29" s="1"/>
  <c r="CS20"/>
  <c r="CT20" s="1"/>
  <c r="CQ27"/>
  <c r="CR27"/>
  <c r="CR36"/>
  <c r="CQ36"/>
  <c r="BV35"/>
  <c r="BW35" s="1"/>
  <c r="BX35" s="1"/>
  <c r="BX21"/>
  <c r="CQ33"/>
  <c r="CR33"/>
  <c r="BS38"/>
  <c r="BP18" i="21"/>
  <c r="BX29" i="20"/>
  <c r="BY21"/>
  <c r="BX28"/>
  <c r="BY28"/>
  <c r="BY26" i="19"/>
  <c r="CR23"/>
  <c r="CQ23"/>
  <c r="BX35"/>
  <c r="CQ36"/>
  <c r="CS36" s="1"/>
  <c r="CU36" s="1"/>
  <c r="BW38"/>
  <c r="BY28"/>
  <c r="BY36"/>
  <c r="BX29"/>
  <c r="BX22" i="18"/>
  <c r="CR28"/>
  <c r="CS28" s="1"/>
  <c r="CQ19"/>
  <c r="CS19" s="1"/>
  <c r="CU19" s="1"/>
  <c r="BY29"/>
  <c r="CR26"/>
  <c r="BV33"/>
  <c r="BW33" s="1"/>
  <c r="BY34" s="1"/>
  <c r="CM22"/>
  <c r="CR29"/>
  <c r="CN22"/>
  <c r="CM33"/>
  <c r="CW31" i="17"/>
  <c r="CV27"/>
  <c r="CU27"/>
  <c r="CR20"/>
  <c r="CQ20"/>
  <c r="BY26"/>
  <c r="BY27"/>
  <c r="BX30"/>
  <c r="BX26"/>
  <c r="CM31"/>
  <c r="CR23"/>
  <c r="CS24" s="1"/>
  <c r="BX24"/>
  <c r="CQ36"/>
  <c r="CS37" s="1"/>
  <c r="CT22" i="16"/>
  <c r="BX22"/>
  <c r="BY22"/>
  <c r="CW23"/>
  <c r="CU23"/>
  <c r="BS18" i="17"/>
  <c r="BV38" i="16"/>
  <c r="CQ25"/>
  <c r="CS26" s="1"/>
  <c r="CQ36"/>
  <c r="CS37" s="1"/>
  <c r="CQ27"/>
  <c r="CR27"/>
  <c r="CV22"/>
  <c r="BX29"/>
  <c r="CQ24"/>
  <c r="BY28"/>
  <c r="CN20"/>
  <c r="BX26"/>
  <c r="CR20"/>
  <c r="CS21" s="1"/>
  <c r="BX25"/>
  <c r="BY32"/>
  <c r="CR28"/>
  <c r="CS29" s="1"/>
  <c r="CW29" s="1"/>
  <c r="BX26" i="15"/>
  <c r="BY35"/>
  <c r="CQ29"/>
  <c r="BY34"/>
  <c r="BV19"/>
  <c r="BW19" s="1"/>
  <c r="BY20" s="1"/>
  <c r="CM22" i="12"/>
  <c r="CO22" s="1"/>
  <c r="BX32"/>
  <c r="CL38"/>
  <c r="CL18" i="15" s="1"/>
  <c r="CM27" i="12"/>
  <c r="CO27" s="1"/>
  <c r="CQ27" s="1"/>
  <c r="CQ36"/>
  <c r="BV22"/>
  <c r="BW22" s="1"/>
  <c r="BV20"/>
  <c r="BW20" s="1"/>
  <c r="BX21" s="1"/>
  <c r="CN33"/>
  <c r="CP33" s="1"/>
  <c r="CM33"/>
  <c r="CO33" s="1"/>
  <c r="BV35"/>
  <c r="BW35" s="1"/>
  <c r="BX36" s="1"/>
  <c r="CR34"/>
  <c r="CM30"/>
  <c r="CO30" s="1"/>
  <c r="CN35"/>
  <c r="CP35" s="1"/>
  <c r="T19" i="15"/>
  <c r="T25" i="12"/>
  <c r="T27" i="16"/>
  <c r="T31" i="17"/>
  <c r="BV20" i="1"/>
  <c r="BW20" s="1"/>
  <c r="CM35"/>
  <c r="CO35" s="1"/>
  <c r="BV28"/>
  <c r="BW28" s="1"/>
  <c r="T24" i="18"/>
  <c r="T33" i="17"/>
  <c r="T29" i="18"/>
  <c r="T32" i="20"/>
  <c r="T19"/>
  <c r="T24"/>
  <c r="T21"/>
  <c r="T28"/>
  <c r="T28" i="18"/>
  <c r="T21" i="16"/>
  <c r="T27" i="20"/>
  <c r="T33"/>
  <c r="T26"/>
  <c r="T37" i="19"/>
  <c r="T35" i="12"/>
  <c r="BV30" i="1"/>
  <c r="BW30" s="1"/>
  <c r="CM27"/>
  <c r="CO27" s="1"/>
  <c r="CN35"/>
  <c r="CP35" s="1"/>
  <c r="CM26"/>
  <c r="CO26" s="1"/>
  <c r="CN30" i="12"/>
  <c r="BX29"/>
  <c r="CN25"/>
  <c r="CP25" s="1"/>
  <c r="CM24"/>
  <c r="CM35"/>
  <c r="CO35" s="1"/>
  <c r="BY28"/>
  <c r="BS38"/>
  <c r="BS18" i="15" s="1"/>
  <c r="CM19" i="12"/>
  <c r="CO19" s="1"/>
  <c r="CP30"/>
  <c r="CR31" s="1"/>
  <c r="CI38"/>
  <c r="CI18" i="15" s="1"/>
  <c r="CC18"/>
  <c r="CQ34" i="12"/>
  <c r="BX28"/>
  <c r="CR24"/>
  <c r="CD18" i="15"/>
  <c r="CJ38" i="12"/>
  <c r="CJ18" i="15" s="1"/>
  <c r="CQ29" i="12"/>
  <c r="CQ32"/>
  <c r="CQ23"/>
  <c r="CR23"/>
  <c r="CE18" i="15"/>
  <c r="CK38" i="12"/>
  <c r="CK18" i="15" s="1"/>
  <c r="CR29" i="12"/>
  <c r="CQ24"/>
  <c r="CG38"/>
  <c r="CA18" i="15"/>
  <c r="CQ31" i="12"/>
  <c r="BX27"/>
  <c r="CN19"/>
  <c r="CP19" s="1"/>
  <c r="BV19"/>
  <c r="BW19" s="1"/>
  <c r="CN37" i="1"/>
  <c r="CP37" s="1"/>
  <c r="CM37"/>
  <c r="CO37" s="1"/>
  <c r="BV21"/>
  <c r="BW21" s="1"/>
  <c r="T26" i="22"/>
  <c r="T33"/>
  <c r="T36"/>
  <c r="T19"/>
  <c r="T34"/>
  <c r="T31"/>
  <c r="T28"/>
  <c r="T27"/>
  <c r="T22"/>
  <c r="T30" i="21"/>
  <c r="T35"/>
  <c r="T31"/>
  <c r="T25" i="20"/>
  <c r="T20"/>
  <c r="T29" i="19"/>
  <c r="T20"/>
  <c r="T33" i="18"/>
  <c r="T36"/>
  <c r="T32"/>
  <c r="T37"/>
  <c r="T30" i="17"/>
  <c r="T34"/>
  <c r="T36"/>
  <c r="T24"/>
  <c r="T37"/>
  <c r="T25"/>
  <c r="T29"/>
  <c r="T32"/>
  <c r="T19"/>
  <c r="T22"/>
  <c r="T21"/>
  <c r="T23"/>
  <c r="T20"/>
  <c r="T28"/>
  <c r="T35"/>
  <c r="T38"/>
  <c r="T26"/>
  <c r="T27"/>
  <c r="T30" i="16"/>
  <c r="T34"/>
  <c r="T19"/>
  <c r="T23"/>
  <c r="T26"/>
  <c r="T35"/>
  <c r="T38"/>
  <c r="T31"/>
  <c r="T25"/>
  <c r="T24" i="15"/>
  <c r="T34"/>
  <c r="CN29" i="1"/>
  <c r="CP29" s="1"/>
  <c r="BV37"/>
  <c r="BW37" s="1"/>
  <c r="CM34"/>
  <c r="CO34" s="1"/>
  <c r="BV32"/>
  <c r="BW32" s="1"/>
  <c r="CM31"/>
  <c r="CO31" s="1"/>
  <c r="BV26"/>
  <c r="BW26" s="1"/>
  <c r="BV27"/>
  <c r="BW27" s="1"/>
  <c r="CN21"/>
  <c r="CP21" s="1"/>
  <c r="CN33"/>
  <c r="CP33" s="1"/>
  <c r="BV25"/>
  <c r="BW25" s="1"/>
  <c r="CN31"/>
  <c r="CP31" s="1"/>
  <c r="BV34"/>
  <c r="BW34" s="1"/>
  <c r="CM23"/>
  <c r="CO23" s="1"/>
  <c r="CN19"/>
  <c r="CP19" s="1"/>
  <c r="CM20"/>
  <c r="CO20" s="1"/>
  <c r="BV22"/>
  <c r="BW22" s="1"/>
  <c r="CN26"/>
  <c r="CP26" s="1"/>
  <c r="CM29"/>
  <c r="CO29" s="1"/>
  <c r="T23" i="18"/>
  <c r="CN34" i="1"/>
  <c r="CP34" s="1"/>
  <c r="CN27"/>
  <c r="CP27" s="1"/>
  <c r="T26" i="18"/>
  <c r="CI19" i="1"/>
  <c r="CM19" s="1"/>
  <c r="CO19" s="1"/>
  <c r="T38" i="18"/>
  <c r="BV36" i="1"/>
  <c r="BW36" s="1"/>
  <c r="BQ18" i="12"/>
  <c r="CM36" i="1"/>
  <c r="CO36" s="1"/>
  <c r="CM24"/>
  <c r="CO24" s="1"/>
  <c r="CS19" i="23"/>
  <c r="CW19" s="1"/>
  <c r="T21" i="19"/>
  <c r="T28" i="12"/>
  <c r="BX25" i="18"/>
  <c r="CN37"/>
  <c r="T25"/>
  <c r="CS27" i="23"/>
  <c r="CS35" i="15"/>
  <c r="CV35" s="1"/>
  <c r="CS38" i="17"/>
  <c r="CS22"/>
  <c r="CU22" s="1"/>
  <c r="CS30" i="20"/>
  <c r="CW30" s="1"/>
  <c r="BV23" i="18"/>
  <c r="BW23" s="1"/>
  <c r="BX23" s="1"/>
  <c r="CM28"/>
  <c r="BX28"/>
  <c r="BX20"/>
  <c r="CQ18" i="21"/>
  <c r="CS19" s="1"/>
  <c r="CS38" i="20"/>
  <c r="CU35"/>
  <c r="CW35"/>
  <c r="T23"/>
  <c r="T31"/>
  <c r="T19" i="21"/>
  <c r="T33" i="19"/>
  <c r="T22" i="18"/>
  <c r="T30"/>
  <c r="T34"/>
  <c r="T19"/>
  <c r="T22" i="20"/>
  <c r="T29"/>
  <c r="T36"/>
  <c r="T32" i="19"/>
  <c r="T21" i="18"/>
  <c r="T27"/>
  <c r="T31"/>
  <c r="T35"/>
  <c r="T33" i="15"/>
  <c r="T19" i="12"/>
  <c r="T27"/>
  <c r="T32"/>
  <c r="T20" i="18"/>
  <c r="T26" i="15"/>
  <c r="T20" i="21"/>
  <c r="T35" i="20"/>
  <c r="T37"/>
  <c r="T34"/>
  <c r="T29" i="21"/>
  <c r="T38" i="20"/>
  <c r="T30"/>
  <c r="T30" i="15"/>
  <c r="T38"/>
  <c r="T21" i="21"/>
  <c r="T28" i="19"/>
  <c r="T36"/>
  <c r="T29" i="15"/>
  <c r="T37"/>
  <c r="T38" i="19"/>
  <c r="T23" i="12"/>
  <c r="T31"/>
  <c r="T22"/>
  <c r="T36"/>
  <c r="T34" i="21"/>
  <c r="T25" i="15"/>
  <c r="T20"/>
  <c r="T22"/>
  <c r="T38" i="21"/>
  <c r="T25"/>
  <c r="T36"/>
  <c r="T33"/>
  <c r="T22"/>
  <c r="BY32" i="12"/>
  <c r="BX26"/>
  <c r="CS20" i="15"/>
  <c r="BY27" i="12"/>
  <c r="BY24" i="17"/>
  <c r="CV31"/>
  <c r="BY30"/>
  <c r="CT30"/>
  <c r="BX21"/>
  <c r="CW27"/>
  <c r="CS36"/>
  <c r="CW36" s="1"/>
  <c r="BY20" i="18"/>
  <c r="CQ32"/>
  <c r="CR32"/>
  <c r="CQ30"/>
  <c r="CR30"/>
  <c r="CI38"/>
  <c r="CI18" i="19" s="1"/>
  <c r="CC18"/>
  <c r="CQ26" i="18"/>
  <c r="BY24"/>
  <c r="BX29"/>
  <c r="CS22"/>
  <c r="CW22" s="1"/>
  <c r="CM20"/>
  <c r="BY37" i="19"/>
  <c r="CS21"/>
  <c r="CU21" s="1"/>
  <c r="CM36"/>
  <c r="CN22"/>
  <c r="BY27"/>
  <c r="CS20"/>
  <c r="CV20" s="1"/>
  <c r="CQ34"/>
  <c r="CR34"/>
  <c r="CK38"/>
  <c r="CK18" i="20" s="1"/>
  <c r="CE18"/>
  <c r="CJ38" i="19"/>
  <c r="CD18" i="20"/>
  <c r="CQ38" i="19"/>
  <c r="CQ18" i="20" s="1"/>
  <c r="CO18"/>
  <c r="CR38" i="19"/>
  <c r="CR18" i="20" s="1"/>
  <c r="CR26" i="19"/>
  <c r="CQ26"/>
  <c r="CR32"/>
  <c r="CQ32"/>
  <c r="CQ22"/>
  <c r="CR22"/>
  <c r="CQ24"/>
  <c r="CR24"/>
  <c r="CQ28"/>
  <c r="CR28"/>
  <c r="CA18" i="20"/>
  <c r="CG38" i="19"/>
  <c r="CM28"/>
  <c r="BX34"/>
  <c r="BY34"/>
  <c r="BX26"/>
  <c r="BX28"/>
  <c r="BY21"/>
  <c r="BY35"/>
  <c r="CM30"/>
  <c r="BX32" i="18"/>
  <c r="BY32"/>
  <c r="CK38"/>
  <c r="CK18" i="19" s="1"/>
  <c r="CE18"/>
  <c r="CJ38" i="18"/>
  <c r="CD18" i="19"/>
  <c r="CP18"/>
  <c r="CR38" i="18"/>
  <c r="CR18" i="19" s="1"/>
  <c r="CQ38" i="18"/>
  <c r="CQ18" i="19" s="1"/>
  <c r="BS38" i="18"/>
  <c r="BS18" i="19" s="1"/>
  <c r="BP18"/>
  <c r="CG38" i="18"/>
  <c r="CA18" i="19"/>
  <c r="CQ36" i="18"/>
  <c r="CR36"/>
  <c r="CN24"/>
  <c r="CN28"/>
  <c r="BY21"/>
  <c r="BX21"/>
  <c r="CS35"/>
  <c r="CU35" s="1"/>
  <c r="BV37"/>
  <c r="BW37" s="1"/>
  <c r="BX37" s="1"/>
  <c r="CN26"/>
  <c r="CN34"/>
  <c r="CM34"/>
  <c r="CM36"/>
  <c r="CS24"/>
  <c r="CW30" i="17"/>
  <c r="CU31"/>
  <c r="CS35"/>
  <c r="CS23"/>
  <c r="CV23" s="1"/>
  <c r="CU22" i="16"/>
  <c r="CW22"/>
  <c r="CS28" i="15"/>
  <c r="CW28" s="1"/>
  <c r="BY29" i="12"/>
  <c r="T23" i="19"/>
  <c r="T21" i="12"/>
  <c r="T24" i="21"/>
  <c r="T26"/>
  <c r="T28"/>
  <c r="T37"/>
  <c r="T27"/>
  <c r="T24" i="22"/>
  <c r="T29"/>
  <c r="T35"/>
  <c r="T27" i="19"/>
  <c r="T31"/>
  <c r="T35"/>
  <c r="T19"/>
  <c r="T25" i="22"/>
  <c r="T30"/>
  <c r="T26" i="19"/>
  <c r="T30"/>
  <c r="T34"/>
  <c r="T25"/>
  <c r="T22"/>
  <c r="T22" i="16"/>
  <c r="T36"/>
  <c r="T32"/>
  <c r="T28"/>
  <c r="T20"/>
  <c r="T24"/>
  <c r="T37"/>
  <c r="T33"/>
  <c r="T29"/>
  <c r="T24" i="12"/>
  <c r="T37"/>
  <c r="T33"/>
  <c r="T29"/>
  <c r="T20"/>
  <c r="T26"/>
  <c r="T38"/>
  <c r="T34"/>
  <c r="T30"/>
  <c r="T21" i="22"/>
  <c r="T20"/>
  <c r="T32"/>
  <c r="T37"/>
  <c r="T40" i="1"/>
  <c r="T38" i="22"/>
  <c r="T32" i="21"/>
  <c r="T23"/>
  <c r="BV19" i="1"/>
  <c r="BW19" s="1"/>
  <c r="BY19" s="1"/>
  <c r="T28" i="15"/>
  <c r="T32"/>
  <c r="T36"/>
  <c r="T21"/>
  <c r="T31"/>
  <c r="T35"/>
  <c r="T23"/>
  <c r="T27"/>
  <c r="CU27" i="23"/>
  <c r="CW27"/>
  <c r="CV27"/>
  <c r="CM21" i="1"/>
  <c r="CO21" s="1"/>
  <c r="CS23" i="22"/>
  <c r="CW23" s="1"/>
  <c r="CT27" i="23"/>
  <c r="CS23" i="18"/>
  <c r="CS31" i="19"/>
  <c r="CU31" s="1"/>
  <c r="CN24" i="1"/>
  <c r="CP24" s="1"/>
  <c r="CN28"/>
  <c r="CP28" s="1"/>
  <c r="R16"/>
  <c r="CN23"/>
  <c r="CP23" s="1"/>
  <c r="CN20"/>
  <c r="CP20" s="1"/>
  <c r="BV35"/>
  <c r="BW35" s="1"/>
  <c r="BS38"/>
  <c r="CB18" i="12"/>
  <c r="CH38" i="1"/>
  <c r="CH18" i="12" s="1"/>
  <c r="CN32" i="1"/>
  <c r="CP32" s="1"/>
  <c r="CM30"/>
  <c r="CO30" s="1"/>
  <c r="CM28"/>
  <c r="CO28" s="1"/>
  <c r="CK38"/>
  <c r="CK18" i="12" s="1"/>
  <c r="CE18"/>
  <c r="CA18"/>
  <c r="CD18"/>
  <c r="CS26" i="23"/>
  <c r="CT26" s="1"/>
  <c r="CW30" i="19"/>
  <c r="CT30"/>
  <c r="CU30"/>
  <c r="CS20" i="18"/>
  <c r="CU20" s="1"/>
  <c r="CS37" i="15"/>
  <c r="CT33" i="21"/>
  <c r="CS20"/>
  <c r="CS30"/>
  <c r="CV30" s="1"/>
  <c r="BY25"/>
  <c r="BX25"/>
  <c r="BY33"/>
  <c r="BX33"/>
  <c r="CU22"/>
  <c r="BV38"/>
  <c r="BU18" i="22"/>
  <c r="CT21" i="21"/>
  <c r="CW21"/>
  <c r="CU21"/>
  <c r="BY26"/>
  <c r="BX34" i="20"/>
  <c r="BY34"/>
  <c r="BY30"/>
  <c r="BX20"/>
  <c r="BY26"/>
  <c r="CS31"/>
  <c r="CT31" s="1"/>
  <c r="BY25" i="19"/>
  <c r="BX20"/>
  <c r="BX21"/>
  <c r="BY20"/>
  <c r="BY25" i="18"/>
  <c r="BY22"/>
  <c r="CU33" i="17"/>
  <c r="CW33"/>
  <c r="CS34"/>
  <c r="CS29"/>
  <c r="CT29" s="1"/>
  <c r="CS28"/>
  <c r="BX35" i="16"/>
  <c r="BY35"/>
  <c r="CS34"/>
  <c r="CV34" s="1"/>
  <c r="BX30"/>
  <c r="BY36"/>
  <c r="BX37"/>
  <c r="CT31"/>
  <c r="BX33" i="15"/>
  <c r="BX34"/>
  <c r="BX36"/>
  <c r="BX35"/>
  <c r="BY28"/>
  <c r="BX37" i="12"/>
  <c r="BY37"/>
  <c r="BX33"/>
  <c r="BY33"/>
  <c r="BU18" i="15"/>
  <c r="BV23" i="1"/>
  <c r="BW23" s="1"/>
  <c r="BV24"/>
  <c r="BW24" s="1"/>
  <c r="BV29"/>
  <c r="BW29" s="1"/>
  <c r="BV31"/>
  <c r="BW31" s="1"/>
  <c r="CM22"/>
  <c r="CO22" s="1"/>
  <c r="BY29" i="17"/>
  <c r="BX29"/>
  <c r="BY31" i="20"/>
  <c r="BX31"/>
  <c r="BX22" i="17"/>
  <c r="BY22"/>
  <c r="BY23"/>
  <c r="BX21" i="15"/>
  <c r="BY21"/>
  <c r="BY22"/>
  <c r="BX24" i="20"/>
  <c r="BY24"/>
  <c r="BX25"/>
  <c r="BY25"/>
  <c r="BY35" i="18"/>
  <c r="BX35"/>
  <c r="BY33" i="17"/>
  <c r="BX33"/>
  <c r="CV30"/>
  <c r="CU30"/>
  <c r="CS22" i="15"/>
  <c r="BX27" i="18"/>
  <c r="BX26"/>
  <c r="BY27"/>
  <c r="BY26"/>
  <c r="BS18" i="16"/>
  <c r="BV38" i="15"/>
  <c r="CU22" i="20"/>
  <c r="CT22"/>
  <c r="CV22"/>
  <c r="CW22"/>
  <c r="CS24" i="16"/>
  <c r="CT21" i="19"/>
  <c r="CV22" i="17"/>
  <c r="CT22"/>
  <c r="CU38" i="21"/>
  <c r="CU18" i="22" s="1"/>
  <c r="CU38" i="17"/>
  <c r="CU18" i="18" s="1"/>
  <c r="CW38" i="17"/>
  <c r="CW18" i="18" s="1"/>
  <c r="CS18"/>
  <c r="CQ18" i="17"/>
  <c r="CS19" s="1"/>
  <c r="CS38" i="16"/>
  <c r="BX37" i="20"/>
  <c r="CS21" i="15"/>
  <c r="BX20" i="21"/>
  <c r="CT33" i="17"/>
  <c r="BX36" i="18"/>
  <c r="BX22" i="15"/>
  <c r="BY23"/>
  <c r="BX23"/>
  <c r="CW36" i="19"/>
  <c r="CT36"/>
  <c r="CV36"/>
  <c r="CW32" i="16"/>
  <c r="BX29" i="21"/>
  <c r="BY29"/>
  <c r="BY30"/>
  <c r="BX30"/>
  <c r="BX34" i="16"/>
  <c r="BX33"/>
  <c r="BY33"/>
  <c r="BY34"/>
  <c r="BX22" i="19"/>
  <c r="BY22"/>
  <c r="BX21" i="16"/>
  <c r="BY21"/>
  <c r="BX36" i="21"/>
  <c r="BX37" i="17"/>
  <c r="BY37"/>
  <c r="CS25" i="21"/>
  <c r="CS26"/>
  <c r="BY23" i="20"/>
  <c r="BX23"/>
  <c r="BY37"/>
  <c r="BX36" i="17"/>
  <c r="BY36"/>
  <c r="BY23" i="16"/>
  <c r="BX23"/>
  <c r="BY24"/>
  <c r="BY34" i="12"/>
  <c r="BX34"/>
  <c r="CW27" i="21"/>
  <c r="CV27"/>
  <c r="CU27"/>
  <c r="CT27"/>
  <c r="CN38" i="15"/>
  <c r="CN18" i="16" s="1"/>
  <c r="CJ18"/>
  <c r="CW31" i="21"/>
  <c r="CU31"/>
  <c r="CU23" i="20"/>
  <c r="CW23"/>
  <c r="CV23"/>
  <c r="CT23"/>
  <c r="CS25" i="18"/>
  <c r="BT18" i="19"/>
  <c r="BV38" i="18"/>
  <c r="CQ18" i="16"/>
  <c r="CS19" s="1"/>
  <c r="BW18" i="20"/>
  <c r="BX38" i="19"/>
  <c r="BX18" i="20" s="1"/>
  <c r="BY38" i="19"/>
  <c r="BY18" i="20" s="1"/>
  <c r="BV33" i="1"/>
  <c r="BW33" s="1"/>
  <c r="CS21" i="18"/>
  <c r="CU21" s="1"/>
  <c r="BY23" i="19"/>
  <c r="BY36" i="18"/>
  <c r="BX24" i="16"/>
  <c r="BX23" i="17"/>
  <c r="CS33" i="16"/>
  <c r="Q19" i="15"/>
  <c r="Q20"/>
  <c r="Q36"/>
  <c r="Q32"/>
  <c r="Q28"/>
  <c r="Q35"/>
  <c r="Q31"/>
  <c r="Q27"/>
  <c r="Q24"/>
  <c r="Q38"/>
  <c r="Q23"/>
  <c r="Q34"/>
  <c r="Q30"/>
  <c r="Q33"/>
  <c r="Q29"/>
  <c r="Q26"/>
  <c r="Q21"/>
  <c r="Q22"/>
  <c r="Q37"/>
  <c r="Q40" i="18"/>
  <c r="CT22"/>
  <c r="CV22"/>
  <c r="CU32" i="17"/>
  <c r="CW32"/>
  <c r="CS36" i="23"/>
  <c r="CS35"/>
  <c r="CV22"/>
  <c r="CS23"/>
  <c r="CV23" s="1"/>
  <c r="CS37"/>
  <c r="CT37" s="1"/>
  <c r="CS38"/>
  <c r="CV38" s="1"/>
  <c r="CW27" i="22"/>
  <c r="CU27"/>
  <c r="BS18" i="23"/>
  <c r="BV38" i="22"/>
  <c r="CV34"/>
  <c r="CS22"/>
  <c r="CS25" i="17"/>
  <c r="CN36" i="1"/>
  <c r="CP36" s="1"/>
  <c r="CN22"/>
  <c r="CP22" s="1"/>
  <c r="CM25"/>
  <c r="CO25" s="1"/>
  <c r="CN25"/>
  <c r="CP25" s="1"/>
  <c r="CM32"/>
  <c r="CO32" s="1"/>
  <c r="BX26" i="22"/>
  <c r="BY26"/>
  <c r="BX27"/>
  <c r="BY27"/>
  <c r="CL18" i="23"/>
  <c r="CN38" i="22"/>
  <c r="CN18" i="23" s="1"/>
  <c r="BX35" i="22"/>
  <c r="CV30"/>
  <c r="CS19"/>
  <c r="BY28"/>
  <c r="CS35"/>
  <c r="BY34"/>
  <c r="BX34"/>
  <c r="BX21"/>
  <c r="BY21"/>
  <c r="CS31"/>
  <c r="CS32"/>
  <c r="BY35"/>
  <c r="CT27"/>
  <c r="CV27"/>
  <c r="BX28"/>
  <c r="BX33" i="23"/>
  <c r="BY33"/>
  <c r="BX23"/>
  <c r="BY23"/>
  <c r="BY24"/>
  <c r="BX24"/>
  <c r="BY37"/>
  <c r="BX37"/>
  <c r="BX20"/>
  <c r="BY20"/>
  <c r="BY25"/>
  <c r="BX34"/>
  <c r="BY21"/>
  <c r="BY31"/>
  <c r="BX31"/>
  <c r="CT22"/>
  <c r="BX22"/>
  <c r="BY22"/>
  <c r="CS28"/>
  <c r="CS24"/>
  <c r="CS25"/>
  <c r="BX25"/>
  <c r="BX38"/>
  <c r="BY34"/>
  <c r="BX21"/>
  <c r="BX32"/>
  <c r="Q40" i="12"/>
  <c r="Q40" i="20"/>
  <c r="CU34" i="18" l="1"/>
  <c r="CT34"/>
  <c r="CW34"/>
  <c r="BY36" i="20"/>
  <c r="CT32" i="21"/>
  <c r="CV32" i="16"/>
  <c r="BX24" i="12"/>
  <c r="CV31" i="19"/>
  <c r="BX31" i="16"/>
  <c r="CS33" i="22"/>
  <c r="BY34" i="17"/>
  <c r="CT31"/>
  <c r="CV32" i="21"/>
  <c r="CT32" i="17"/>
  <c r="CV34" i="18"/>
  <c r="CX34" s="1"/>
  <c r="CT31" i="21"/>
  <c r="BX35" i="17"/>
  <c r="CU21" i="20"/>
  <c r="BY32" i="17"/>
  <c r="BX23" i="12"/>
  <c r="CS27" i="20"/>
  <c r="CS26"/>
  <c r="BX32" i="21"/>
  <c r="CT30" i="16"/>
  <c r="BY27" i="15"/>
  <c r="CX31" i="16"/>
  <c r="P31" s="1"/>
  <c r="L31" s="1"/>
  <c r="N31" s="1"/>
  <c r="CU23" i="23"/>
  <c r="CV31" i="21"/>
  <c r="CT32" i="16"/>
  <c r="BY35" i="17"/>
  <c r="CV21" i="20"/>
  <c r="CX21" s="1"/>
  <c r="P21" s="1"/>
  <c r="L21" s="1"/>
  <c r="N21" s="1"/>
  <c r="CV31" i="16"/>
  <c r="BY31"/>
  <c r="CW30"/>
  <c r="CW32" i="20"/>
  <c r="BY31" i="17"/>
  <c r="BV18" i="18"/>
  <c r="BW38" i="17"/>
  <c r="CW23" i="23"/>
  <c r="CX23" s="1"/>
  <c r="CV30" i="16"/>
  <c r="CU30" i="20"/>
  <c r="CT35" i="17"/>
  <c r="BX31"/>
  <c r="CT23" i="23"/>
  <c r="CT21" i="20"/>
  <c r="BX34" i="18"/>
  <c r="BY35" i="12"/>
  <c r="BY33" i="18"/>
  <c r="CV35" i="20"/>
  <c r="CS20" i="17"/>
  <c r="CV22" i="21"/>
  <c r="CS38" i="15"/>
  <c r="BX30"/>
  <c r="BX28"/>
  <c r="CS23"/>
  <c r="CV23" s="1"/>
  <c r="BX29"/>
  <c r="BY36"/>
  <c r="CT36"/>
  <c r="CT27"/>
  <c r="CU36"/>
  <c r="CS33"/>
  <c r="CV33" s="1"/>
  <c r="CV36"/>
  <c r="CS34"/>
  <c r="CU34" s="1"/>
  <c r="CR37" i="12"/>
  <c r="CS37" s="1"/>
  <c r="CV37" s="1"/>
  <c r="CQ35"/>
  <c r="BY24"/>
  <c r="CQ28"/>
  <c r="CQ22"/>
  <c r="CQ25"/>
  <c r="CS29" i="15"/>
  <c r="CV29" s="1"/>
  <c r="CV27"/>
  <c r="CU31"/>
  <c r="BX25"/>
  <c r="BY25"/>
  <c r="CU28"/>
  <c r="CX28" s="1"/>
  <c r="BY26"/>
  <c r="BY32"/>
  <c r="BY24"/>
  <c r="CT28"/>
  <c r="CR30" i="12"/>
  <c r="CQ21"/>
  <c r="CR22"/>
  <c r="BX25"/>
  <c r="BY22"/>
  <c r="BY21"/>
  <c r="CR35"/>
  <c r="BV38"/>
  <c r="BV18" i="15" s="1"/>
  <c r="BY31" i="12"/>
  <c r="CU26" i="15"/>
  <c r="CT26"/>
  <c r="CW26"/>
  <c r="CW28" i="18"/>
  <c r="CU28"/>
  <c r="CT28"/>
  <c r="CW27" i="15"/>
  <c r="CS18" i="22"/>
  <c r="CU35" i="17"/>
  <c r="CS26" i="18"/>
  <c r="BX24"/>
  <c r="CV23"/>
  <c r="BY31"/>
  <c r="BX32" i="15"/>
  <c r="CS27" i="16"/>
  <c r="CV26" i="15"/>
  <c r="CS24"/>
  <c r="CT24" s="1"/>
  <c r="CV33" i="21"/>
  <c r="CS29" i="19"/>
  <c r="CU29" s="1"/>
  <c r="BX30" i="18"/>
  <c r="BX31" i="15"/>
  <c r="CU35"/>
  <c r="BX31" i="18"/>
  <c r="CV33" i="22"/>
  <c r="BY35" i="23"/>
  <c r="CT35" i="20"/>
  <c r="CS34" i="19"/>
  <c r="CT34" s="1"/>
  <c r="CS29" i="18"/>
  <c r="CV21" i="21"/>
  <c r="CX21" s="1"/>
  <c r="P21" s="1"/>
  <c r="L21" s="1"/>
  <c r="N21" s="1"/>
  <c r="CU30" i="22"/>
  <c r="CX30" s="1"/>
  <c r="P30" s="1"/>
  <c r="L30" s="1"/>
  <c r="N30" s="1"/>
  <c r="CT35" i="21"/>
  <c r="BX25" i="22"/>
  <c r="CU27" i="15"/>
  <c r="CX27" s="1"/>
  <c r="CV35" i="21"/>
  <c r="CX35" s="1"/>
  <c r="P35" s="1"/>
  <c r="L35" s="1"/>
  <c r="N35" s="1"/>
  <c r="BX36" i="20"/>
  <c r="CT31" i="15"/>
  <c r="CS36" i="22"/>
  <c r="CT36" s="1"/>
  <c r="BX35" i="21"/>
  <c r="BY36"/>
  <c r="BY35" i="20"/>
  <c r="CU33" i="21"/>
  <c r="CX33" s="1"/>
  <c r="P33" s="1"/>
  <c r="L33" s="1"/>
  <c r="N33" s="1"/>
  <c r="CR33" i="12"/>
  <c r="CX27" i="17"/>
  <c r="P27" s="1"/>
  <c r="L27" s="1"/>
  <c r="N27" s="1"/>
  <c r="CS36" i="16"/>
  <c r="CS25" i="22"/>
  <c r="CV25" s="1"/>
  <c r="CW21" i="19"/>
  <c r="CV21"/>
  <c r="BY20" i="12"/>
  <c r="CQ20"/>
  <c r="T40" i="23"/>
  <c r="CQ33" i="1"/>
  <c r="CR21" i="12"/>
  <c r="CT24" i="20"/>
  <c r="CW24"/>
  <c r="CV23" i="21"/>
  <c r="CW23"/>
  <c r="CT23"/>
  <c r="CW37" i="16"/>
  <c r="CU37"/>
  <c r="CT37"/>
  <c r="CV37"/>
  <c r="CT24" i="22"/>
  <c r="CW24"/>
  <c r="CU24"/>
  <c r="CV24"/>
  <c r="CT30" i="23"/>
  <c r="CU30"/>
  <c r="CW30"/>
  <c r="CW35" i="17"/>
  <c r="CX35" s="1"/>
  <c r="CV30" i="20"/>
  <c r="BX32" i="19"/>
  <c r="CV32" i="17"/>
  <c r="CV35"/>
  <c r="CU37" i="22"/>
  <c r="BY31" i="19"/>
  <c r="BY24" i="21"/>
  <c r="BX23" i="22"/>
  <c r="CV30" i="23"/>
  <c r="CS26" i="22"/>
  <c r="CX22" i="23"/>
  <c r="BX22" i="22"/>
  <c r="CU23"/>
  <c r="CV23" i="16"/>
  <c r="CX23" s="1"/>
  <c r="CU32"/>
  <c r="BX22" i="12"/>
  <c r="CW37" i="22"/>
  <c r="CS25" i="15"/>
  <c r="CT25" s="1"/>
  <c r="CS35" i="16"/>
  <c r="CW26" i="17"/>
  <c r="BX24" i="19"/>
  <c r="CW21" i="23"/>
  <c r="BY33" i="19"/>
  <c r="CS21" i="17"/>
  <c r="CV21" s="1"/>
  <c r="CW38" i="22"/>
  <c r="CW18" i="23" s="1"/>
  <c r="BY20" i="16"/>
  <c r="BY23" i="22"/>
  <c r="BY30" i="12"/>
  <c r="CV21" i="23"/>
  <c r="CT20"/>
  <c r="CV32" i="20"/>
  <c r="CX32" s="1"/>
  <c r="P32" s="1"/>
  <c r="L32" s="1"/>
  <c r="N32" s="1"/>
  <c r="CW32" i="21"/>
  <c r="CV26" i="17"/>
  <c r="CT20" i="21"/>
  <c r="CT24" i="18"/>
  <c r="BX33" i="19"/>
  <c r="CS30" i="18"/>
  <c r="CW30" s="1"/>
  <c r="CX30" i="17"/>
  <c r="P30" s="1"/>
  <c r="L30" s="1"/>
  <c r="N30" s="1"/>
  <c r="CT20" i="15"/>
  <c r="BY31" i="21"/>
  <c r="CW33" i="15"/>
  <c r="BX23" i="19"/>
  <c r="BX33" i="18"/>
  <c r="CT31" i="19"/>
  <c r="CT30" i="20"/>
  <c r="CT34" i="16"/>
  <c r="CT34" i="21"/>
  <c r="CV31" i="15"/>
  <c r="CX31" s="1"/>
  <c r="CU32" i="21"/>
  <c r="CU26" i="17"/>
  <c r="CX35" i="20"/>
  <c r="P35" s="1"/>
  <c r="L35" s="1"/>
  <c r="N35" s="1"/>
  <c r="CV37" i="15"/>
  <c r="BY23" i="18"/>
  <c r="CR27" i="12"/>
  <c r="CS32" i="15"/>
  <c r="CX31" i="17"/>
  <c r="BX31" i="21"/>
  <c r="BY36" i="23"/>
  <c r="BX23" i="21"/>
  <c r="BY23"/>
  <c r="BY32" i="19"/>
  <c r="CT22" i="22"/>
  <c r="CV31" i="20"/>
  <c r="BY25" i="12"/>
  <c r="CX36" i="15"/>
  <c r="P36" s="1"/>
  <c r="L36" s="1"/>
  <c r="N36" s="1"/>
  <c r="CW23" i="18"/>
  <c r="CX27" i="23"/>
  <c r="CW20" i="20"/>
  <c r="BX31" i="12"/>
  <c r="CT24" i="21"/>
  <c r="CS20" i="22"/>
  <c r="CV20" s="1"/>
  <c r="CS29" i="23"/>
  <c r="CQ26" i="1"/>
  <c r="P27" i="23"/>
  <c r="L27" s="1"/>
  <c r="N27" s="1"/>
  <c r="P30"/>
  <c r="L30" s="1"/>
  <c r="N30" s="1"/>
  <c r="CS33"/>
  <c r="CS32"/>
  <c r="CV34"/>
  <c r="CU26"/>
  <c r="CT21"/>
  <c r="CU34"/>
  <c r="P22"/>
  <c r="L22" s="1"/>
  <c r="N22" s="1"/>
  <c r="CW20"/>
  <c r="CT34"/>
  <c r="CV20"/>
  <c r="CS31"/>
  <c r="CW26"/>
  <c r="CT29" i="22"/>
  <c r="CU29"/>
  <c r="CW29"/>
  <c r="CV29"/>
  <c r="CV21"/>
  <c r="CT21"/>
  <c r="CS28"/>
  <c r="CW28" s="1"/>
  <c r="CV22"/>
  <c r="CW33"/>
  <c r="CT33"/>
  <c r="CU33"/>
  <c r="CU34"/>
  <c r="CX34" s="1"/>
  <c r="P34" s="1"/>
  <c r="L34" s="1"/>
  <c r="N34" s="1"/>
  <c r="CW34"/>
  <c r="CT37"/>
  <c r="CX37" s="1"/>
  <c r="P37" s="1"/>
  <c r="L37" s="1"/>
  <c r="N37" s="1"/>
  <c r="CV24" i="21"/>
  <c r="CW24"/>
  <c r="CU23"/>
  <c r="CW22"/>
  <c r="CT22"/>
  <c r="CT30"/>
  <c r="CV34"/>
  <c r="CU34"/>
  <c r="CS29"/>
  <c r="CS28"/>
  <c r="CS36"/>
  <c r="CS37"/>
  <c r="CS25" i="20"/>
  <c r="CV24"/>
  <c r="CS33"/>
  <c r="CS34"/>
  <c r="CU24"/>
  <c r="CU20"/>
  <c r="CS28"/>
  <c r="CV20"/>
  <c r="BS18" i="21"/>
  <c r="BV38" i="20"/>
  <c r="CS37"/>
  <c r="CS36"/>
  <c r="CS38" i="19"/>
  <c r="CU38" s="1"/>
  <c r="CU18" i="20" s="1"/>
  <c r="CS37" i="19"/>
  <c r="CW37" s="1"/>
  <c r="CT29" i="18"/>
  <c r="CU29"/>
  <c r="CW29"/>
  <c r="CT35"/>
  <c r="CS27"/>
  <c r="CV27" s="1"/>
  <c r="CT20"/>
  <c r="CV29"/>
  <c r="CS31"/>
  <c r="CT37" i="17"/>
  <c r="CV37"/>
  <c r="P31"/>
  <c r="L31" s="1"/>
  <c r="N31" s="1"/>
  <c r="CW23"/>
  <c r="CV36"/>
  <c r="CU36"/>
  <c r="CU23"/>
  <c r="CT36"/>
  <c r="CV29"/>
  <c r="CW22"/>
  <c r="CT23"/>
  <c r="CW20" i="18"/>
  <c r="CU21" i="16"/>
  <c r="CT21"/>
  <c r="CW21"/>
  <c r="CV21"/>
  <c r="BW38"/>
  <c r="CT38" s="1"/>
  <c r="BV18" i="17"/>
  <c r="CS20" i="16"/>
  <c r="CV20" s="1"/>
  <c r="CT29"/>
  <c r="CS25"/>
  <c r="CU25" s="1"/>
  <c r="CV29"/>
  <c r="CS28"/>
  <c r="CU29"/>
  <c r="CU29" i="15"/>
  <c r="CT29"/>
  <c r="CW35"/>
  <c r="CU32"/>
  <c r="CW37"/>
  <c r="CT35"/>
  <c r="CS30"/>
  <c r="CU37"/>
  <c r="CW25"/>
  <c r="CV28"/>
  <c r="CT37"/>
  <c r="BX20"/>
  <c r="CQ33" i="12"/>
  <c r="CS33" s="1"/>
  <c r="CU33" s="1"/>
  <c r="CS29"/>
  <c r="CQ30"/>
  <c r="CS31" s="1"/>
  <c r="BX35"/>
  <c r="BY36"/>
  <c r="BX21" i="1"/>
  <c r="CQ35"/>
  <c r="CR30"/>
  <c r="BX28"/>
  <c r="BX29"/>
  <c r="CR33"/>
  <c r="BX31"/>
  <c r="CQ29"/>
  <c r="CR27"/>
  <c r="BY26"/>
  <c r="BX37"/>
  <c r="CR35"/>
  <c r="CR26"/>
  <c r="CQ37"/>
  <c r="BX26"/>
  <c r="CR25" i="12"/>
  <c r="CS26" s="1"/>
  <c r="CQ19"/>
  <c r="CS23"/>
  <c r="CU23" s="1"/>
  <c r="CS35"/>
  <c r="CU35" s="1"/>
  <c r="CS32"/>
  <c r="CT32" s="1"/>
  <c r="CG18" i="15"/>
  <c r="CM38" i="12"/>
  <c r="CS24"/>
  <c r="CN38"/>
  <c r="BX20"/>
  <c r="BX27" i="1"/>
  <c r="BY22"/>
  <c r="BY21"/>
  <c r="BY37"/>
  <c r="BX33"/>
  <c r="CU19" i="23"/>
  <c r="T40" i="20"/>
  <c r="CT20" i="19"/>
  <c r="CW20"/>
  <c r="CU20"/>
  <c r="T40" i="18"/>
  <c r="T40" i="17"/>
  <c r="CW19" i="18"/>
  <c r="CV20" i="15"/>
  <c r="CW20"/>
  <c r="CU20"/>
  <c r="CR31" i="1"/>
  <c r="BX34"/>
  <c r="BY35"/>
  <c r="CR34"/>
  <c r="BX35"/>
  <c r="CQ34"/>
  <c r="BY27"/>
  <c r="BY28"/>
  <c r="CQ19"/>
  <c r="CR19" s="1"/>
  <c r="CR29"/>
  <c r="CQ31"/>
  <c r="BY34"/>
  <c r="BX36"/>
  <c r="BY36"/>
  <c r="CQ30"/>
  <c r="BY23"/>
  <c r="BX24"/>
  <c r="CQ23"/>
  <c r="BX22"/>
  <c r="CQ36"/>
  <c r="CQ24"/>
  <c r="CQ27"/>
  <c r="CR28"/>
  <c r="BX25"/>
  <c r="CR20"/>
  <c r="BY31"/>
  <c r="BY33"/>
  <c r="CR25"/>
  <c r="CR32"/>
  <c r="CQ32"/>
  <c r="CQ28"/>
  <c r="CR24"/>
  <c r="CR23"/>
  <c r="CQ25"/>
  <c r="CQ22"/>
  <c r="CR22"/>
  <c r="CQ21"/>
  <c r="CR21"/>
  <c r="CR37"/>
  <c r="CR36"/>
  <c r="CQ20"/>
  <c r="T40" i="15"/>
  <c r="T40" i="22"/>
  <c r="CS28" i="19"/>
  <c r="CU28" s="1"/>
  <c r="CS33"/>
  <c r="CS33" i="18"/>
  <c r="CU33" s="1"/>
  <c r="CU38" i="20"/>
  <c r="CU18" i="21" s="1"/>
  <c r="CW38" i="20"/>
  <c r="CW18" i="21" s="1"/>
  <c r="CS18"/>
  <c r="CT38" i="23"/>
  <c r="BX20" i="1"/>
  <c r="BY20"/>
  <c r="T40" i="12"/>
  <c r="CX22" i="16"/>
  <c r="CV33" i="18"/>
  <c r="CV31"/>
  <c r="CT31"/>
  <c r="CW31"/>
  <c r="CU31"/>
  <c r="CW21"/>
  <c r="CV20"/>
  <c r="CU22"/>
  <c r="CX22" s="1"/>
  <c r="CU23"/>
  <c r="CW35"/>
  <c r="CS37"/>
  <c r="CT37" s="1"/>
  <c r="CS19" i="19"/>
  <c r="CW19" s="1"/>
  <c r="CS32" i="18"/>
  <c r="CW31" i="19"/>
  <c r="CX30"/>
  <c r="T40"/>
  <c r="CU33"/>
  <c r="CT33"/>
  <c r="CV33"/>
  <c r="CW33"/>
  <c r="CS24"/>
  <c r="CS25"/>
  <c r="CS22"/>
  <c r="CS23"/>
  <c r="CG18" i="20"/>
  <c r="CM38" i="19"/>
  <c r="CM18" i="20" s="1"/>
  <c r="CS26" i="19"/>
  <c r="CS27"/>
  <c r="CN38"/>
  <c r="CN18" i="20" s="1"/>
  <c r="CJ18"/>
  <c r="CW38" i="19"/>
  <c r="CW18" i="20" s="1"/>
  <c r="CS32" i="19"/>
  <c r="CS19" i="20"/>
  <c r="CT19" s="1"/>
  <c r="CS35" i="19"/>
  <c r="CJ18"/>
  <c r="CN38" i="18"/>
  <c r="CN18" i="19" s="1"/>
  <c r="CG18"/>
  <c r="CM38" i="18"/>
  <c r="CM18" i="19" s="1"/>
  <c r="CV21" i="18"/>
  <c r="CS38"/>
  <c r="CW38" s="1"/>
  <c r="CW18" i="19" s="1"/>
  <c r="CV28" i="18"/>
  <c r="CV35"/>
  <c r="BY37"/>
  <c r="CS36"/>
  <c r="CW24"/>
  <c r="CU24"/>
  <c r="CT21"/>
  <c r="CT23"/>
  <c r="CV24"/>
  <c r="CX32" i="17"/>
  <c r="CX33"/>
  <c r="CU25" i="15"/>
  <c r="CV25"/>
  <c r="T40" i="16"/>
  <c r="T40" i="21"/>
  <c r="CW19"/>
  <c r="CU19"/>
  <c r="CV23" i="22"/>
  <c r="CT23"/>
  <c r="CX22" i="17"/>
  <c r="CV26" i="23"/>
  <c r="BS18" i="12"/>
  <c r="BV38" i="1"/>
  <c r="BY30"/>
  <c r="BY29"/>
  <c r="BX23"/>
  <c r="CM38"/>
  <c r="BX30"/>
  <c r="BY24"/>
  <c r="CN38"/>
  <c r="BY32"/>
  <c r="BY25"/>
  <c r="BX32"/>
  <c r="BW38" i="21"/>
  <c r="CV38" s="1"/>
  <c r="CV18" i="22" s="1"/>
  <c r="BV18"/>
  <c r="CU30" i="21"/>
  <c r="CW30"/>
  <c r="CX31"/>
  <c r="P31" s="1"/>
  <c r="L31" s="1"/>
  <c r="N31" s="1"/>
  <c r="CW20"/>
  <c r="CV20"/>
  <c r="CU20"/>
  <c r="CU31" i="20"/>
  <c r="CW31"/>
  <c r="CU29"/>
  <c r="CT29"/>
  <c r="CW29"/>
  <c r="CV29"/>
  <c r="CX29" i="18"/>
  <c r="CW28" i="17"/>
  <c r="CV28"/>
  <c r="CT28"/>
  <c r="CU28"/>
  <c r="CU37"/>
  <c r="CW37"/>
  <c r="CU34"/>
  <c r="CT34"/>
  <c r="CW34"/>
  <c r="CV34"/>
  <c r="CW29"/>
  <c r="CU29"/>
  <c r="CV36" i="16"/>
  <c r="CW36"/>
  <c r="CT36"/>
  <c r="CU36"/>
  <c r="CU34"/>
  <c r="CW34"/>
  <c r="CU35"/>
  <c r="CT35"/>
  <c r="CW35"/>
  <c r="CV35"/>
  <c r="BW38" i="12"/>
  <c r="BY19" i="20"/>
  <c r="CU19" i="16"/>
  <c r="CW19"/>
  <c r="CW26" i="18"/>
  <c r="CU26"/>
  <c r="CT26"/>
  <c r="CV26"/>
  <c r="CV26" i="21"/>
  <c r="CU26"/>
  <c r="CT26"/>
  <c r="CW26"/>
  <c r="CT37" i="19"/>
  <c r="CU21" i="15"/>
  <c r="CT21"/>
  <c r="CV21"/>
  <c r="CW21"/>
  <c r="CW26" i="20"/>
  <c r="CT26"/>
  <c r="CV26"/>
  <c r="CU26"/>
  <c r="CU19" i="17"/>
  <c r="CW19"/>
  <c r="CW22" i="15"/>
  <c r="CU22"/>
  <c r="CV22"/>
  <c r="CT22"/>
  <c r="CX32" i="16"/>
  <c r="CX21" i="19"/>
  <c r="CW33" i="16"/>
  <c r="CU33"/>
  <c r="CV33"/>
  <c r="CT33"/>
  <c r="CT20" i="17"/>
  <c r="CV20"/>
  <c r="CW20"/>
  <c r="CU20"/>
  <c r="CW38" i="15"/>
  <c r="CW18" i="16" s="1"/>
  <c r="CU38" i="15"/>
  <c r="CU18" i="16" s="1"/>
  <c r="CS18"/>
  <c r="BV18" i="19"/>
  <c r="BW38" i="18"/>
  <c r="CW25"/>
  <c r="CV25"/>
  <c r="CU25"/>
  <c r="CT25"/>
  <c r="CU25" i="21"/>
  <c r="CV25"/>
  <c r="CW25"/>
  <c r="CT25"/>
  <c r="CV27" i="20"/>
  <c r="CU27"/>
  <c r="CT27"/>
  <c r="CW27"/>
  <c r="CW38" i="16"/>
  <c r="CW18" i="17" s="1"/>
  <c r="CU38" i="16"/>
  <c r="CU18" i="17" s="1"/>
  <c r="CS18"/>
  <c r="CU24" i="16"/>
  <c r="CW24"/>
  <c r="CT24"/>
  <c r="CV24"/>
  <c r="BW38" i="15"/>
  <c r="BV18" i="16"/>
  <c r="CU23" i="15"/>
  <c r="CX23" i="20"/>
  <c r="P23" s="1"/>
  <c r="L23" s="1"/>
  <c r="N23" s="1"/>
  <c r="CX27" i="21"/>
  <c r="P27" s="1"/>
  <c r="L27" s="1"/>
  <c r="N27" s="1"/>
  <c r="CX36" i="19"/>
  <c r="CX22" i="20"/>
  <c r="P22" s="1"/>
  <c r="L22" s="1"/>
  <c r="N22" s="1"/>
  <c r="Q40" i="15"/>
  <c r="CW34" i="19"/>
  <c r="CV26" i="16"/>
  <c r="CU26"/>
  <c r="CT26"/>
  <c r="CW26"/>
  <c r="CU27"/>
  <c r="CW27"/>
  <c r="CT27"/>
  <c r="CV27"/>
  <c r="CW37" i="23"/>
  <c r="CV37"/>
  <c r="CU37"/>
  <c r="CT36"/>
  <c r="CW36"/>
  <c r="CV36"/>
  <c r="CU36"/>
  <c r="CU38"/>
  <c r="CW38"/>
  <c r="CU35"/>
  <c r="CW35"/>
  <c r="CV35"/>
  <c r="CT35"/>
  <c r="CU21" i="22"/>
  <c r="CW21"/>
  <c r="CX27"/>
  <c r="P27" s="1"/>
  <c r="L27" s="1"/>
  <c r="N27" s="1"/>
  <c r="CU22"/>
  <c r="CW22"/>
  <c r="CU28"/>
  <c r="BW38"/>
  <c r="CV38" s="1"/>
  <c r="CV18" i="23" s="1"/>
  <c r="BV18"/>
  <c r="CV25" i="17"/>
  <c r="CT25"/>
  <c r="CU25"/>
  <c r="CW25"/>
  <c r="CU24"/>
  <c r="CV24"/>
  <c r="CT24"/>
  <c r="CW24"/>
  <c r="CW31" i="22"/>
  <c r="CU31"/>
  <c r="CT31"/>
  <c r="CV31"/>
  <c r="CU36"/>
  <c r="CV36"/>
  <c r="CW19"/>
  <c r="CU19"/>
  <c r="CT32"/>
  <c r="CV32"/>
  <c r="CW32"/>
  <c r="CU32"/>
  <c r="CW35"/>
  <c r="CV35"/>
  <c r="CU35"/>
  <c r="CT35"/>
  <c r="CU25" i="23"/>
  <c r="CW25"/>
  <c r="CV25"/>
  <c r="CT25"/>
  <c r="CV28"/>
  <c r="CW28"/>
  <c r="CT28"/>
  <c r="CU28"/>
  <c r="CU24"/>
  <c r="CW24"/>
  <c r="CT24"/>
  <c r="CV24"/>
  <c r="CW29"/>
  <c r="CT29"/>
  <c r="CU29"/>
  <c r="CV29"/>
  <c r="CW34" i="15" l="1"/>
  <c r="CW23"/>
  <c r="CX31" i="20"/>
  <c r="P31" s="1"/>
  <c r="L31" s="1"/>
  <c r="N31" s="1"/>
  <c r="CX21" i="18"/>
  <c r="CW33"/>
  <c r="CX36" i="17"/>
  <c r="CX34" i="21"/>
  <c r="P34" s="1"/>
  <c r="L34" s="1"/>
  <c r="N34" s="1"/>
  <c r="CX31" i="19"/>
  <c r="CX26" i="15"/>
  <c r="P26" s="1"/>
  <c r="L26" s="1"/>
  <c r="N26" s="1"/>
  <c r="CV34"/>
  <c r="BW18" i="18"/>
  <c r="CT38" i="17"/>
  <c r="BX38"/>
  <c r="BX18" i="18" s="1"/>
  <c r="BY38" i="17"/>
  <c r="BY18" i="18" s="1"/>
  <c r="CT30"/>
  <c r="CX23" i="21"/>
  <c r="P23" s="1"/>
  <c r="L23" s="1"/>
  <c r="N23" s="1"/>
  <c r="CV29" i="19"/>
  <c r="CW29"/>
  <c r="CX32" i="21"/>
  <c r="P32" s="1"/>
  <c r="L32" s="1"/>
  <c r="N32" s="1"/>
  <c r="CV34" i="19"/>
  <c r="CT29"/>
  <c r="CT34" i="15"/>
  <c r="CS36" i="12"/>
  <c r="CT36" s="1"/>
  <c r="CU34" i="19"/>
  <c r="CX34" s="1"/>
  <c r="P34" s="1"/>
  <c r="CT23" i="15"/>
  <c r="CX37" i="16"/>
  <c r="CX30"/>
  <c r="P30" s="1"/>
  <c r="L30" s="1"/>
  <c r="N30" s="1"/>
  <c r="CV38" i="17"/>
  <c r="CV18" i="18" s="1"/>
  <c r="CX34" i="15"/>
  <c r="CT33"/>
  <c r="CU33"/>
  <c r="CU36" i="12"/>
  <c r="CV36"/>
  <c r="CW35"/>
  <c r="CS22"/>
  <c r="CT22" s="1"/>
  <c r="CS28"/>
  <c r="CV28" s="1"/>
  <c r="CV24" i="15"/>
  <c r="CU24"/>
  <c r="CW24"/>
  <c r="CW29"/>
  <c r="CX29" s="1"/>
  <c r="P29" s="1"/>
  <c r="L29" s="1"/>
  <c r="N29" s="1"/>
  <c r="CS30" i="12"/>
  <c r="CS21"/>
  <c r="CT21" s="1"/>
  <c r="CW28"/>
  <c r="CU28"/>
  <c r="CT28"/>
  <c r="CW36" i="22"/>
  <c r="CV35" i="12"/>
  <c r="CS27"/>
  <c r="CV27" s="1"/>
  <c r="CX23" i="17"/>
  <c r="CX26"/>
  <c r="P26" s="1"/>
  <c r="L26" s="1"/>
  <c r="N26" s="1"/>
  <c r="CX33" i="19"/>
  <c r="CX35" i="15"/>
  <c r="CX28" i="18"/>
  <c r="CX21" i="23"/>
  <c r="CX24" i="22"/>
  <c r="P24" s="1"/>
  <c r="L24" s="1"/>
  <c r="N24" s="1"/>
  <c r="CW25"/>
  <c r="CT25" i="16"/>
  <c r="CT35" i="12"/>
  <c r="CX29" i="17"/>
  <c r="CX24" i="21"/>
  <c r="P24" s="1"/>
  <c r="L24" s="1"/>
  <c r="N24" s="1"/>
  <c r="CU25" i="22"/>
  <c r="CT25"/>
  <c r="CX25" s="1"/>
  <c r="P25" s="1"/>
  <c r="L25" s="1"/>
  <c r="N25" s="1"/>
  <c r="CX20" i="20"/>
  <c r="P20" s="1"/>
  <c r="L20" s="1"/>
  <c r="N20" s="1"/>
  <c r="CX20" i="23"/>
  <c r="CV23" i="12"/>
  <c r="CW20" i="22"/>
  <c r="CU20"/>
  <c r="CT20"/>
  <c r="CU37" i="12"/>
  <c r="CX30" i="20"/>
  <c r="P30" s="1"/>
  <c r="L30" s="1"/>
  <c r="N30" s="1"/>
  <c r="CV37" i="18"/>
  <c r="CX20"/>
  <c r="CU30"/>
  <c r="CW26" i="22"/>
  <c r="CV26"/>
  <c r="CU26"/>
  <c r="CT26"/>
  <c r="CV30" i="18"/>
  <c r="CX30" s="1"/>
  <c r="CV38" i="16"/>
  <c r="CV18" i="17" s="1"/>
  <c r="CU37" i="18"/>
  <c r="CW37" i="12"/>
  <c r="CW21" i="17"/>
  <c r="CX37"/>
  <c r="CX30" i="23"/>
  <c r="CV32" i="15"/>
  <c r="CT32"/>
  <c r="CW32"/>
  <c r="CX24" i="20"/>
  <c r="P24" s="1"/>
  <c r="L24" s="1"/>
  <c r="N24" s="1"/>
  <c r="CX21" i="16"/>
  <c r="CT21" i="17"/>
  <c r="CX37" i="15"/>
  <c r="CS18" i="19"/>
  <c r="CX23" i="22"/>
  <c r="P23" s="1"/>
  <c r="L23" s="1"/>
  <c r="N23" s="1"/>
  <c r="CX23" i="18"/>
  <c r="CS34" i="12"/>
  <c r="CU34" s="1"/>
  <c r="CU21" i="17"/>
  <c r="P21" i="23"/>
  <c r="L21" s="1"/>
  <c r="N21" s="1"/>
  <c r="P20"/>
  <c r="L20" s="1"/>
  <c r="N20" s="1"/>
  <c r="CU32"/>
  <c r="CW32"/>
  <c r="CT32"/>
  <c r="CV32"/>
  <c r="CX26"/>
  <c r="CX34"/>
  <c r="CU33"/>
  <c r="CW33"/>
  <c r="CT33"/>
  <c r="CV33"/>
  <c r="P23"/>
  <c r="L23" s="1"/>
  <c r="N23" s="1"/>
  <c r="CW31"/>
  <c r="CU31"/>
  <c r="CV31"/>
  <c r="CT31"/>
  <c r="P20" i="22"/>
  <c r="L20" s="1"/>
  <c r="N20" s="1"/>
  <c r="CX29"/>
  <c r="P29" s="1"/>
  <c r="L29" s="1"/>
  <c r="N29" s="1"/>
  <c r="CX33"/>
  <c r="P33" s="1"/>
  <c r="L33" s="1"/>
  <c r="N33" s="1"/>
  <c r="CT28"/>
  <c r="CV28"/>
  <c r="CW29" i="21"/>
  <c r="CU29"/>
  <c r="CV29"/>
  <c r="CT29"/>
  <c r="CV28"/>
  <c r="CT28"/>
  <c r="CW28"/>
  <c r="CU28"/>
  <c r="CW36"/>
  <c r="CU36"/>
  <c r="CT36"/>
  <c r="CV36"/>
  <c r="CX22"/>
  <c r="P22" s="1"/>
  <c r="L22" s="1"/>
  <c r="N22" s="1"/>
  <c r="CW37"/>
  <c r="CT37"/>
  <c r="CU37"/>
  <c r="CV37"/>
  <c r="CU25" i="20"/>
  <c r="CW25"/>
  <c r="CV25"/>
  <c r="CT25"/>
  <c r="CT36"/>
  <c r="CU36"/>
  <c r="CW36"/>
  <c r="CV36"/>
  <c r="CW28"/>
  <c r="CU28"/>
  <c r="CT28"/>
  <c r="CV28"/>
  <c r="CW33"/>
  <c r="CU33"/>
  <c r="CT33"/>
  <c r="CV33"/>
  <c r="CV34"/>
  <c r="CW34"/>
  <c r="CT34"/>
  <c r="CU34"/>
  <c r="BW38"/>
  <c r="BV18" i="21"/>
  <c r="CU37" i="20"/>
  <c r="CW37"/>
  <c r="CT37"/>
  <c r="CV37"/>
  <c r="CS18"/>
  <c r="CT38" i="19"/>
  <c r="CT18" i="20" s="1"/>
  <c r="CV37" i="19"/>
  <c r="P36"/>
  <c r="L36" s="1"/>
  <c r="N36" s="1"/>
  <c r="P21"/>
  <c r="L21" s="1"/>
  <c r="N21" s="1"/>
  <c r="CU37"/>
  <c r="P30"/>
  <c r="L30" s="1"/>
  <c r="N30" s="1"/>
  <c r="P31"/>
  <c r="L31" s="1"/>
  <c r="N31" s="1"/>
  <c r="P33"/>
  <c r="L33" s="1"/>
  <c r="N33" s="1"/>
  <c r="P23" i="18"/>
  <c r="L23" s="1"/>
  <c r="N23" s="1"/>
  <c r="P29"/>
  <c r="L29" s="1"/>
  <c r="N29" s="1"/>
  <c r="P20"/>
  <c r="L20" s="1"/>
  <c r="N20" s="1"/>
  <c r="P21"/>
  <c r="L21" s="1"/>
  <c r="N21" s="1"/>
  <c r="CW37"/>
  <c r="CT33"/>
  <c r="CX33" s="1"/>
  <c r="CU27"/>
  <c r="CT27"/>
  <c r="CW27"/>
  <c r="P22"/>
  <c r="L22" s="1"/>
  <c r="N22" s="1"/>
  <c r="P28"/>
  <c r="L28" s="1"/>
  <c r="N28" s="1"/>
  <c r="P34"/>
  <c r="L34" s="1"/>
  <c r="N34" s="1"/>
  <c r="P37" i="17"/>
  <c r="L37" s="1"/>
  <c r="N37" s="1"/>
  <c r="P23"/>
  <c r="L23" s="1"/>
  <c r="N23" s="1"/>
  <c r="P22"/>
  <c r="L22" s="1"/>
  <c r="N22" s="1"/>
  <c r="P36"/>
  <c r="L36" s="1"/>
  <c r="N36" s="1"/>
  <c r="P35"/>
  <c r="L35" s="1"/>
  <c r="N35" s="1"/>
  <c r="P32"/>
  <c r="L32" s="1"/>
  <c r="N32" s="1"/>
  <c r="P29"/>
  <c r="L29" s="1"/>
  <c r="N29" s="1"/>
  <c r="P33"/>
  <c r="L33" s="1"/>
  <c r="N33" s="1"/>
  <c r="P21" i="16"/>
  <c r="L21" s="1"/>
  <c r="N21" s="1"/>
  <c r="CW28"/>
  <c r="CU28"/>
  <c r="CV28"/>
  <c r="CT28"/>
  <c r="CW25"/>
  <c r="CV25"/>
  <c r="P23"/>
  <c r="L23" s="1"/>
  <c r="N23" s="1"/>
  <c r="P32"/>
  <c r="L32" s="1"/>
  <c r="N32" s="1"/>
  <c r="BW18" i="17"/>
  <c r="BX38" i="16"/>
  <c r="BX18" i="17" s="1"/>
  <c r="BY38" i="16"/>
  <c r="BY18" i="17" s="1"/>
  <c r="CU20" i="16"/>
  <c r="CT20"/>
  <c r="CW20"/>
  <c r="P22"/>
  <c r="L22" s="1"/>
  <c r="N22" s="1"/>
  <c r="P37"/>
  <c r="L37" s="1"/>
  <c r="N37" s="1"/>
  <c r="CX29"/>
  <c r="P29" s="1"/>
  <c r="L29" s="1"/>
  <c r="N29" s="1"/>
  <c r="P35" i="15"/>
  <c r="L35" s="1"/>
  <c r="N35" s="1"/>
  <c r="P37"/>
  <c r="L37" s="1"/>
  <c r="N37" s="1"/>
  <c r="P27"/>
  <c r="L27" s="1"/>
  <c r="N27" s="1"/>
  <c r="P34"/>
  <c r="L34" s="1"/>
  <c r="N34" s="1"/>
  <c r="P28"/>
  <c r="L28" s="1"/>
  <c r="N28" s="1"/>
  <c r="P31"/>
  <c r="L31" s="1"/>
  <c r="N31" s="1"/>
  <c r="CT30"/>
  <c r="CW30"/>
  <c r="CU30"/>
  <c r="CV30"/>
  <c r="CU32" i="12"/>
  <c r="CW21"/>
  <c r="CT37"/>
  <c r="CV29"/>
  <c r="CW29"/>
  <c r="CU29"/>
  <c r="CT29"/>
  <c r="CW23"/>
  <c r="CS27" i="1"/>
  <c r="CV27" s="1"/>
  <c r="CW26" i="12"/>
  <c r="CT26"/>
  <c r="CV26"/>
  <c r="CU26"/>
  <c r="CV32"/>
  <c r="CS25"/>
  <c r="CW33"/>
  <c r="CU22"/>
  <c r="CT23"/>
  <c r="CW32"/>
  <c r="CV33"/>
  <c r="CT33"/>
  <c r="CW22"/>
  <c r="CV22"/>
  <c r="CU24"/>
  <c r="CT24"/>
  <c r="CW24"/>
  <c r="CV24"/>
  <c r="CU31"/>
  <c r="CT31"/>
  <c r="CW31"/>
  <c r="CV31"/>
  <c r="CN18" i="15"/>
  <c r="CP38" i="12"/>
  <c r="CP18" i="15" s="1"/>
  <c r="CM18"/>
  <c r="CO38" i="12"/>
  <c r="CS34" i="1"/>
  <c r="CV34" s="1"/>
  <c r="CS30"/>
  <c r="CV30" s="1"/>
  <c r="CV19" i="20"/>
  <c r="CX20" i="19"/>
  <c r="CU19"/>
  <c r="CX20" i="15"/>
  <c r="CS19" i="1"/>
  <c r="CX19" s="1"/>
  <c r="P19" s="1"/>
  <c r="CS35"/>
  <c r="CU35" s="1"/>
  <c r="CS31"/>
  <c r="CW31" s="1"/>
  <c r="CS25"/>
  <c r="CT25" s="1"/>
  <c r="CS26"/>
  <c r="CW26" s="1"/>
  <c r="CS28"/>
  <c r="CU28" s="1"/>
  <c r="CS36"/>
  <c r="CW36" s="1"/>
  <c r="CS29"/>
  <c r="CW29" s="1"/>
  <c r="CS33"/>
  <c r="CT33" s="1"/>
  <c r="CS37"/>
  <c r="CW37" s="1"/>
  <c r="CS23"/>
  <c r="CW23" s="1"/>
  <c r="CS21"/>
  <c r="CW21" s="1"/>
  <c r="CS22"/>
  <c r="CS24"/>
  <c r="CS32"/>
  <c r="CN18" i="12"/>
  <c r="CP38" i="1"/>
  <c r="CP18" i="12" s="1"/>
  <c r="CR19" s="1"/>
  <c r="CS20" s="1"/>
  <c r="CT20" s="1"/>
  <c r="CM18"/>
  <c r="CO38" i="1"/>
  <c r="CS20"/>
  <c r="CV20" s="1"/>
  <c r="CX30" i="21"/>
  <c r="P30" s="1"/>
  <c r="L30" s="1"/>
  <c r="N30" s="1"/>
  <c r="CW28" i="19"/>
  <c r="CV28"/>
  <c r="CT28"/>
  <c r="CX34" i="17"/>
  <c r="CT32" i="18"/>
  <c r="CU32"/>
  <c r="CW32"/>
  <c r="CV32"/>
  <c r="CX24"/>
  <c r="CX35"/>
  <c r="CX31"/>
  <c r="CU35" i="19"/>
  <c r="CT35"/>
  <c r="CW35"/>
  <c r="CV35"/>
  <c r="CT32"/>
  <c r="CU32"/>
  <c r="CW32"/>
  <c r="CV32"/>
  <c r="CU26"/>
  <c r="CT26"/>
  <c r="CV26"/>
  <c r="CW26"/>
  <c r="CU22"/>
  <c r="CT22"/>
  <c r="CW22"/>
  <c r="CV22"/>
  <c r="CU24"/>
  <c r="CV24"/>
  <c r="CT24"/>
  <c r="CW24"/>
  <c r="CU19" i="20"/>
  <c r="CW19"/>
  <c r="CT27" i="19"/>
  <c r="CU27"/>
  <c r="CV27"/>
  <c r="CW27"/>
  <c r="CU23"/>
  <c r="CW23"/>
  <c r="CV23"/>
  <c r="CT23"/>
  <c r="CU25"/>
  <c r="CW25"/>
  <c r="CT25"/>
  <c r="CV25"/>
  <c r="CV38"/>
  <c r="CV18" i="20" s="1"/>
  <c r="CW36" i="18"/>
  <c r="CV36"/>
  <c r="CU36"/>
  <c r="CT36"/>
  <c r="CU38"/>
  <c r="CU18" i="19" s="1"/>
  <c r="CX35" i="16"/>
  <c r="CX25" i="15"/>
  <c r="CX37" i="23"/>
  <c r="CX24" i="16"/>
  <c r="CX33"/>
  <c r="CX22" i="15"/>
  <c r="BV18" i="12"/>
  <c r="BW38" i="1"/>
  <c r="CX20" i="21"/>
  <c r="CX29" i="19"/>
  <c r="CX25" i="18"/>
  <c r="CX34" i="16"/>
  <c r="CX22" i="22"/>
  <c r="P22" s="1"/>
  <c r="L22" s="1"/>
  <c r="N22" s="1"/>
  <c r="BW18"/>
  <c r="CV19" s="1"/>
  <c r="BX38" i="21"/>
  <c r="BX18" i="22" s="1"/>
  <c r="BY38" i="21"/>
  <c r="BY18" i="22" s="1"/>
  <c r="CT38" i="21"/>
  <c r="CX25"/>
  <c r="P25" s="1"/>
  <c r="L25" s="1"/>
  <c r="N25" s="1"/>
  <c r="CX29" i="20"/>
  <c r="P29" s="1"/>
  <c r="L29" s="1"/>
  <c r="N29" s="1"/>
  <c r="CX28" i="17"/>
  <c r="CX36" i="16"/>
  <c r="BW18" i="15"/>
  <c r="BY38" i="12"/>
  <c r="BY18" i="15" s="1"/>
  <c r="BX38" i="12"/>
  <c r="BX18" i="15" s="1"/>
  <c r="BY38"/>
  <c r="BY18" i="16" s="1"/>
  <c r="BW18"/>
  <c r="BX38" i="15"/>
  <c r="BX18" i="16" s="1"/>
  <c r="CX38"/>
  <c r="P38" s="1"/>
  <c r="CT18" i="17"/>
  <c r="BY38" i="18"/>
  <c r="BY18" i="19" s="1"/>
  <c r="BW18"/>
  <c r="BX38" i="18"/>
  <c r="BX18" i="19" s="1"/>
  <c r="CT38" i="15"/>
  <c r="CV38"/>
  <c r="CV18" i="16" s="1"/>
  <c r="CX20" i="17"/>
  <c r="CX26" i="20"/>
  <c r="P26" s="1"/>
  <c r="L26" s="1"/>
  <c r="N26" s="1"/>
  <c r="CX21" i="15"/>
  <c r="CT38" i="18"/>
  <c r="CX21" i="22"/>
  <c r="P21" s="1"/>
  <c r="L21" s="1"/>
  <c r="N21" s="1"/>
  <c r="CX35" i="23"/>
  <c r="CX38"/>
  <c r="CX23" i="15"/>
  <c r="CX27" i="20"/>
  <c r="P27" s="1"/>
  <c r="L27" s="1"/>
  <c r="N27" s="1"/>
  <c r="CX26" i="21"/>
  <c r="P26" s="1"/>
  <c r="L26" s="1"/>
  <c r="N26" s="1"/>
  <c r="CX26" i="18"/>
  <c r="CV38"/>
  <c r="CV18" i="19" s="1"/>
  <c r="CX27" i="16"/>
  <c r="P27" s="1"/>
  <c r="CX26"/>
  <c r="CX24" i="23"/>
  <c r="CX28"/>
  <c r="CX36"/>
  <c r="BW18"/>
  <c r="CV19" s="1"/>
  <c r="BX38" i="22"/>
  <c r="BX18" i="23" s="1"/>
  <c r="BY38" i="22"/>
  <c r="BY18" i="23" s="1"/>
  <c r="CT38" i="22"/>
  <c r="CX24" i="17"/>
  <c r="P24" s="1"/>
  <c r="CX25"/>
  <c r="CX35" i="22"/>
  <c r="P35" s="1"/>
  <c r="L35" s="1"/>
  <c r="N35" s="1"/>
  <c r="CX31"/>
  <c r="P31" s="1"/>
  <c r="L31" s="1"/>
  <c r="N31" s="1"/>
  <c r="CX32"/>
  <c r="P32" s="1"/>
  <c r="L32" s="1"/>
  <c r="N32" s="1"/>
  <c r="CX36"/>
  <c r="CX29" i="23"/>
  <c r="CX25"/>
  <c r="CX28" i="22" l="1"/>
  <c r="P28" s="1"/>
  <c r="L28" s="1"/>
  <c r="N28" s="1"/>
  <c r="CX33" i="15"/>
  <c r="P33" s="1"/>
  <c r="L33" s="1"/>
  <c r="N33" s="1"/>
  <c r="CX38" i="17"/>
  <c r="CT18" i="18"/>
  <c r="BY19"/>
  <c r="CV19"/>
  <c r="CT19"/>
  <c r="CW36" i="12"/>
  <c r="CX36" s="1"/>
  <c r="CX35"/>
  <c r="CX32" i="15"/>
  <c r="P32" s="1"/>
  <c r="L32" s="1"/>
  <c r="N32" s="1"/>
  <c r="CX24"/>
  <c r="P24" s="1"/>
  <c r="L24" s="1"/>
  <c r="N24" s="1"/>
  <c r="CV34" i="12"/>
  <c r="CX28"/>
  <c r="P28" s="1"/>
  <c r="L28" s="1"/>
  <c r="N28" s="1"/>
  <c r="CT34"/>
  <c r="CV21"/>
  <c r="CW27"/>
  <c r="CW34"/>
  <c r="CX29"/>
  <c r="CU30"/>
  <c r="CV30"/>
  <c r="CT30"/>
  <c r="CW30"/>
  <c r="CU27"/>
  <c r="CU21"/>
  <c r="L19" i="1"/>
  <c r="N19" s="1"/>
  <c r="CX21" i="17"/>
  <c r="P21" s="1"/>
  <c r="L21" s="1"/>
  <c r="N21" s="1"/>
  <c r="CT27" i="12"/>
  <c r="CX20" i="22"/>
  <c r="CX20" i="16"/>
  <c r="CX31" i="23"/>
  <c r="CX37" i="20"/>
  <c r="P37" s="1"/>
  <c r="L37" s="1"/>
  <c r="N37" s="1"/>
  <c r="CX25" i="16"/>
  <c r="CX37" i="19"/>
  <c r="CX26" i="22"/>
  <c r="P26" s="1"/>
  <c r="L26" s="1"/>
  <c r="N26" s="1"/>
  <c r="CX27" i="18"/>
  <c r="CX37" i="12"/>
  <c r="P37" s="1"/>
  <c r="L37" s="1"/>
  <c r="N37" s="1"/>
  <c r="CX32"/>
  <c r="CX30" i="15"/>
  <c r="CX37" i="18"/>
  <c r="P24" i="23"/>
  <c r="L24" s="1"/>
  <c r="N24" s="1"/>
  <c r="P26"/>
  <c r="L26" s="1"/>
  <c r="N26" s="1"/>
  <c r="P28"/>
  <c r="L28" s="1"/>
  <c r="N28" s="1"/>
  <c r="P34"/>
  <c r="L34" s="1"/>
  <c r="N34" s="1"/>
  <c r="P36"/>
  <c r="L36" s="1"/>
  <c r="N36" s="1"/>
  <c r="P29"/>
  <c r="L29" s="1"/>
  <c r="N29" s="1"/>
  <c r="P35"/>
  <c r="L35" s="1"/>
  <c r="N35" s="1"/>
  <c r="P38"/>
  <c r="L38" s="1"/>
  <c r="N38" s="1"/>
  <c r="CX32"/>
  <c r="P31"/>
  <c r="L31" s="1"/>
  <c r="N31" s="1"/>
  <c r="P25"/>
  <c r="L25" s="1"/>
  <c r="N25" s="1"/>
  <c r="P37"/>
  <c r="L37" s="1"/>
  <c r="N37" s="1"/>
  <c r="CX33"/>
  <c r="P36" i="22"/>
  <c r="L36" s="1"/>
  <c r="N36" s="1"/>
  <c r="CX29" i="21"/>
  <c r="P29" s="1"/>
  <c r="L29" s="1"/>
  <c r="N29" s="1"/>
  <c r="P20"/>
  <c r="L20" s="1"/>
  <c r="N20" s="1"/>
  <c r="CX36"/>
  <c r="P36" s="1"/>
  <c r="L36" s="1"/>
  <c r="N36" s="1"/>
  <c r="CX37"/>
  <c r="P37" s="1"/>
  <c r="L37" s="1"/>
  <c r="N37" s="1"/>
  <c r="CX28"/>
  <c r="P28" s="1"/>
  <c r="L28" s="1"/>
  <c r="N28" s="1"/>
  <c r="CX34" i="20"/>
  <c r="P34" s="1"/>
  <c r="L34" s="1"/>
  <c r="N34" s="1"/>
  <c r="CX28"/>
  <c r="P28" s="1"/>
  <c r="L28" s="1"/>
  <c r="N28" s="1"/>
  <c r="CV38"/>
  <c r="CV18" i="21" s="1"/>
  <c r="BY38" i="20"/>
  <c r="BY18" i="21" s="1"/>
  <c r="BW18"/>
  <c r="BX38" i="20"/>
  <c r="BX18" i="21" s="1"/>
  <c r="CT38" i="20"/>
  <c r="CX25"/>
  <c r="P25" s="1"/>
  <c r="L25" s="1"/>
  <c r="N25" s="1"/>
  <c r="CX36"/>
  <c r="P36" s="1"/>
  <c r="L36" s="1"/>
  <c r="N36" s="1"/>
  <c r="CX33"/>
  <c r="P33" s="1"/>
  <c r="L33" s="1"/>
  <c r="N33" s="1"/>
  <c r="P37" i="19"/>
  <c r="L37" s="1"/>
  <c r="N37" s="1"/>
  <c r="P29"/>
  <c r="L29" s="1"/>
  <c r="N29" s="1"/>
  <c r="CX23"/>
  <c r="CX28"/>
  <c r="P20"/>
  <c r="L20" s="1"/>
  <c r="N20" s="1"/>
  <c r="CX35"/>
  <c r="P37" i="18"/>
  <c r="L37" s="1"/>
  <c r="N37" s="1"/>
  <c r="P33"/>
  <c r="L33" s="1"/>
  <c r="N33" s="1"/>
  <c r="P30"/>
  <c r="L30" s="1"/>
  <c r="N30" s="1"/>
  <c r="P19"/>
  <c r="L19" s="1"/>
  <c r="N19" s="1"/>
  <c r="P25"/>
  <c r="L25" s="1"/>
  <c r="N25" s="1"/>
  <c r="P24"/>
  <c r="L24" s="1"/>
  <c r="N24" s="1"/>
  <c r="P35"/>
  <c r="L35" s="1"/>
  <c r="N35" s="1"/>
  <c r="P27"/>
  <c r="L27" s="1"/>
  <c r="N27" s="1"/>
  <c r="P31"/>
  <c r="L31" s="1"/>
  <c r="N31" s="1"/>
  <c r="P26"/>
  <c r="L26" s="1"/>
  <c r="N26" s="1"/>
  <c r="P25" i="17"/>
  <c r="L25" s="1"/>
  <c r="N25" s="1"/>
  <c r="P28"/>
  <c r="L28" s="1"/>
  <c r="N28" s="1"/>
  <c r="P34"/>
  <c r="L34" s="1"/>
  <c r="N34" s="1"/>
  <c r="P20"/>
  <c r="L20" s="1"/>
  <c r="N20" s="1"/>
  <c r="P20" i="16"/>
  <c r="L20" s="1"/>
  <c r="N20" s="1"/>
  <c r="P25"/>
  <c r="L25" s="1"/>
  <c r="N25" s="1"/>
  <c r="P35"/>
  <c r="L35" s="1"/>
  <c r="N35" s="1"/>
  <c r="P26"/>
  <c r="L26" s="1"/>
  <c r="N26" s="1"/>
  <c r="P34"/>
  <c r="L34" s="1"/>
  <c r="N34" s="1"/>
  <c r="BY19" i="17"/>
  <c r="CT19"/>
  <c r="CV19"/>
  <c r="CX28" i="16"/>
  <c r="P28" s="1"/>
  <c r="L28" s="1"/>
  <c r="N28" s="1"/>
  <c r="P36"/>
  <c r="L36" s="1"/>
  <c r="N36" s="1"/>
  <c r="P24"/>
  <c r="L24" s="1"/>
  <c r="N24" s="1"/>
  <c r="P33"/>
  <c r="L33" s="1"/>
  <c r="N33" s="1"/>
  <c r="P22" i="15"/>
  <c r="L22" s="1"/>
  <c r="N22" s="1"/>
  <c r="P25"/>
  <c r="L25" s="1"/>
  <c r="N25" s="1"/>
  <c r="P21"/>
  <c r="L21" s="1"/>
  <c r="N21" s="1"/>
  <c r="P23"/>
  <c r="L23" s="1"/>
  <c r="N23" s="1"/>
  <c r="P30"/>
  <c r="L30" s="1"/>
  <c r="N30" s="1"/>
  <c r="P20"/>
  <c r="L20" s="1"/>
  <c r="N20" s="1"/>
  <c r="CX22" i="12"/>
  <c r="CX23"/>
  <c r="P23" s="1"/>
  <c r="L23" s="1"/>
  <c r="N23" s="1"/>
  <c r="CX33"/>
  <c r="CX26"/>
  <c r="P36"/>
  <c r="L36" s="1"/>
  <c r="N36" s="1"/>
  <c r="P29"/>
  <c r="L29" s="1"/>
  <c r="N29" s="1"/>
  <c r="P32"/>
  <c r="L32" s="1"/>
  <c r="N32" s="1"/>
  <c r="P35"/>
  <c r="L35" s="1"/>
  <c r="N35" s="1"/>
  <c r="CW27" i="1"/>
  <c r="CT27"/>
  <c r="CU27"/>
  <c r="CU36"/>
  <c r="CV31"/>
  <c r="CW28"/>
  <c r="CU31"/>
  <c r="CT30"/>
  <c r="CT25" i="12"/>
  <c r="CV25"/>
  <c r="CW25"/>
  <c r="CU25"/>
  <c r="CQ38"/>
  <c r="CO18" i="15"/>
  <c r="CR38" i="12"/>
  <c r="CR18" i="15" s="1"/>
  <c r="CX31" i="12"/>
  <c r="P31" s="1"/>
  <c r="L31" s="1"/>
  <c r="N31" s="1"/>
  <c r="CX24"/>
  <c r="CU20"/>
  <c r="CV20"/>
  <c r="CW20"/>
  <c r="CT34" i="1"/>
  <c r="CT31"/>
  <c r="CU34"/>
  <c r="CW30"/>
  <c r="CW34"/>
  <c r="CU30"/>
  <c r="CT35"/>
  <c r="CV35"/>
  <c r="CW35"/>
  <c r="CX19" i="20"/>
  <c r="CU29" i="1"/>
  <c r="CV28"/>
  <c r="CT28"/>
  <c r="CV25"/>
  <c r="CU26"/>
  <c r="CW25"/>
  <c r="CU25"/>
  <c r="CT26"/>
  <c r="CV26"/>
  <c r="CU33"/>
  <c r="CT36"/>
  <c r="CV36"/>
  <c r="CT37"/>
  <c r="CV29"/>
  <c r="CT29"/>
  <c r="CV37"/>
  <c r="CV33"/>
  <c r="CW33"/>
  <c r="CU37"/>
  <c r="CV23"/>
  <c r="CU23"/>
  <c r="CV21"/>
  <c r="CT23"/>
  <c r="CT21"/>
  <c r="CU21"/>
  <c r="CW24"/>
  <c r="CV24"/>
  <c r="CU24"/>
  <c r="CT24"/>
  <c r="CW32"/>
  <c r="CU32"/>
  <c r="CV32"/>
  <c r="CT32"/>
  <c r="CU22"/>
  <c r="CV22"/>
  <c r="CW22"/>
  <c r="CT22"/>
  <c r="CR38"/>
  <c r="CR18" i="12" s="1"/>
  <c r="CQ38" i="1"/>
  <c r="CO18" i="12"/>
  <c r="CW20" i="1"/>
  <c r="CT20"/>
  <c r="CU20"/>
  <c r="CX32" i="18"/>
  <c r="CX22" i="19"/>
  <c r="CX26"/>
  <c r="CX38"/>
  <c r="P38" s="1"/>
  <c r="CX25"/>
  <c r="CX27"/>
  <c r="CX24"/>
  <c r="CX32"/>
  <c r="CX36" i="18"/>
  <c r="CX18" i="17"/>
  <c r="L38" i="16"/>
  <c r="N38" s="1"/>
  <c r="BW18" i="12"/>
  <c r="BY38" i="1"/>
  <c r="BY18" i="12" s="1"/>
  <c r="BX38" i="1"/>
  <c r="BX18" i="12" s="1"/>
  <c r="CX38" i="21"/>
  <c r="CT18" i="22"/>
  <c r="BY19"/>
  <c r="CT19"/>
  <c r="CX19" s="1"/>
  <c r="BY19" i="15"/>
  <c r="CT18" i="16"/>
  <c r="CX38" i="15"/>
  <c r="P38" s="1"/>
  <c r="BY19" i="19"/>
  <c r="CT19"/>
  <c r="CV19"/>
  <c r="CT18"/>
  <c r="CX38" i="18"/>
  <c r="P38" s="1"/>
  <c r="BY19" i="16"/>
  <c r="CV19"/>
  <c r="CT19"/>
  <c r="L34" i="19"/>
  <c r="N34" s="1"/>
  <c r="L27" i="16"/>
  <c r="N27" s="1"/>
  <c r="BY19" i="23"/>
  <c r="CT19"/>
  <c r="CX19" s="1"/>
  <c r="P19" s="1"/>
  <c r="CT18"/>
  <c r="CX38" i="22"/>
  <c r="L24" i="17"/>
  <c r="N24" s="1"/>
  <c r="CX19" i="18" l="1"/>
  <c r="CX34" i="12"/>
  <c r="P38" i="17"/>
  <c r="L38" s="1"/>
  <c r="N38" s="1"/>
  <c r="CX18" i="18"/>
  <c r="CX21" i="12"/>
  <c r="P21" s="1"/>
  <c r="L21" s="1"/>
  <c r="N21" s="1"/>
  <c r="CX27"/>
  <c r="CX30"/>
  <c r="P30" s="1"/>
  <c r="L30" s="1"/>
  <c r="N30" s="1"/>
  <c r="CX19" i="17"/>
  <c r="P32" i="23"/>
  <c r="L32" s="1"/>
  <c r="N32" s="1"/>
  <c r="P33"/>
  <c r="L33" s="1"/>
  <c r="N33" s="1"/>
  <c r="P19" i="22"/>
  <c r="L19" s="1"/>
  <c r="N19" s="1"/>
  <c r="CX18" i="23"/>
  <c r="P38" i="22"/>
  <c r="L38" s="1"/>
  <c r="N38" s="1"/>
  <c r="CX18"/>
  <c r="P38" i="21"/>
  <c r="L38" s="1"/>
  <c r="N38" s="1"/>
  <c r="P19" i="20"/>
  <c r="CV19" i="21"/>
  <c r="CT19"/>
  <c r="BY19"/>
  <c r="CT18"/>
  <c r="CX38" i="20"/>
  <c r="P32" i="19"/>
  <c r="L32" s="1"/>
  <c r="N32" s="1"/>
  <c r="P23"/>
  <c r="L23" s="1"/>
  <c r="N23" s="1"/>
  <c r="P25"/>
  <c r="L25" s="1"/>
  <c r="N25" s="1"/>
  <c r="P35"/>
  <c r="L35" s="1"/>
  <c r="N35" s="1"/>
  <c r="P27"/>
  <c r="L27" s="1"/>
  <c r="N27" s="1"/>
  <c r="P24"/>
  <c r="L24" s="1"/>
  <c r="N24" s="1"/>
  <c r="P22"/>
  <c r="L22" s="1"/>
  <c r="N22" s="1"/>
  <c r="P28"/>
  <c r="L28" s="1"/>
  <c r="N28" s="1"/>
  <c r="P26"/>
  <c r="L26" s="1"/>
  <c r="N26" s="1"/>
  <c r="P36" i="18"/>
  <c r="L36" s="1"/>
  <c r="N36" s="1"/>
  <c r="P32"/>
  <c r="L32" s="1"/>
  <c r="N32" s="1"/>
  <c r="P19" i="17"/>
  <c r="P34" i="12"/>
  <c r="L34" s="1"/>
  <c r="N34" s="1"/>
  <c r="P27"/>
  <c r="L27" s="1"/>
  <c r="N27" s="1"/>
  <c r="CX25"/>
  <c r="P33"/>
  <c r="L33" s="1"/>
  <c r="N33" s="1"/>
  <c r="P22"/>
  <c r="L22" s="1"/>
  <c r="N22" s="1"/>
  <c r="P26"/>
  <c r="L26" s="1"/>
  <c r="N26" s="1"/>
  <c r="P24"/>
  <c r="L24" s="1"/>
  <c r="N24" s="1"/>
  <c r="CX27" i="1"/>
  <c r="CX31"/>
  <c r="CX34"/>
  <c r="CX29"/>
  <c r="CX35"/>
  <c r="CX30"/>
  <c r="CS38" i="12"/>
  <c r="CQ18" i="15"/>
  <c r="CS19" s="1"/>
  <c r="CX20" i="12"/>
  <c r="P20" s="1"/>
  <c r="CX36" i="1"/>
  <c r="CX28"/>
  <c r="CX25"/>
  <c r="CX26"/>
  <c r="CX37"/>
  <c r="CX33"/>
  <c r="P33" s="1"/>
  <c r="CX21"/>
  <c r="P21" s="1"/>
  <c r="CX23"/>
  <c r="CX22"/>
  <c r="P22" s="1"/>
  <c r="CX32"/>
  <c r="P32" s="1"/>
  <c r="CX24"/>
  <c r="P24" s="1"/>
  <c r="CQ18" i="12"/>
  <c r="CS19" s="1"/>
  <c r="CT19" s="1"/>
  <c r="CS38" i="1"/>
  <c r="CX20"/>
  <c r="P20" s="1"/>
  <c r="CX18" i="20"/>
  <c r="L38" i="19"/>
  <c r="N38" s="1"/>
  <c r="CX18"/>
  <c r="CX18" i="16"/>
  <c r="L38" i="15"/>
  <c r="N38" s="1"/>
  <c r="BY19" i="12"/>
  <c r="CX19" i="16"/>
  <c r="CX19" i="19"/>
  <c r="L19" i="23"/>
  <c r="N19" s="1"/>
  <c r="P40" i="17" l="1"/>
  <c r="S43" s="1"/>
  <c r="A49" s="1"/>
  <c r="L19"/>
  <c r="N19" s="1"/>
  <c r="P40" i="23"/>
  <c r="S43" s="1"/>
  <c r="A49" s="1"/>
  <c r="P40" i="22"/>
  <c r="S43" s="1"/>
  <c r="A49" s="1"/>
  <c r="L19" i="20"/>
  <c r="N19" s="1"/>
  <c r="CX19" i="21"/>
  <c r="P19" s="1"/>
  <c r="CX18"/>
  <c r="P38" i="20"/>
  <c r="L38" s="1"/>
  <c r="N38" s="1"/>
  <c r="P19" i="19"/>
  <c r="L19" s="1"/>
  <c r="N19" s="1"/>
  <c r="P19" i="16"/>
  <c r="P40" s="1"/>
  <c r="S43" s="1"/>
  <c r="A49" s="1"/>
  <c r="P25" i="12"/>
  <c r="L25" s="1"/>
  <c r="N25" s="1"/>
  <c r="P31" i="1"/>
  <c r="L31" s="1"/>
  <c r="N31" s="1"/>
  <c r="P27"/>
  <c r="L27" s="1"/>
  <c r="N27" s="1"/>
  <c r="P28"/>
  <c r="L28" s="1"/>
  <c r="N28" s="1"/>
  <c r="P29"/>
  <c r="L29" s="1"/>
  <c r="N29" s="1"/>
  <c r="P25"/>
  <c r="L25" s="1"/>
  <c r="N25" s="1"/>
  <c r="P35"/>
  <c r="L35" s="1"/>
  <c r="N35" s="1"/>
  <c r="P23"/>
  <c r="L23" s="1"/>
  <c r="N23" s="1"/>
  <c r="P34"/>
  <c r="L34" s="1"/>
  <c r="N34" s="1"/>
  <c r="P26"/>
  <c r="L26" s="1"/>
  <c r="N26" s="1"/>
  <c r="P30"/>
  <c r="L30" s="1"/>
  <c r="N30" s="1"/>
  <c r="P37"/>
  <c r="L37" s="1"/>
  <c r="N37" s="1"/>
  <c r="P36"/>
  <c r="L36" s="1"/>
  <c r="N36" s="1"/>
  <c r="L20" i="12"/>
  <c r="N20" s="1"/>
  <c r="CW19" i="15"/>
  <c r="CU19"/>
  <c r="CV19"/>
  <c r="CT19"/>
  <c r="CW38" i="12"/>
  <c r="CW18" i="15" s="1"/>
  <c r="CV38" i="12"/>
  <c r="CV18" i="15" s="1"/>
  <c r="CU38" i="12"/>
  <c r="CU18" i="15" s="1"/>
  <c r="CS18"/>
  <c r="CT38" i="12"/>
  <c r="L33" i="1"/>
  <c r="N33" s="1"/>
  <c r="L24"/>
  <c r="N24" s="1"/>
  <c r="L32"/>
  <c r="N32" s="1"/>
  <c r="L22"/>
  <c r="N22" s="1"/>
  <c r="L21"/>
  <c r="N21" s="1"/>
  <c r="CV19" i="12"/>
  <c r="L20" i="1"/>
  <c r="N20" s="1"/>
  <c r="CS18" i="12"/>
  <c r="CW38" i="1"/>
  <c r="CW18" i="12" s="1"/>
  <c r="CU38" i="1"/>
  <c r="CU18" i="12" s="1"/>
  <c r="CT38" i="1"/>
  <c r="CV38"/>
  <c r="CV18" i="12" s="1"/>
  <c r="CW19"/>
  <c r="CU19"/>
  <c r="L38" i="18"/>
  <c r="N38" s="1"/>
  <c r="P40"/>
  <c r="S43" s="1"/>
  <c r="A49" s="1"/>
  <c r="P40" i="19" l="1"/>
  <c r="S43" s="1"/>
  <c r="A49" s="1"/>
  <c r="L19" i="16"/>
  <c r="N19" s="1"/>
  <c r="L19" i="21"/>
  <c r="N19" s="1"/>
  <c r="P40"/>
  <c r="S43" s="1"/>
  <c r="A49" s="1"/>
  <c r="P40" i="20"/>
  <c r="S43" s="1"/>
  <c r="A49" s="1"/>
  <c r="CX38" i="12"/>
  <c r="CT18" i="15"/>
  <c r="CX19"/>
  <c r="P19" s="1"/>
  <c r="CX19" i="12"/>
  <c r="P19" s="1"/>
  <c r="CT18"/>
  <c r="CX38" i="1"/>
  <c r="P38" s="1"/>
  <c r="L19" i="15" l="1"/>
  <c r="N19" s="1"/>
  <c r="P40"/>
  <c r="S43" s="1"/>
  <c r="A49" s="1"/>
  <c r="CX18"/>
  <c r="P38" i="12"/>
  <c r="L38" s="1"/>
  <c r="N38" s="1"/>
  <c r="L19"/>
  <c r="N19" s="1"/>
  <c r="CX18"/>
  <c r="P40" l="1"/>
  <c r="S43" s="1"/>
  <c r="A49" s="1"/>
  <c r="L38" i="1"/>
  <c r="N38" s="1"/>
  <c r="P40"/>
  <c r="S43" s="1"/>
  <c r="A49" s="1"/>
</calcChain>
</file>

<file path=xl/sharedStrings.xml><?xml version="1.0" encoding="utf-8"?>
<sst xmlns="http://schemas.openxmlformats.org/spreadsheetml/2006/main" count="4635" uniqueCount="1049">
  <si>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</si>
  <si>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</si>
  <si>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</si>
  <si>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</si>
  <si>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</si>
  <si>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</si>
  <si>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</si>
  <si>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</si>
  <si>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</si>
  <si>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</si>
  <si>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</si>
  <si>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Class Test(s) &amp; Assignments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</si>
  <si>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</si>
  <si>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</si>
  <si>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</si>
  <si>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</si>
  <si>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</si>
  <si>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</si>
  <si>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</si>
  <si>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</si>
  <si>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</si>
  <si>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</si>
  <si>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</si>
  <si>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14CH</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</si>
  <si>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</si>
  <si>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</si>
  <si>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</si>
  <si>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</si>
  <si>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</si>
  <si>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</si>
  <si>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</si>
  <si>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</si>
  <si>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</si>
  <si>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</si>
  <si>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</si>
  <si>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</si>
  <si>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</si>
  <si>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</si>
  <si>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</si>
  <si>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</si>
  <si>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</si>
  <si>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13CE</t>
  </si>
  <si>
    <t>13ME</t>
  </si>
  <si>
    <t>13EL</t>
  </si>
  <si>
    <t>13ES</t>
  </si>
  <si>
    <t>13TL</t>
  </si>
  <si>
    <t>13BM</t>
  </si>
  <si>
    <t>13CS</t>
  </si>
  <si>
    <t>13SW</t>
  </si>
  <si>
    <t>13CH</t>
  </si>
  <si>
    <t>13PG</t>
  </si>
  <si>
    <t>13MN</t>
  </si>
  <si>
    <t>13MT</t>
  </si>
  <si>
    <t>13TE</t>
  </si>
  <si>
    <t>13IN</t>
  </si>
  <si>
    <t>13AR</t>
  </si>
  <si>
    <t>13CRP</t>
  </si>
  <si>
    <t>13EE</t>
  </si>
  <si>
    <t>14CE</t>
  </si>
  <si>
    <t>14ME</t>
  </si>
  <si>
    <t>14EL</t>
  </si>
  <si>
    <t>14ES</t>
  </si>
  <si>
    <t>14TL</t>
  </si>
  <si>
    <t>14BM</t>
  </si>
  <si>
    <t>14CS</t>
  </si>
  <si>
    <t>14SW</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</si>
  <si>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</si>
  <si>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</si>
  <si>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</si>
  <si>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</si>
  <si>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</si>
  <si>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</si>
  <si>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</si>
  <si>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</si>
  <si>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</si>
  <si>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</si>
  <si>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</si>
  <si>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</si>
  <si>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</si>
  <si>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</si>
  <si>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</si>
  <si>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</si>
  <si>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</si>
  <si>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</si>
  <si>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</si>
  <si>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</si>
  <si>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</si>
  <si>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</si>
  <si>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</si>
  <si>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</si>
  <si>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</si>
  <si>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</si>
  <si>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</si>
  <si>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</si>
  <si>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</si>
  <si>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</si>
  <si>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</si>
  <si>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</si>
  <si>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</si>
  <si>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</si>
  <si>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</si>
  <si>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</si>
  <si>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</si>
  <si>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</si>
  <si>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</si>
  <si>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</si>
  <si>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</si>
  <si>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</si>
  <si>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</si>
  <si>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</si>
  <si>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</si>
  <si>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</si>
  <si>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</si>
  <si>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</si>
  <si>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</si>
  <si>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</si>
  <si>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</si>
  <si>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</si>
  <si>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Supplementary Exam</t>
  </si>
  <si>
    <t>Special Regular</t>
  </si>
  <si>
    <t>Special Supplementary</t>
  </si>
  <si>
    <t>Signature of the Director/Chairman of Teacher's Institute / Department</t>
  </si>
  <si>
    <t>Error Notification Area</t>
  </si>
  <si>
    <t>Metallurgy and Materials Engineering</t>
  </si>
  <si>
    <t>Applied Chemistry</t>
  </si>
  <si>
    <t>B.CRP</t>
  </si>
  <si>
    <t>Departments</t>
  </si>
  <si>
    <t>Subjects</t>
  </si>
  <si>
    <t>Civil</t>
  </si>
  <si>
    <t>Mechanical</t>
  </si>
  <si>
    <t>Electrical</t>
  </si>
  <si>
    <t>Electronic</t>
  </si>
  <si>
    <t>Telecommunication</t>
  </si>
  <si>
    <t>Biomedical</t>
  </si>
  <si>
    <t>Computer Systems</t>
  </si>
  <si>
    <t>Software</t>
  </si>
  <si>
    <t>Chemical</t>
  </si>
  <si>
    <t>Petroleum and Natural Gas</t>
  </si>
  <si>
    <t>Mining</t>
  </si>
  <si>
    <t>Metallurgy and Materials</t>
  </si>
  <si>
    <t>Textile</t>
  </si>
  <si>
    <t>Industrial</t>
  </si>
  <si>
    <t>Environmental</t>
  </si>
  <si>
    <t>Engineering Drawing</t>
  </si>
  <si>
    <t>Islamic Studies/Ethics</t>
  </si>
  <si>
    <t>Functional English</t>
  </si>
  <si>
    <t>Civil Engineering Materials</t>
  </si>
  <si>
    <t>Pakistan Studies</t>
  </si>
  <si>
    <t>Applied Calculus</t>
  </si>
  <si>
    <t>Applied Physics</t>
  </si>
  <si>
    <t>Introduction to Computing</t>
  </si>
  <si>
    <t>Computer Fundamentals</t>
  </si>
  <si>
    <t>Computer Programming</t>
  </si>
  <si>
    <t>Statics</t>
  </si>
  <si>
    <t>Calculus &amp; Statistical Methods</t>
  </si>
  <si>
    <t>Introduction to Environmental Engineering</t>
  </si>
  <si>
    <t>Engineering Drawing &amp; Graphics</t>
  </si>
  <si>
    <t>Introduction to Computing &amp; Programming</t>
  </si>
  <si>
    <t>Engineering Drawing &amp; Computer Graphics</t>
  </si>
  <si>
    <t>Physical Environment</t>
  </si>
  <si>
    <t>Technical Drawing</t>
  </si>
  <si>
    <t>Computer Aided Learning</t>
  </si>
  <si>
    <t>Engineering Statics</t>
  </si>
  <si>
    <t>Electrical Workshop Practice</t>
  </si>
  <si>
    <t>Professional Ethics</t>
  </si>
  <si>
    <t>Basic Electrical Engineering</t>
  </si>
  <si>
    <t>Organic &amp; Inorganic Chemistry</t>
  </si>
  <si>
    <t>Fundamentals of Petroleum Engineering</t>
  </si>
  <si>
    <t xml:space="preserve">Mining Engineering Fundamentals </t>
  </si>
  <si>
    <t>Introduction to Textile Engineering</t>
  </si>
  <si>
    <t>Introduction to Planning</t>
  </si>
  <si>
    <t>Surveying</t>
  </si>
  <si>
    <t>Surveying-I</t>
  </si>
  <si>
    <t>Engineering Materials</t>
  </si>
  <si>
    <t>Electronic Workshop</t>
  </si>
  <si>
    <t>Basic Biology</t>
  </si>
  <si>
    <t>Basic Chemical Engineering</t>
  </si>
  <si>
    <t>Workshop Practice</t>
  </si>
  <si>
    <t>Introduction to Engineering Materials</t>
  </si>
  <si>
    <t>Electrical Technology</t>
  </si>
  <si>
    <t xml:space="preserve">Visual Communication </t>
  </si>
  <si>
    <t>Model Making</t>
  </si>
  <si>
    <t>Basic Design-I</t>
  </si>
  <si>
    <t>Islamic Studies / Ethics</t>
  </si>
  <si>
    <t>Basic Electronics</t>
  </si>
  <si>
    <t xml:space="preserve">Functional English </t>
  </si>
  <si>
    <t>Linear Algebra &amp; Analytical Geometry</t>
  </si>
  <si>
    <t>Architectural Design for Planners</t>
  </si>
  <si>
    <t>Engineering Dynamics</t>
  </si>
  <si>
    <t>Basic Electrical Technology</t>
  </si>
  <si>
    <t>Applied Geology</t>
  </si>
  <si>
    <t>Mechanics of Materials</t>
  </si>
  <si>
    <t>Building Materials</t>
  </si>
  <si>
    <t>Engineering Mechanics</t>
  </si>
  <si>
    <t>Linear Circuit Analysis</t>
  </si>
  <si>
    <t>Biophysics</t>
  </si>
  <si>
    <t>Digital Computer &amp; Logic Design</t>
  </si>
  <si>
    <t>Applied Thermodynamics</t>
  </si>
  <si>
    <t>Basic Business Management</t>
  </si>
  <si>
    <t>History of Art &amp; Architecture-I</t>
  </si>
  <si>
    <t>Introduction to Computer Programming</t>
  </si>
  <si>
    <t>Applied Mechanics</t>
  </si>
  <si>
    <t>Electrical Circuits</t>
  </si>
  <si>
    <t>Data Structure &amp; Algorithms</t>
  </si>
  <si>
    <t>Chemical Process Calculations-I</t>
  </si>
  <si>
    <t>Communication Skills</t>
  </si>
  <si>
    <t>Manufacturing Processes</t>
  </si>
  <si>
    <t>Basic Design-II</t>
  </si>
  <si>
    <t>Planning Data Analysis</t>
  </si>
  <si>
    <t>Environmental Chemistry</t>
  </si>
  <si>
    <t>Civil Engineering Drawing</t>
  </si>
  <si>
    <t>Chemical Process Technology</t>
  </si>
  <si>
    <t>Introduction to Simulation Tools</t>
  </si>
  <si>
    <t>Transportation Engineering</t>
  </si>
  <si>
    <t>Amplifier &amp; Oscillators</t>
  </si>
  <si>
    <t>Stratigraphy &amp; Structural Geology</t>
  </si>
  <si>
    <t>History of Urban Planning</t>
  </si>
  <si>
    <t>Ecological Management</t>
  </si>
  <si>
    <t>Differential Equation &amp; Fourier Series</t>
  </si>
  <si>
    <t>Differential Equations</t>
  </si>
  <si>
    <t>Yarn Manufacturing-I</t>
  </si>
  <si>
    <t>Physical Environmental Studies-I</t>
  </si>
  <si>
    <t>Surveying-II</t>
  </si>
  <si>
    <t>Digital Electronics</t>
  </si>
  <si>
    <t>Biochemistry</t>
  </si>
  <si>
    <t>Object Oriented Programming</t>
  </si>
  <si>
    <t>Introduction to Electrical Engineering</t>
  </si>
  <si>
    <t>Industrial Engineering &amp; Management</t>
  </si>
  <si>
    <t>History of Art &amp; Architecture-II</t>
  </si>
  <si>
    <t>Fluid Mechanics</t>
  </si>
  <si>
    <t>Engineering Geology</t>
  </si>
  <si>
    <t>Electronic Circuit Design</t>
  </si>
  <si>
    <t>Technical Report Writing</t>
  </si>
  <si>
    <t>Computer Architecture &amp; Organization</t>
  </si>
  <si>
    <t>Textile Mechanics-I</t>
  </si>
  <si>
    <t>Sociology</t>
  </si>
  <si>
    <t>Construction Technology</t>
  </si>
  <si>
    <t>Strength of Materials-I</t>
  </si>
  <si>
    <t>Technical Writing &amp; Presentation Skills</t>
  </si>
  <si>
    <t>Computer Aided Design-I</t>
  </si>
  <si>
    <t>Computer Programming &amp; Software Application</t>
  </si>
  <si>
    <t>Environmental Microbiology</t>
  </si>
  <si>
    <t>B.ARCH</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</si>
  <si>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</si>
  <si>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</si>
  <si>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</si>
  <si>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</si>
  <si>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</si>
  <si>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</si>
  <si>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</si>
  <si>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</si>
  <si>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</si>
  <si>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</si>
  <si>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Electronic Devices &amp; Circuits</t>
  </si>
  <si>
    <t>Chemical Process Calculation-II</t>
  </si>
  <si>
    <t>General Geology</t>
  </si>
  <si>
    <t>Complex Variable &amp; Transforms</t>
  </si>
  <si>
    <t>Thermodynamics-I</t>
  </si>
  <si>
    <t>Digital Logic Design</t>
  </si>
  <si>
    <t>Physical Analytical Chemistry</t>
  </si>
  <si>
    <t>Strength of Materials</t>
  </si>
  <si>
    <t>Introduction to Computer &amp; C++ Programming</t>
  </si>
  <si>
    <t>Engineering Thermodynamics</t>
  </si>
  <si>
    <t>Industrial Safety &amp; Environmental Engineering</t>
  </si>
  <si>
    <t>Materials &amp; Processes</t>
  </si>
  <si>
    <t>Electrical Network Analysis</t>
  </si>
  <si>
    <t>Engineering Economics</t>
  </si>
  <si>
    <t>Mine Surveying-I</t>
  </si>
  <si>
    <t>Mechanics of Machines</t>
  </si>
  <si>
    <t>Engineering Material</t>
  </si>
  <si>
    <t>Petroleum &amp; Natural Gas Engineering</t>
  </si>
  <si>
    <t>Metallurgy &amp; Materials Engineering</t>
  </si>
  <si>
    <t xml:space="preserve">Architecture </t>
  </si>
  <si>
    <t>City &amp; Regional Planning</t>
  </si>
  <si>
    <t>Chemical Engineering Thermodynamics</t>
  </si>
  <si>
    <t>Chemical Engineering Fluid Mechanics-I</t>
  </si>
  <si>
    <t>Particulate Technology</t>
  </si>
  <si>
    <t>Production Planning &amp; Control</t>
  </si>
  <si>
    <t>Managerial Accounting</t>
  </si>
  <si>
    <t>Basic Machine Design</t>
  </si>
  <si>
    <t>Strength of Materials-II</t>
  </si>
  <si>
    <t>Thermodynamics-II</t>
  </si>
  <si>
    <t>Fluid Mechanics-I</t>
  </si>
  <si>
    <t>Mechanics of Machines-II</t>
  </si>
  <si>
    <t>Foundry Engineering-I</t>
  </si>
  <si>
    <t>Iron Making Technology</t>
  </si>
  <si>
    <t>Physical Metallurgy-I</t>
  </si>
  <si>
    <t>Non Ferrous Extractive Metallurgy</t>
  </si>
  <si>
    <t>Mine Surveying-II</t>
  </si>
  <si>
    <t>Mineralogy &amp; Petrology</t>
  </si>
  <si>
    <t>Mineral Processing-I</t>
  </si>
  <si>
    <t>Coal Technology</t>
  </si>
  <si>
    <t>Yarn Manufacturing-II</t>
  </si>
  <si>
    <t>Fabric Manufacturing-I</t>
  </si>
  <si>
    <t>Textile Pretreatment</t>
  </si>
  <si>
    <t>Textile Machine Design</t>
  </si>
  <si>
    <t>Numerical Methods</t>
  </si>
  <si>
    <t>Drilling Engineering-I</t>
  </si>
  <si>
    <t>Applied Statistics</t>
  </si>
  <si>
    <t>Theory of Electromagnetic Field</t>
  </si>
  <si>
    <t>Electrical Machines</t>
  </si>
  <si>
    <t>Applied Electronics</t>
  </si>
  <si>
    <t>Microprocessor Systems</t>
  </si>
  <si>
    <t>Modeling &amp; Simulation</t>
  </si>
  <si>
    <t>Engineering Economics &amp; Management</t>
  </si>
  <si>
    <t>Data Structure &amp; Algorithm Analysis</t>
  </si>
  <si>
    <t>Sequential Circuit Design</t>
  </si>
  <si>
    <t>Integrated Electronics</t>
  </si>
  <si>
    <t>Database Management &amp; Administration</t>
  </si>
  <si>
    <t>Operations Research</t>
  </si>
  <si>
    <t>Microprocessor Technologies</t>
  </si>
  <si>
    <t>Laplace Transforms &amp; Discrete Mathematics</t>
  </si>
  <si>
    <t>Architectural Design-II</t>
  </si>
  <si>
    <t>History of Art &amp; Architecture-III</t>
  </si>
  <si>
    <t>Computer Aided Design-II</t>
  </si>
  <si>
    <t>Planning Law</t>
  </si>
  <si>
    <t>Housing</t>
  </si>
  <si>
    <t>Transportation Planning</t>
  </si>
  <si>
    <t>Mapping &amp; Remote Sensing</t>
  </si>
  <si>
    <t>Computer Aided Design</t>
  </si>
  <si>
    <t>Theory of Structures</t>
  </si>
  <si>
    <t>Construction Engineering</t>
  </si>
  <si>
    <t>Plain &amp; Reinforced Concrete</t>
  </si>
  <si>
    <t>Environmental Economics</t>
  </si>
  <si>
    <t>Engineering Materials &amp; Environment</t>
  </si>
  <si>
    <t>Differential Equations &amp; Fourier Series</t>
  </si>
  <si>
    <t>GIS &amp; Remote Sensing</t>
  </si>
  <si>
    <t>ABS</t>
  </si>
  <si>
    <t>Digital Logic &amp; Design</t>
  </si>
  <si>
    <t>Electrical Circuits &amp; Systems</t>
  </si>
  <si>
    <t>Textile Raw Material</t>
  </si>
  <si>
    <t>Inspection &amp; Testing of Materials</t>
  </si>
  <si>
    <t>Synthetic Fiber Manufacturing</t>
  </si>
  <si>
    <t>Socio-economic Aspects of Planning</t>
  </si>
  <si>
    <t>Linear Algebra, Differential Equations &amp; Analytical Geometry</t>
  </si>
  <si>
    <t>Industrial Economics &amp; Management</t>
  </si>
  <si>
    <t>Architecture &amp; Town Planning</t>
  </si>
  <si>
    <t>Petroleum Geology &amp; Geophysical Exploration</t>
  </si>
  <si>
    <t>Electromagnetic Field</t>
  </si>
  <si>
    <t>Discrete Structures</t>
  </si>
  <si>
    <t>Microprocessors &amp; Interfacing Techniques</t>
  </si>
  <si>
    <t>---</t>
  </si>
  <si>
    <r>
      <t xml:space="preserve">1. Please Start from Sheet1 and use Sheet2 (if needed) in same Workbook. After Completing, make sure </t>
    </r>
    <r>
      <rPr>
        <b/>
        <sz val="8"/>
        <color indexed="8"/>
        <rFont val="Times New Roman"/>
        <family val="1"/>
      </rPr>
      <t>there will no Error shown with Red Fonts</t>
    </r>
    <r>
      <rPr>
        <sz val="8"/>
        <color indexed="8"/>
        <rFont val="Times New Roman"/>
        <family val="1"/>
      </rPr>
      <t/>
    </r>
  </si>
  <si>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</si>
  <si>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</si>
  <si>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</si>
  <si>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</si>
  <si>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</si>
  <si>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</si>
  <si>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</si>
  <si>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</si>
  <si>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</si>
  <si>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</si>
  <si>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</si>
  <si>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</si>
  <si>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</si>
  <si>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</si>
  <si>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</si>
  <si>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</si>
  <si>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</si>
  <si>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</si>
  <si>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 xml:space="preserve">FORMAT OR SEQUENCE </t>
    </r>
    <r>
      <rPr>
        <sz val="10"/>
        <color indexed="10"/>
        <rFont val="Times New Roman"/>
        <family val="1"/>
      </rPr>
      <t>INCORRECT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</si>
  <si>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INCORRE</t>
    </r>
    <r>
      <rPr>
        <sz val="10"/>
        <color indexed="10"/>
        <rFont val="Times New Roman"/>
        <family val="1"/>
      </rPr>
      <t>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</si>
  <si>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</si>
  <si>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t>
    </r>
    <r>
      <rPr>
        <sz val="10"/>
        <color indexed="10"/>
        <rFont val="Times New Roman"/>
        <family val="1"/>
      </rPr>
      <t>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</si>
  <si>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</si>
  <si>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t>
    </r>
    <r>
      <rPr>
        <sz val="10"/>
        <color indexed="10"/>
        <rFont val="Times New Roman"/>
        <family val="1"/>
      </rPr>
      <t>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</si>
  <si>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t>
    </r>
    <r>
      <rPr>
        <sz val="10"/>
        <color indexed="10"/>
        <rFont val="Times New Roman"/>
        <family val="1"/>
      </rPr>
      <t xml:space="preserve"> 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</si>
  <si>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t>Fourier Series &amp; Transforms</t>
  </si>
  <si>
    <t>Complex Analysis Statistical Methods &amp; Probability</t>
  </si>
  <si>
    <r>
      <t xml:space="preserve">3. S# (E.g. 1  2 and so on) ID # Format 14CE55 if Double no.14-13CE55, for Khairpur Campus Batch is K14CE and ID # Format K14CE55 Double no.K14-13CE55.  in case of  Absent Write </t>
    </r>
    <r>
      <rPr>
        <b/>
        <sz val="8"/>
        <color indexed="8"/>
        <rFont val="Times New Roman"/>
        <family val="1"/>
      </rPr>
      <t>ABS. There must be no any symbol, (-) or cross in Sheet.</t>
    </r>
  </si>
  <si>
    <t>Basic Mathematics</t>
  </si>
  <si>
    <t>Mining Engineering Fundamentals</t>
  </si>
  <si>
    <t xml:space="preserve">Technical Drawing </t>
  </si>
  <si>
    <t>Inorganic &amp; Organic Chemistry</t>
  </si>
  <si>
    <t xml:space="preserve">Islamic Studies/Ethics </t>
  </si>
  <si>
    <t xml:space="preserve">Pakistan Studies </t>
  </si>
  <si>
    <t xml:space="preserve">Introduction to Engineering Materials </t>
  </si>
  <si>
    <t xml:space="preserve">Electrical Engineering </t>
  </si>
  <si>
    <t>Visual Communication</t>
  </si>
  <si>
    <t xml:space="preserve">Transportation Engineering </t>
  </si>
  <si>
    <t xml:space="preserve">Basic Electronics </t>
  </si>
  <si>
    <t xml:space="preserve">Fibre Science </t>
  </si>
  <si>
    <t xml:space="preserve">Basic Thermodynamics </t>
  </si>
  <si>
    <t xml:space="preserve">Surveying-II </t>
  </si>
  <si>
    <t xml:space="preserve">Digital Electronics </t>
  </si>
  <si>
    <t xml:space="preserve">Object Oriented Programming </t>
  </si>
  <si>
    <t xml:space="preserve">Introduction to Computer &amp; C++ Programming </t>
  </si>
  <si>
    <t xml:space="preserve">Strength of Materials-I </t>
  </si>
  <si>
    <t xml:space="preserve">Applied Thermodynamics </t>
  </si>
  <si>
    <t xml:space="preserve">Fluid Mechanics </t>
  </si>
  <si>
    <t xml:space="preserve">Engineering Statics </t>
  </si>
  <si>
    <t xml:space="preserve">Mechanics of Machines </t>
  </si>
  <si>
    <t xml:space="preserve">Communication Skills </t>
  </si>
  <si>
    <t xml:space="preserve">Mineral Dressing </t>
  </si>
  <si>
    <t xml:space="preserve">Mechanical Behavior of Materials  </t>
  </si>
  <si>
    <t xml:space="preserve">Sociology </t>
  </si>
  <si>
    <t xml:space="preserve">Building Construction-II </t>
  </si>
  <si>
    <t xml:space="preserve">Building Services-I </t>
  </si>
  <si>
    <t xml:space="preserve">Muslim Architecture     </t>
  </si>
  <si>
    <t xml:space="preserve">Architectural Design-III  </t>
  </si>
  <si>
    <t xml:space="preserve">Basics of Structural Analysis </t>
  </si>
  <si>
    <t xml:space="preserve">Strength of Materials-II </t>
  </si>
  <si>
    <t xml:space="preserve">Fluid Mechanics-II </t>
  </si>
  <si>
    <t xml:space="preserve">Advanced Electrical Machines </t>
  </si>
  <si>
    <t xml:space="preserve">Signals &amp; Systems </t>
  </si>
  <si>
    <t xml:space="preserve">Drilling Engineering-II </t>
  </si>
  <si>
    <t xml:space="preserve">Structural Geology </t>
  </si>
  <si>
    <t xml:space="preserve">Entrepreneurship </t>
  </si>
  <si>
    <t xml:space="preserve">Planning Techniques </t>
  </si>
  <si>
    <t xml:space="preserve">Linear Algebra &amp; Numerical Methods </t>
  </si>
  <si>
    <t xml:space="preserve">Numerical Analysis &amp; Computer Applications </t>
  </si>
  <si>
    <t xml:space="preserve">Numerical Analysis &amp; Computer Applications  </t>
  </si>
  <si>
    <t xml:space="preserve">Numerical Methods   </t>
  </si>
  <si>
    <t xml:space="preserve">Mass Transfer  </t>
  </si>
  <si>
    <t xml:space="preserve">Organizational Behavior  </t>
  </si>
  <si>
    <t xml:space="preserve">Numerical Analysis &amp; Computer Programming </t>
  </si>
  <si>
    <t xml:space="preserve">Fabric Manufacturing-II </t>
  </si>
  <si>
    <t xml:space="preserve">Environmental Engineering </t>
  </si>
  <si>
    <t xml:space="preserve">Numerical Analysis   </t>
  </si>
  <si>
    <t xml:space="preserve">Fluid Mechanics &amp; Hydraulics-II </t>
  </si>
  <si>
    <t xml:space="preserve">Probability &amp; Random Signals </t>
  </si>
  <si>
    <t xml:space="preserve">Mobile Programming </t>
  </si>
  <si>
    <t xml:space="preserve">Chemical Engineering Fluid Mechanics-II </t>
  </si>
  <si>
    <t xml:space="preserve">Properties of Reservoir Fluids </t>
  </si>
  <si>
    <t xml:space="preserve">Rock Mechanics </t>
  </si>
  <si>
    <t xml:space="preserve">Yarn Manufacturing-III </t>
  </si>
  <si>
    <t xml:space="preserve">Basic Operations Research </t>
  </si>
  <si>
    <t xml:space="preserve">Steel Structures </t>
  </si>
  <si>
    <t xml:space="preserve">Microprocessors &amp; Microcontrollers </t>
  </si>
  <si>
    <t xml:space="preserve">Operating Systems Design Concepts </t>
  </si>
  <si>
    <t xml:space="preserve">Utilization of Industrial Minerals </t>
  </si>
  <si>
    <t xml:space="preserve">Textile Dyes &amp; Dyeing </t>
  </si>
  <si>
    <t xml:space="preserve">Instrumentation &amp; Control </t>
  </si>
  <si>
    <t xml:space="preserve">Structural Analysis    </t>
  </si>
  <si>
    <t xml:space="preserve">Electrical Power Transmission  </t>
  </si>
  <si>
    <t xml:space="preserve">Biomedical Instrumentation-I </t>
  </si>
  <si>
    <t xml:space="preserve">Database Management Systems  </t>
  </si>
  <si>
    <t xml:space="preserve">Natural Gas Engineering </t>
  </si>
  <si>
    <t xml:space="preserve">Mineral Processing-II  </t>
  </si>
  <si>
    <t xml:space="preserve">Manufacturing Strategy   </t>
  </si>
  <si>
    <t xml:space="preserve">Power Electronics </t>
  </si>
  <si>
    <t xml:space="preserve">Maintenance Engineering &amp; Risk Management   </t>
  </si>
  <si>
    <t xml:space="preserve">Communication Skills  </t>
  </si>
  <si>
    <t xml:space="preserve">Applied Aerodynamics  </t>
  </si>
  <si>
    <t xml:space="preserve">Computer Graphics </t>
  </si>
  <si>
    <t xml:space="preserve">Engineering Ceramics &amp; Glasses </t>
  </si>
  <si>
    <t xml:space="preserve">Urban Renewal   </t>
  </si>
  <si>
    <t xml:space="preserve">Technical Writing </t>
  </si>
  <si>
    <t xml:space="preserve">Petrophysics </t>
  </si>
  <si>
    <t xml:space="preserve">Information &amp; Database Management    </t>
  </si>
  <si>
    <t>Building Construction-I</t>
  </si>
  <si>
    <t>Differential Equations &amp; Laplace Transforms</t>
  </si>
  <si>
    <t xml:space="preserve">Analog &amp; Digital Signal Processing </t>
  </si>
  <si>
    <t xml:space="preserve">Heat &amp; Mass Transfer </t>
  </si>
  <si>
    <t>Instrumentation &amp; Measurement</t>
  </si>
  <si>
    <t>Numerical Analysis &amp; Computer Applications</t>
  </si>
  <si>
    <t>Heat Transfer Operations</t>
  </si>
  <si>
    <t xml:space="preserve">Fuels &amp; Energy  </t>
  </si>
  <si>
    <t>Complex Variables &amp; Transforms</t>
  </si>
  <si>
    <t>Please Do Not Use Copy or Cut Paste Option, it will distrub the Entire Sheet</t>
  </si>
  <si>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9"/>
        <color indexed="8"/>
        <rFont val="Times New Roman"/>
        <family val="1"/>
      </rPr>
      <t xml:space="preserve">Please Download Fresh Copy of Award List. </t>
    </r>
  </si>
  <si>
    <t>BatchNo</t>
  </si>
  <si>
    <t>SeatRollNo</t>
  </si>
  <si>
    <t>Subject Title</t>
  </si>
  <si>
    <t>Class Tests</t>
  </si>
  <si>
    <t>Mid Semester</t>
  </si>
  <si>
    <t>Final Exam Marks</t>
  </si>
  <si>
    <t>Lab Marks</t>
  </si>
  <si>
    <t>Statistics &amp; Probability</t>
  </si>
  <si>
    <t>Applied Hydraulics</t>
  </si>
  <si>
    <t>Soil Mechanics</t>
  </si>
  <si>
    <t>Modern Methods of Structural Analysis</t>
  </si>
  <si>
    <t>Instrumentation &amp; Control</t>
  </si>
  <si>
    <t>Machine Design &amp; Computer Aided Design-II</t>
  </si>
  <si>
    <t>Mechanical Vibrations</t>
  </si>
  <si>
    <t>Power Generation Systems</t>
  </si>
  <si>
    <t>Linear Control Systems</t>
  </si>
  <si>
    <t>Communication Systems</t>
  </si>
  <si>
    <t>Power Economics &amp; Management</t>
  </si>
  <si>
    <t>Analog &amp; Digital Communication</t>
  </si>
  <si>
    <t>Control Systems</t>
  </si>
  <si>
    <t>Digital Instrumentation Systems</t>
  </si>
  <si>
    <t>FPGA-Based Systems Design</t>
  </si>
  <si>
    <t>Computer Communication &amp; Networks</t>
  </si>
  <si>
    <t>Digital Signal Processing</t>
  </si>
  <si>
    <t>Microwave Engineering</t>
  </si>
  <si>
    <t>Opto-Electronics</t>
  </si>
  <si>
    <t>Biomedical Instrumentation-II</t>
  </si>
  <si>
    <t>Web Engineering</t>
  </si>
  <si>
    <t>Embedded Systems</t>
  </si>
  <si>
    <t>Computer Networks &amp; Management</t>
  </si>
  <si>
    <t>Software Project Management</t>
  </si>
  <si>
    <t>Artificial Intelligence Concepts &amp; Techniques</t>
  </si>
  <si>
    <t>Technical Report Writing &amp; Presentation Skills</t>
  </si>
  <si>
    <t>Chemical Engineering Plant Design</t>
  </si>
  <si>
    <t>Simultaneous Heat &amp; Mass Transfer</t>
  </si>
  <si>
    <t>Chemical Engineering Kinetics</t>
  </si>
  <si>
    <t>Quality Control</t>
  </si>
  <si>
    <t>Well Logging</t>
  </si>
  <si>
    <t>Reservoir Engineering</t>
  </si>
  <si>
    <t>Applied Numerical Methods</t>
  </si>
  <si>
    <t>Environment &amp; Safety Management</t>
  </si>
  <si>
    <t>Petroleum Refinery Engineering</t>
  </si>
  <si>
    <t>Principles of Explosive Engineering</t>
  </si>
  <si>
    <t>Mining Laws</t>
  </si>
  <si>
    <t>Mine Management</t>
  </si>
  <si>
    <t>Physical Metallurgy-II</t>
  </si>
  <si>
    <t>Textile Printing</t>
  </si>
  <si>
    <t>Fabric Design &amp; Structure</t>
  </si>
  <si>
    <t>Textile Engineering Utilities &amp; Services</t>
  </si>
  <si>
    <t>Organizational Behavior</t>
  </si>
  <si>
    <t>Project Management</t>
  </si>
  <si>
    <t>Architectural Design-IV</t>
  </si>
  <si>
    <t>Building Services-II</t>
  </si>
  <si>
    <t>Working Drawing &amp; Details-I</t>
  </si>
  <si>
    <t>Theories &amp; Criticism in Architecture</t>
  </si>
  <si>
    <t>Research Methods</t>
  </si>
  <si>
    <t>Planning of New Towns</t>
  </si>
  <si>
    <t>Rural Planning</t>
  </si>
  <si>
    <t>Environmental Planning &amp; Management</t>
  </si>
  <si>
    <t>Introduction to Geographical Information System</t>
  </si>
  <si>
    <t>Electromagnetic Fields</t>
  </si>
  <si>
    <t>Complex Variables and Laplace Transforms</t>
  </si>
  <si>
    <t xml:space="preserve">Islamic Studies/Ethics       </t>
  </si>
  <si>
    <t>Applied Electricity &amp; Electronics</t>
  </si>
  <si>
    <t>Credit Hours</t>
  </si>
  <si>
    <t>K17CE</t>
  </si>
  <si>
    <t>K17ME</t>
  </si>
  <si>
    <t>K17EL</t>
  </si>
  <si>
    <t>K17ES</t>
  </si>
  <si>
    <t>K17SW</t>
  </si>
  <si>
    <t>17CE</t>
  </si>
  <si>
    <t>17ME</t>
  </si>
  <si>
    <t>17EL</t>
  </si>
  <si>
    <t>17ES</t>
  </si>
  <si>
    <t>17TL</t>
  </si>
  <si>
    <t>17BM</t>
  </si>
  <si>
    <t>17CS</t>
  </si>
  <si>
    <t>17SW</t>
  </si>
  <si>
    <t>17CH</t>
  </si>
  <si>
    <t>17PG</t>
  </si>
  <si>
    <t>17MN</t>
  </si>
  <si>
    <t>17MT</t>
  </si>
  <si>
    <t>17TE</t>
  </si>
  <si>
    <t>17IN</t>
  </si>
  <si>
    <t>17AR</t>
  </si>
  <si>
    <t>17CRP</t>
  </si>
  <si>
    <t>17EE</t>
  </si>
  <si>
    <t>K17PG</t>
  </si>
  <si>
    <t>Planning &amp; Design of Underground Mines</t>
  </si>
  <si>
    <t xml:space="preserve">Thermal Power Plants </t>
  </si>
  <si>
    <t xml:space="preserve">Advanced Operations Research </t>
  </si>
  <si>
    <t xml:space="preserve">District &amp; Regional Planning </t>
  </si>
  <si>
    <t xml:space="preserve">Steel Making Technology </t>
  </si>
  <si>
    <t xml:space="preserve">Landscape Design    </t>
  </si>
  <si>
    <t xml:space="preserve">Natural Resources Management </t>
  </si>
  <si>
    <t xml:space="preserve">Biochemical Engineering </t>
  </si>
  <si>
    <t xml:space="preserve">Heat Treatment Processes  </t>
  </si>
  <si>
    <t xml:space="preserve">Human Resources Management </t>
  </si>
  <si>
    <t xml:space="preserve">Urban Planning &amp; Design-I  </t>
  </si>
  <si>
    <t xml:space="preserve">Project Planning &amp; Management </t>
  </si>
  <si>
    <t xml:space="preserve">Mine Water &amp; Dewatering Design </t>
  </si>
  <si>
    <t>Human Factors Engineering</t>
  </si>
  <si>
    <t xml:space="preserve">Structure in Architecture-I  </t>
  </si>
  <si>
    <t xml:space="preserve">Modeling of Environmental Systems </t>
  </si>
  <si>
    <t xml:space="preserve">Strata Control </t>
  </si>
  <si>
    <t xml:space="preserve">Architectural Conservation  </t>
  </si>
  <si>
    <t xml:space="preserve">Drilling Technology </t>
  </si>
  <si>
    <t xml:space="preserve">Nuclear Metallurgy &amp; Materials </t>
  </si>
  <si>
    <t xml:space="preserve">Color Physics </t>
  </si>
  <si>
    <t xml:space="preserve">Architecture Design-V  </t>
  </si>
  <si>
    <t xml:space="preserve">Master Planning-I  </t>
  </si>
  <si>
    <t xml:space="preserve">Fabric Manufacturing-III </t>
  </si>
  <si>
    <t xml:space="preserve">Landuse &amp; Building Control </t>
  </si>
  <si>
    <t xml:space="preserve">Powder Metallurgy </t>
  </si>
  <si>
    <t xml:space="preserve">Textile Marketing &amp; Merchandising </t>
  </si>
  <si>
    <t xml:space="preserve">Community Development </t>
  </si>
  <si>
    <t xml:space="preserve">Health, Safety &amp; Environment </t>
  </si>
  <si>
    <t xml:space="preserve">Automation &amp; Control Engineering </t>
  </si>
  <si>
    <t>NOTE: THE MARKS SHOULD NOT BE AWARDED IN FRACTION</t>
  </si>
  <si>
    <t>Physiology-I</t>
  </si>
  <si>
    <t>Human Anatomy</t>
  </si>
  <si>
    <t>Introduction to Programming</t>
  </si>
  <si>
    <t xml:space="preserve">Foundation Engineering </t>
  </si>
  <si>
    <t xml:space="preserve">Renewable &amp; Emerging Energy Technologies </t>
  </si>
  <si>
    <t xml:space="preserve">Medical Imaging </t>
  </si>
  <si>
    <t xml:space="preserve">Mobile &amp; Wireless Communication </t>
  </si>
  <si>
    <t xml:space="preserve">Principles of Enhanced Oil Recovery </t>
  </si>
  <si>
    <t xml:space="preserve">Surface Mine Design &amp; Practice </t>
  </si>
  <si>
    <t xml:space="preserve">Fracture Mechanics and Failure Analysis </t>
  </si>
  <si>
    <t xml:space="preserve">Quality &amp; Reliability Control </t>
  </si>
  <si>
    <t xml:space="preserve">Finance Planning &amp; Management </t>
  </si>
  <si>
    <t xml:space="preserve">Construction Management &amp; Planning </t>
  </si>
  <si>
    <t xml:space="preserve">Manufacturing Process-II </t>
  </si>
  <si>
    <t xml:space="preserve">Artificial Intelligence </t>
  </si>
  <si>
    <t xml:space="preserve">Petroleum Production Engineering-II </t>
  </si>
  <si>
    <t xml:space="preserve">Mine Rescue &amp; Safety </t>
  </si>
  <si>
    <t xml:space="preserve">Textile Finishing </t>
  </si>
  <si>
    <t xml:space="preserve">Marketing Principles &amp; Practices </t>
  </si>
  <si>
    <t xml:space="preserve">Master Planning-II </t>
  </si>
  <si>
    <t xml:space="preserve">Power System Protection </t>
  </si>
  <si>
    <t xml:space="preserve">Industrial Management </t>
  </si>
  <si>
    <t xml:space="preserve">Gas Reservoir Engineering  </t>
  </si>
  <si>
    <t xml:space="preserve">Principles of Decision Making </t>
  </si>
  <si>
    <t xml:space="preserve">Estate Management </t>
  </si>
  <si>
    <t xml:space="preserve">Environmental Engineering-II </t>
  </si>
  <si>
    <t xml:space="preserve">Cement Technology </t>
  </si>
  <si>
    <t xml:space="preserve">Advanced Materials </t>
  </si>
  <si>
    <t xml:space="preserve">Computer Integrated Manufacturing </t>
  </si>
  <si>
    <t xml:space="preserve">Structure in Architecture-II </t>
  </si>
  <si>
    <t xml:space="preserve">Energy Efficient Architecture </t>
  </si>
  <si>
    <t xml:space="preserve">Fabric Manufacturing-IV </t>
  </si>
  <si>
    <t xml:space="preserve">Architectural Design-VI </t>
  </si>
  <si>
    <t xml:space="preserve">Emerging Trends in Biomedical Engineering </t>
  </si>
  <si>
    <t xml:space="preserve">Chemical Process Design &amp; Simulation </t>
  </si>
  <si>
    <t xml:space="preserve">Interior Design </t>
  </si>
  <si>
    <t xml:space="preserve">Project Management </t>
  </si>
  <si>
    <t xml:space="preserve">Medical &amp; Healthcare Ethics </t>
  </si>
  <si>
    <t xml:space="preserve">Computer Application in Materials Engineering </t>
  </si>
  <si>
    <t xml:space="preserve">Yarn Manufacturing-V </t>
  </si>
  <si>
    <t xml:space="preserve">Urban Planning &amp; Design-II </t>
  </si>
  <si>
    <t xml:space="preserve">Maintenance Engineering </t>
  </si>
  <si>
    <t xml:space="preserve">Production Management  </t>
  </si>
  <si>
    <t xml:space="preserve">Planning Practice </t>
  </si>
  <si>
    <t xml:space="preserve">Computer Applications to Mining Industry </t>
  </si>
  <si>
    <t>F16CE</t>
  </si>
  <si>
    <t>F16CRP</t>
  </si>
  <si>
    <t>F16ME</t>
  </si>
  <si>
    <t>F16EL</t>
  </si>
  <si>
    <t>F16ES</t>
  </si>
  <si>
    <t>F16TL</t>
  </si>
  <si>
    <t>F16BM</t>
  </si>
  <si>
    <t>F16CS</t>
  </si>
  <si>
    <t>F16SW</t>
  </si>
  <si>
    <t>F16CH</t>
  </si>
  <si>
    <t>F16PG</t>
  </si>
  <si>
    <t>F16MN</t>
  </si>
  <si>
    <t>F16MT</t>
  </si>
  <si>
    <t>F16TE</t>
  </si>
  <si>
    <t>F16IN</t>
  </si>
  <si>
    <t>F16AR</t>
  </si>
  <si>
    <t>F16EE</t>
  </si>
  <si>
    <t>KF16CE</t>
  </si>
  <si>
    <t>KF16ME</t>
  </si>
  <si>
    <t>KF16EL</t>
  </si>
  <si>
    <t>KF16ES</t>
  </si>
  <si>
    <t>KF16SW</t>
  </si>
  <si>
    <t>Mechatronic Engineering</t>
  </si>
  <si>
    <t>Environmental Physics</t>
  </si>
  <si>
    <t>F16MTE</t>
  </si>
  <si>
    <t>17MTE</t>
  </si>
  <si>
    <t>KF16PG</t>
  </si>
  <si>
    <t xml:space="preserve">Engineering Geology </t>
  </si>
  <si>
    <t>Mechanics of Machines-I</t>
  </si>
  <si>
    <t xml:space="preserve">Measurement &amp; Instrumentation  </t>
  </si>
  <si>
    <t xml:space="preserve">Electrical Circuits Design  </t>
  </si>
  <si>
    <t xml:space="preserve">Engineering Management  </t>
  </si>
  <si>
    <t xml:space="preserve">Differential Equations &amp; Fourier Series    </t>
  </si>
  <si>
    <t>Amplifiers &amp; Oscillators</t>
  </si>
  <si>
    <t>Physiology I</t>
  </si>
  <si>
    <t xml:space="preserve">Electronic Circuit Design             </t>
  </si>
  <si>
    <t xml:space="preserve">Human Anatomy </t>
  </si>
  <si>
    <t>Data Structure and Algorithms</t>
  </si>
  <si>
    <t>Introduction to Software Engineering</t>
  </si>
  <si>
    <t>Software Economics &amp; Management</t>
  </si>
  <si>
    <t>Differential Equation and Fourier Series</t>
  </si>
  <si>
    <t>Introduction to Electrical Engg.</t>
  </si>
  <si>
    <t>Differential Equations &amp; Complex Variables</t>
  </si>
  <si>
    <t>Strength of Material</t>
  </si>
  <si>
    <t xml:space="preserve">Fuel Furnaces and Energy </t>
  </si>
  <si>
    <t>Materials  Thermodynamics &amp; Kinetics</t>
  </si>
  <si>
    <t xml:space="preserve"> </t>
  </si>
  <si>
    <t xml:space="preserve">Management Information Systems </t>
  </si>
  <si>
    <t xml:space="preserve">Introduction to Computer&amp; C++ Programming </t>
  </si>
  <si>
    <t>Architectural Design –I</t>
  </si>
  <si>
    <t xml:space="preserve">Communication Skill &amp; Report Writing </t>
  </si>
  <si>
    <t>Engineering Drawing Practice</t>
  </si>
  <si>
    <t>Engineering Materials and Environment</t>
  </si>
  <si>
    <t>Basics of Strength of Materials-I</t>
  </si>
  <si>
    <t>Fluids Mechanics and Hydraulics-I</t>
  </si>
  <si>
    <t>Complex Analysis, Statistical Methods &amp; Probability</t>
  </si>
  <si>
    <t>Strength of Material-II</t>
  </si>
  <si>
    <t>Mechanics of Machine-II</t>
  </si>
  <si>
    <t>Inspection and Testing of Materials</t>
  </si>
  <si>
    <t>Textile Pretretment</t>
  </si>
  <si>
    <t>Physical Environmental studies-II</t>
  </si>
  <si>
    <t>Basics of Theory of Structures</t>
  </si>
  <si>
    <t>Water Supply Engineering</t>
  </si>
  <si>
    <t>Electromagnetics</t>
  </si>
  <si>
    <t>Physiology-II</t>
  </si>
  <si>
    <t>Modeling and Simulation</t>
  </si>
  <si>
    <t xml:space="preserve">Geometrical  Drawing </t>
  </si>
  <si>
    <t xml:space="preserve">Civil Engineering Materials </t>
  </si>
  <si>
    <t xml:space="preserve">Engineering Mechanics </t>
  </si>
  <si>
    <t xml:space="preserve">Basic Mathematics </t>
  </si>
  <si>
    <t xml:space="preserve">Applied Chemistry </t>
  </si>
  <si>
    <t>Electronics Engineering</t>
  </si>
  <si>
    <t xml:space="preserve"> Calculus</t>
  </si>
  <si>
    <t>Foundation Studio-I</t>
  </si>
  <si>
    <t xml:space="preserve">Environmental Physics </t>
  </si>
  <si>
    <t>third</t>
  </si>
  <si>
    <t>Differential Equations Fourier Series &amp; Laplace Transforms</t>
  </si>
  <si>
    <t>Actuating Systems</t>
  </si>
  <si>
    <t>Introduction to computer &amp; Programming</t>
  </si>
  <si>
    <t xml:space="preserve">Introduction to Computing &amp; Programming </t>
  </si>
  <si>
    <t>Introduction  to computing &amp; Programming</t>
  </si>
  <si>
    <t xml:space="preserve">For queries and problems contact to Aijaz Ali Brohi, Senior Software Engineer at 7609 </t>
  </si>
  <si>
    <t>Mechatronics</t>
  </si>
  <si>
    <t xml:space="preserve">Microprocessor &amp; Microcontroller </t>
  </si>
  <si>
    <t>Siganls &amp; Systems</t>
  </si>
  <si>
    <t xml:space="preserve">Professional Ethics </t>
  </si>
  <si>
    <t>Electronic Instrumentation</t>
  </si>
  <si>
    <t>Operating System Concept</t>
  </si>
  <si>
    <t xml:space="preserve">Numerical Methods &amp; Computation </t>
  </si>
  <si>
    <t xml:space="preserve">Vacuum Technology </t>
  </si>
  <si>
    <t>Laplace Tranforms &amp; Discrete Mathematics</t>
  </si>
  <si>
    <t>Fundamentals of Terminal Sciences</t>
  </si>
  <si>
    <t xml:space="preserve">Instrumentation &amp; Management </t>
  </si>
  <si>
    <t xml:space="preserve">Fourth </t>
  </si>
  <si>
    <t xml:space="preserve">Surveying </t>
  </si>
  <si>
    <t xml:space="preserve"> Applied Physics </t>
  </si>
  <si>
    <t xml:space="preserve">Circuit Analysis </t>
  </si>
  <si>
    <t xml:space="preserve">Object Orieted Prograaming </t>
  </si>
  <si>
    <t>Textile Mechanics</t>
  </si>
  <si>
    <t>Building Materials-I</t>
  </si>
  <si>
    <t>Foundation Studio-II</t>
  </si>
  <si>
    <t>Socio-Economic Aspects of Planning</t>
  </si>
  <si>
    <t>Islaimc Sudies/Ethics</t>
  </si>
  <si>
    <t xml:space="preserve">Introduction to Microbiology </t>
  </si>
  <si>
    <t xml:space="preserve">Object Orieted Programing </t>
  </si>
  <si>
    <t>Mechanical Vibration</t>
  </si>
  <si>
    <t xml:space="preserve">Antennas &amp; Waves Propagation </t>
  </si>
  <si>
    <t xml:space="preserve">Digital Signal Processing </t>
  </si>
  <si>
    <t xml:space="preserve">Biomaterials </t>
  </si>
  <si>
    <t>Digital Communication</t>
  </si>
  <si>
    <t xml:space="preserve">Data Analysis and Business Intelligence </t>
  </si>
  <si>
    <t xml:space="preserve">Theory of Automata &amp; Formal Language </t>
  </si>
  <si>
    <t xml:space="preserve">Statistics &amp; Probability </t>
  </si>
  <si>
    <t>Manufaturing Technology</t>
  </si>
  <si>
    <t xml:space="preserve">Business Communication &amp; Report Writing </t>
  </si>
  <si>
    <t>Thermal Power Plants</t>
  </si>
  <si>
    <t xml:space="preserve">Water Resources Engineering &amp; Management </t>
  </si>
  <si>
    <t xml:space="preserve">Waste Water Engineering </t>
  </si>
  <si>
    <t xml:space="preserve">Computer Programming </t>
  </si>
  <si>
    <t xml:space="preserve">Computer Aided Engineering Design </t>
  </si>
  <si>
    <t>Fuel Furnaces and Energy Conservation</t>
  </si>
  <si>
    <t xml:space="preserve">Materials  Thermodynamics </t>
  </si>
  <si>
    <t xml:space="preserve">Communication Skils </t>
  </si>
  <si>
    <t>Building Materials-II</t>
  </si>
  <si>
    <t xml:space="preserve">Statics </t>
  </si>
  <si>
    <t>Engineering Drawing Practices</t>
  </si>
  <si>
    <t xml:space="preserve">water Supply Engineering </t>
  </si>
  <si>
    <t>18CE</t>
  </si>
  <si>
    <t>18ME</t>
  </si>
  <si>
    <t>18EL</t>
  </si>
  <si>
    <t>18ES</t>
  </si>
  <si>
    <t>18TL</t>
  </si>
  <si>
    <t>18BM</t>
  </si>
  <si>
    <t>18CS</t>
  </si>
  <si>
    <t>18SW</t>
  </si>
  <si>
    <t>18CH</t>
  </si>
  <si>
    <t>18PG</t>
  </si>
  <si>
    <t>18MN</t>
  </si>
  <si>
    <t>18MT</t>
  </si>
  <si>
    <t>18TE</t>
  </si>
  <si>
    <t>18IN</t>
  </si>
  <si>
    <t>18AR</t>
  </si>
  <si>
    <t>18CRP</t>
  </si>
  <si>
    <t>18EE</t>
  </si>
  <si>
    <t>18MTE</t>
  </si>
  <si>
    <t>K18CE</t>
  </si>
  <si>
    <t>K18ME</t>
  </si>
  <si>
    <t>K18EL</t>
  </si>
  <si>
    <t>K18ES</t>
  </si>
  <si>
    <t>K18SW</t>
  </si>
  <si>
    <t>K18PG</t>
  </si>
  <si>
    <t xml:space="preserve">Geometrical Drawing </t>
  </si>
  <si>
    <t xml:space="preserve">Introdution to Computing &amp; Programming </t>
  </si>
  <si>
    <t xml:space="preserve">Electrical Workshop Practice </t>
  </si>
  <si>
    <t>Chemical Process Calculation-I</t>
  </si>
  <si>
    <t xml:space="preserve">Applied Physics </t>
  </si>
  <si>
    <t>Calculus</t>
  </si>
  <si>
    <t xml:space="preserve">Introduction to Computing and Programming </t>
  </si>
  <si>
    <t xml:space="preserve">Statistics &amp; Probabililty </t>
  </si>
  <si>
    <t xml:space="preserve">Electronic Circuits Design  </t>
  </si>
  <si>
    <t>Quantity Surveying &amp; Estimation for Civil Works</t>
  </si>
  <si>
    <t>Reinforced &amp; Pre-Stressed Concrete</t>
  </si>
  <si>
    <t xml:space="preserve">Surveying-I </t>
  </si>
  <si>
    <t>Complex,Analysis Statistical Methods &amp; Probability</t>
  </si>
  <si>
    <t>Statistical &amp; Probability</t>
  </si>
  <si>
    <t>Heating, Ventilation &amp; A/C</t>
  </si>
  <si>
    <t>Laser &amp; Fiber Optics</t>
  </si>
  <si>
    <t>Computer Communication &amp; Networking</t>
  </si>
  <si>
    <t>Technical Report Writing Skills</t>
  </si>
  <si>
    <t>Biophotonics</t>
  </si>
  <si>
    <t>Signals &amp; Systems</t>
  </si>
  <si>
    <t xml:space="preserve">                                                         Seventh</t>
  </si>
  <si>
    <t xml:space="preserve">Radiation &amp; Environment </t>
  </si>
  <si>
    <t>Mobile Applications Development</t>
  </si>
  <si>
    <t>Database Management Systems</t>
  </si>
  <si>
    <t>Human Computer Interaction</t>
  </si>
  <si>
    <t>Introduction to Computer Programming &amp; Concept</t>
  </si>
  <si>
    <t xml:space="preserve">Statistics &amp; Probabiltiy </t>
  </si>
  <si>
    <t>Mine Venilation</t>
  </si>
  <si>
    <t>Welding &amp; Other Joining Process</t>
  </si>
  <si>
    <t>Corrosion &amp; Protection</t>
  </si>
  <si>
    <t>Polymer &amp; Composite Materials</t>
  </si>
  <si>
    <t>Yarn manufacturing-IV</t>
  </si>
  <si>
    <t xml:space="preserve">Enviornmental Engineering </t>
  </si>
  <si>
    <t>Textile Testing &amp; Quality Control</t>
  </si>
  <si>
    <t xml:space="preserve">Seventh </t>
  </si>
  <si>
    <t xml:space="preserve">Work Study &amp; Methods Enginnering </t>
  </si>
  <si>
    <t xml:space="preserve">Production Systems Design </t>
  </si>
  <si>
    <t>Enviromental Management</t>
  </si>
  <si>
    <t>F16First</t>
  </si>
  <si>
    <t>KF16First</t>
  </si>
  <si>
    <t>K17First</t>
  </si>
  <si>
    <t>K18First</t>
  </si>
  <si>
    <t>Numerical Methods &amp; Computation</t>
  </si>
  <si>
    <t>Vaccum Technology</t>
  </si>
  <si>
    <t>Linear Algebra, Differential Equation</t>
  </si>
  <si>
    <t>Engineering Drawing &amp; CAD</t>
  </si>
  <si>
    <t>Mineral Processing</t>
  </si>
  <si>
    <t>Building Service-I</t>
  </si>
  <si>
    <t>Structure In Architecture-I</t>
  </si>
  <si>
    <t xml:space="preserve">Building Services-II </t>
  </si>
  <si>
    <t>Building Economics</t>
  </si>
  <si>
    <t>RCC Design</t>
  </si>
  <si>
    <t xml:space="preserve">Architectural Design-IV     </t>
  </si>
  <si>
    <t>Wastewater Engineering</t>
  </si>
  <si>
    <t>Air Noise Pollution Control</t>
  </si>
  <si>
    <t>Solid WasteEngineering &amp; Management</t>
  </si>
  <si>
    <t>Machine Design &amp; CAD/CAM</t>
  </si>
  <si>
    <t>Power Electronics</t>
  </si>
  <si>
    <t>Highway &amp; Traffic Engineering</t>
  </si>
  <si>
    <t>Irrigation Engineering</t>
  </si>
  <si>
    <t>Linear Algebra &amp; Numerical Methods</t>
  </si>
  <si>
    <t>Structural Analysis</t>
  </si>
  <si>
    <t>Environmental Engineering-I</t>
  </si>
  <si>
    <t>Differential Equations, Fourier Series &amp; Laplace Transforms</t>
  </si>
  <si>
    <t>Fluid Mechanics &amp; Hydraulics</t>
  </si>
  <si>
    <t>Transporation Engineering</t>
  </si>
  <si>
    <t xml:space="preserve">Mechatronics </t>
  </si>
  <si>
    <t>Manufacturing Processes-I</t>
  </si>
  <si>
    <t>Industrial Economic &amp; Management</t>
  </si>
  <si>
    <t>Health, Safety &amp; Environment</t>
  </si>
  <si>
    <t>Machine Design-I</t>
  </si>
  <si>
    <t>Heat &amp; Mass Transfer</t>
  </si>
  <si>
    <t>Communication Skills &amp; Writing</t>
  </si>
  <si>
    <t>Applied Aerodynamics</t>
  </si>
  <si>
    <t>Power System Analysis</t>
  </si>
  <si>
    <t>Instrumentation &amp; Measurements</t>
  </si>
  <si>
    <t>Signal &amp; Systems</t>
  </si>
  <si>
    <t>Embedded Systems Design</t>
  </si>
  <si>
    <t>Digital Control Systems</t>
  </si>
  <si>
    <t>Sociology for Engineers</t>
  </si>
  <si>
    <t>Introduction to Embedded System</t>
  </si>
  <si>
    <t>Transmission &amp; Switching Systems</t>
  </si>
  <si>
    <t xml:space="preserve">Queuing Theory </t>
  </si>
  <si>
    <t>Fiber Optics Communication Systems</t>
  </si>
  <si>
    <t>Wireless Communications</t>
  </si>
  <si>
    <t>Digital Signals Processing</t>
  </si>
  <si>
    <t>Enigineering Economics &amp; Management</t>
  </si>
  <si>
    <t>Biomechanics</t>
  </si>
  <si>
    <t>Digital Signal and Image Processing</t>
  </si>
  <si>
    <t>Biomaterials</t>
  </si>
  <si>
    <t>Biomedical Instrumentation-I</t>
  </si>
  <si>
    <t>Digital Image Processing</t>
  </si>
  <si>
    <t>Analogue &amp; Digital Signal Processing</t>
  </si>
  <si>
    <t>Statistics &amp; Propability</t>
  </si>
  <si>
    <t>Operating Systems Design Concepts</t>
  </si>
  <si>
    <t>Computer Graphics</t>
  </si>
  <si>
    <t>Multimedia  Communication</t>
  </si>
  <si>
    <t>Formal Method in Software Engineering</t>
  </si>
  <si>
    <t>Software Re-Engineering</t>
  </si>
  <si>
    <t xml:space="preserve">Communication and Presentation Skills </t>
  </si>
  <si>
    <t>Information Security</t>
  </si>
  <si>
    <t>Software Construction &amp; Development</t>
  </si>
  <si>
    <t>Agent Based Intelligent Systems</t>
  </si>
  <si>
    <t>Database Systems</t>
  </si>
  <si>
    <t>Software Requirements Engineering</t>
  </si>
  <si>
    <t>Software Economic &amp; Management</t>
  </si>
  <si>
    <t>Pollution Control Engineering</t>
  </si>
  <si>
    <t>Intrumentation &amp; Process Control</t>
  </si>
  <si>
    <t>Transportation Phenomena</t>
  </si>
  <si>
    <t>Physical &amp; Analytical Chemistry</t>
  </si>
  <si>
    <t>Differential Equations &amp; fourier Series</t>
  </si>
  <si>
    <t>Heat Transfer Operation</t>
  </si>
  <si>
    <t>Well Testing</t>
  </si>
  <si>
    <t>Reservoir Simulation</t>
  </si>
  <si>
    <t>Instrumentation &amp; Process Control</t>
  </si>
  <si>
    <t xml:space="preserve">Petroleum Geology &amp; Geo-Physical Prospecting </t>
  </si>
  <si>
    <t xml:space="preserve">Mineral Exploration Technology &amp; Mine Economics </t>
  </si>
  <si>
    <t>Foundry Engineering-II</t>
  </si>
  <si>
    <t>Industrial Economics Management &amp; Entrenpreneurship</t>
  </si>
  <si>
    <t>Technical &amp; Scientific Writing</t>
  </si>
  <si>
    <t>Entrepreneurship</t>
  </si>
  <si>
    <t>Manufacturing Technology</t>
  </si>
  <si>
    <t>Working Drawing &amp; Details-II</t>
  </si>
  <si>
    <t>Structure In Architecture-II</t>
  </si>
  <si>
    <t xml:space="preserve">Computer Aided Design-III    </t>
  </si>
  <si>
    <t>Physical Environmental Studies</t>
  </si>
  <si>
    <t>Cleaner Production Techniques</t>
  </si>
  <si>
    <t>Communication Skills &amp; Technical Writing</t>
  </si>
  <si>
    <t>Engineering Drawing &amp; Practices</t>
  </si>
  <si>
    <t xml:space="preserve">Water Supply Engineering </t>
  </si>
  <si>
    <t xml:space="preserve">Engineering Economics &amp; Project Management </t>
  </si>
  <si>
    <t>Robotics</t>
  </si>
  <si>
    <t>Digital Signal &amp; Image Processing</t>
  </si>
  <si>
    <t>Petroleum Production Engineering-I</t>
  </si>
  <si>
    <t>Architectural Design–I</t>
  </si>
  <si>
    <t>Environmental Bio-Technology</t>
  </si>
  <si>
    <t>Structural Design &amp; Drawing</t>
  </si>
  <si>
    <t>Automobile Engineering</t>
  </si>
  <si>
    <t>Power Distribution &amp; Utilization</t>
  </si>
  <si>
    <t>High Voltage Engineering</t>
  </si>
  <si>
    <t xml:space="preserve">Mechatronics Systems &amp; Applications </t>
  </si>
  <si>
    <t>Satellite &amp; Radar Communications</t>
  </si>
  <si>
    <t>Emerging Wireless Technologies &amp; RF Planning</t>
  </si>
  <si>
    <t>Network Protocols &amp; Architecture</t>
  </si>
  <si>
    <t>Telecom Policies &amp; Standards</t>
  </si>
  <si>
    <t>Economics &amp; Healthcare Management</t>
  </si>
  <si>
    <t>Data Science &amp; Analytics</t>
  </si>
  <si>
    <t xml:space="preserve">Cloud Computing </t>
  </si>
  <si>
    <t xml:space="preserve">Software Quality Engineering </t>
  </si>
  <si>
    <t>Simulation &amp; Modeling</t>
  </si>
  <si>
    <t>Petroleum Economics</t>
  </si>
  <si>
    <t>Project Planning &amp; Management</t>
  </si>
  <si>
    <t>Design &amp; Selection of Materials</t>
  </si>
  <si>
    <t xml:space="preserve">Environmental Impact Assessment </t>
  </si>
  <si>
    <t>Safety, Heath &amp; Environment</t>
  </si>
  <si>
    <t>Industrial Automation</t>
  </si>
  <si>
    <t>Machine Intelligence</t>
  </si>
  <si>
    <t>Mechatronic System Design</t>
  </si>
  <si>
    <t>Quantity Surveying &amp; Accounting</t>
  </si>
  <si>
    <t>Architectural Design-VII</t>
  </si>
  <si>
    <t>Sustainable Architecture</t>
  </si>
  <si>
    <t>Research &amp; Development Project-I</t>
  </si>
  <si>
    <t>Professional Practice &amp; Management</t>
  </si>
  <si>
    <t>Disaster Management</t>
  </si>
  <si>
    <t>Research &amp; Development Project-II</t>
  </si>
  <si>
    <t>Structure in Architecture-III</t>
  </si>
  <si>
    <t>Landscape Design</t>
  </si>
  <si>
    <t>Muslim Architecture</t>
  </si>
  <si>
    <t>Urban Planning &amp; Design-I</t>
  </si>
  <si>
    <t>Structure in Architecture-I</t>
  </si>
  <si>
    <t>Architectural Conservation</t>
  </si>
  <si>
    <t>Architecture Design-V</t>
  </si>
  <si>
    <t>Architectural Design-VI</t>
  </si>
  <si>
    <t>Interior Design</t>
  </si>
  <si>
    <t>Urban Planning &amp; Design-II</t>
  </si>
  <si>
    <t>Structure in Architecture-II</t>
  </si>
  <si>
    <t>Energy Efficient Architecture</t>
  </si>
  <si>
    <t>Working Drawing &amp; Details-III</t>
  </si>
  <si>
    <t>Building Services-I</t>
  </si>
  <si>
    <t>Architectural Design-III</t>
  </si>
  <si>
    <t>Building Construction-II</t>
  </si>
  <si>
    <t>Computer Aided Design-III</t>
  </si>
  <si>
    <t>Hydrology</t>
  </si>
  <si>
    <t>Steel Structures</t>
  </si>
  <si>
    <t>Geotechnical Engineering</t>
  </si>
  <si>
    <t>Environmental Engineering-II</t>
  </si>
  <si>
    <t>Foundation Engineering</t>
  </si>
  <si>
    <t xml:space="preserve">                                               Seventh</t>
  </si>
  <si>
    <t xml:space="preserve">Hydrology &amp; Drainage Engineering </t>
  </si>
  <si>
    <t>Architectural &amp; Town Planning</t>
  </si>
  <si>
    <t xml:space="preserve">Fluid Mechanics &amp; Hydraulics </t>
  </si>
  <si>
    <t>Antennas &amp; Wave Propagation</t>
  </si>
  <si>
    <t>Complex Variable &amp; Transform</t>
  </si>
  <si>
    <t xml:space="preserve">Linear Algebra &amp; Analytical Geometry </t>
  </si>
  <si>
    <t xml:space="preserve">Computer Architecture &amp; Assembly Programming </t>
  </si>
  <si>
    <t xml:space="preserve">Entrepreneurship &amp; Leadership </t>
  </si>
  <si>
    <t xml:space="preserve">Data Analysis &amp; Business Intelligence </t>
  </si>
  <si>
    <t>Differential Equation &amp; fourier Series</t>
  </si>
  <si>
    <t>Complex Variables &amp; Laplace Transforms</t>
  </si>
  <si>
    <t xml:space="preserve">Fracture Mechanics &amp; Failure Analysis </t>
  </si>
  <si>
    <t>Introduction to Computers &amp; C++ Programming</t>
  </si>
  <si>
    <t>Industrial Probability &amp; Estimations</t>
  </si>
  <si>
    <t>Supply Chain &amp; Logistical Management</t>
  </si>
  <si>
    <t xml:space="preserve">Industrial Maintenance &amp; Safety </t>
  </si>
  <si>
    <t xml:space="preserve">Site Planning &amp; Urban Design </t>
  </si>
  <si>
    <t xml:space="preserve">MicroController &amp; Embeded Systems </t>
  </si>
  <si>
    <t xml:space="preserve">Electronic Devices &amp; Circuits </t>
  </si>
  <si>
    <t>Data Structures &amp; Object Oriented Programming</t>
  </si>
  <si>
    <t>Ordinay &amp; Partial Differential Equations</t>
  </si>
  <si>
    <t>Data  structures &amp; Object Oriented Programming</t>
  </si>
  <si>
    <t>Construction Planning &amp; Management</t>
  </si>
  <si>
    <t>Drainage Engineering</t>
  </si>
  <si>
    <t>Entrepreneurship &amp; Engineering Management</t>
  </si>
  <si>
    <t>Control Engineering</t>
  </si>
  <si>
    <t>Renewable &amp; Emerging Energy Technologies</t>
  </si>
  <si>
    <t>Project Management &amp; Optimization</t>
  </si>
  <si>
    <t>Maintenance Engineering</t>
  </si>
  <si>
    <t>Power System Protection</t>
  </si>
  <si>
    <t>Mechatronics Systems &amp; Applications</t>
  </si>
  <si>
    <t>Artificial Intelligence</t>
  </si>
  <si>
    <t>Soil Mechanics for Environmental Engineers</t>
  </si>
  <si>
    <t>Hazardous Waste Risk Assessment  &amp; Management</t>
  </si>
  <si>
    <t>Hazardous Waste Risk Assessment &amp; Management</t>
  </si>
  <si>
    <t xml:space="preserve">Maintenance Engineering &amp; Risk Management </t>
  </si>
  <si>
    <t>Unconventional Reservoirs</t>
  </si>
  <si>
    <t>Petroleum Production Engineering-II</t>
  </si>
  <si>
    <t>Principles of Enhanced Oil Recovery</t>
  </si>
  <si>
    <t xml:space="preserve">Design of Materials </t>
  </si>
  <si>
    <t xml:space="preserve">Computational Materials Science </t>
  </si>
  <si>
    <t>Tribology &amp; Surface Engineering</t>
  </si>
  <si>
    <t xml:space="preserve">Entrepreneurship &amp; Marketing </t>
  </si>
  <si>
    <t xml:space="preserve">Production System Design </t>
  </si>
  <si>
    <t>Advanced Manufacturing Technologies</t>
  </si>
  <si>
    <t>Supply Chain &amp;  Logistics</t>
  </si>
  <si>
    <t>Architectural Research Methods</t>
  </si>
  <si>
    <t>Urban Planning &amp; Design</t>
  </si>
  <si>
    <t>Environmental Impact Assessment</t>
  </si>
  <si>
    <t xml:space="preserve">Unconventional Reservoirs </t>
  </si>
  <si>
    <t>Refrigeration &amp; Air Conditioning</t>
  </si>
  <si>
    <t xml:space="preserve">Fluid Mechanics &amp;  Hydraulics </t>
  </si>
  <si>
    <t>Complex, Analysis Statistical Methods &amp; Probability</t>
  </si>
  <si>
    <t>Fluids Mechanics  &amp; Hydraulics-I</t>
  </si>
  <si>
    <t>Plain  &amp; Reinforced Concrete</t>
  </si>
  <si>
    <t xml:space="preserve">Geotechnical Engineering </t>
  </si>
  <si>
    <t>Fluid Mechanics-II</t>
  </si>
  <si>
    <t>Machnie Design-II</t>
  </si>
  <si>
    <t>Heating, Ventilation &amp; Air Conditioning</t>
  </si>
  <si>
    <t>Manufacturing Processes-II</t>
  </si>
  <si>
    <t>Mechanics of Machine-I</t>
  </si>
  <si>
    <t>Machine Design &amp; Computer Aided Design-I</t>
  </si>
  <si>
    <t>Advanced Electrical Machines</t>
  </si>
  <si>
    <t>Electrical Power Transmission</t>
  </si>
  <si>
    <t>Introduction to Embedded Systems</t>
  </si>
  <si>
    <t>Probability &amp; Random Signals</t>
  </si>
  <si>
    <t>Optoelectronics</t>
  </si>
  <si>
    <t>Probability &amp; Stochastic Processes</t>
  </si>
  <si>
    <t>Digital Communications</t>
  </si>
  <si>
    <t>Enterpreneurship</t>
  </si>
  <si>
    <t>Circuit Analysis</t>
  </si>
  <si>
    <t>Microprocessors &amp; Microcontrollers</t>
  </si>
  <si>
    <t>Probability &amp; Sochastic Processes</t>
  </si>
  <si>
    <t>Electronic Instrumentations</t>
  </si>
  <si>
    <t>Healthcare Information Systems &amp; Hospital Management</t>
  </si>
  <si>
    <t>Complex Variables&amp; Transforms</t>
  </si>
  <si>
    <t>Data Structure &amp;  Algorithm Analysis</t>
  </si>
  <si>
    <t>Operating System Concepts</t>
  </si>
  <si>
    <t xml:space="preserve">Communication &amp; Presentation Skills </t>
  </si>
  <si>
    <t>Mobile Application Development</t>
  </si>
  <si>
    <t>Technical &amp; Business Writing</t>
  </si>
  <si>
    <t>March, 2023</t>
  </si>
  <si>
    <t>17/03/2023</t>
  </si>
  <si>
    <t>Mr./Dr.</t>
  </si>
</sst>
</file>

<file path=xl/styles.xml><?xml version="1.0" encoding="utf-8"?>
<styleSheet xmlns="http://schemas.openxmlformats.org/spreadsheetml/2006/main">
  <fonts count="55">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sz val="7"/>
      <color indexed="8"/>
      <name val="Times New Roman"/>
      <family val="1"/>
    </font>
    <font>
      <b/>
      <sz val="9"/>
      <color indexed="8"/>
      <name val="Times New Roman"/>
      <family val="1"/>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Times New Roman"/>
      <family val="1"/>
    </font>
    <font>
      <sz val="8"/>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b/>
      <sz val="12"/>
      <color theme="3"/>
      <name val="Times New Roman"/>
      <family val="1"/>
    </font>
    <font>
      <sz val="12"/>
      <color theme="1"/>
      <name val="Calibri"/>
      <family val="2"/>
      <scheme val="minor"/>
    </font>
    <font>
      <sz val="10"/>
      <color rgb="FF000000"/>
      <name val="Calibri"/>
      <family val="2"/>
      <scheme val="minor"/>
    </font>
    <font>
      <sz val="11"/>
      <color rgb="FF000000"/>
      <name val="Calibri"/>
      <family val="2"/>
      <scheme val="minor"/>
    </font>
    <font>
      <sz val="10"/>
      <color theme="1"/>
      <name val="Calibri"/>
      <family val="2"/>
      <scheme val="minor"/>
    </font>
    <font>
      <sz val="9"/>
      <color theme="1"/>
      <name val="Calibri"/>
      <family val="2"/>
      <scheme val="minor"/>
    </font>
    <font>
      <sz val="12"/>
      <color rgb="FF000000"/>
      <name val="Calibri"/>
      <family val="2"/>
      <scheme val="minor"/>
    </font>
    <font>
      <sz val="14"/>
      <color rgb="FFFF0000"/>
      <name val="Calibri"/>
      <family val="2"/>
      <scheme val="minor"/>
    </font>
    <font>
      <sz val="12"/>
      <color rgb="FFFF0000"/>
      <name val="Calibri"/>
      <family val="2"/>
      <scheme val="minor"/>
    </font>
    <font>
      <sz val="9"/>
      <color rgb="FFFF0000"/>
      <name val="Times New Roman"/>
      <family val="1"/>
    </font>
    <font>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9">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medium">
        <color indexed="64"/>
      </left>
      <right style="medium">
        <color rgb="FF7030A0"/>
      </right>
      <top style="medium">
        <color rgb="FF7030A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7">
    <xf numFmtId="0" fontId="0" fillId="0" borderId="0" xfId="0"/>
    <xf numFmtId="0" fontId="12" fillId="0" borderId="0" xfId="0" applyFont="1" applyAlignment="1">
      <alignment horizontal="center" vertical="center" shrinkToFit="1"/>
    </xf>
    <xf numFmtId="0" fontId="12" fillId="0" borderId="0" xfId="0" applyFont="1" applyAlignment="1">
      <alignment shrinkToFit="1"/>
    </xf>
    <xf numFmtId="0" fontId="12" fillId="0" borderId="0" xfId="0" applyFont="1" applyAlignment="1">
      <alignment horizontal="center" vertical="center" shrinkToFit="1"/>
    </xf>
    <xf numFmtId="0" fontId="12" fillId="0" borderId="0" xfId="0" applyFont="1" applyAlignment="1">
      <alignment horizontal="center" vertical="center" shrinkToFit="1"/>
    </xf>
    <xf numFmtId="0" fontId="13" fillId="0" borderId="0" xfId="0" applyFont="1"/>
    <xf numFmtId="0" fontId="13" fillId="0" borderId="0" xfId="0" applyFont="1" applyAlignment="1">
      <alignment horizontal="left"/>
    </xf>
    <xf numFmtId="0" fontId="13"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4" fillId="0" borderId="0" xfId="0" applyFont="1" applyAlignment="1">
      <alignment shrinkToFit="1"/>
    </xf>
    <xf numFmtId="0" fontId="12" fillId="0" borderId="0" xfId="0" applyFont="1" applyAlignment="1">
      <alignment horizontal="center" shrinkToFit="1"/>
    </xf>
    <xf numFmtId="0" fontId="1" fillId="0" borderId="2" xfId="0" applyFont="1" applyBorder="1" applyAlignment="1" applyProtection="1">
      <alignment horizontal="center" vertical="center" shrinkToFit="1"/>
    </xf>
    <xf numFmtId="0" fontId="15" fillId="0" borderId="0" xfId="0" applyFont="1" applyAlignment="1">
      <alignment horizontal="center"/>
    </xf>
    <xf numFmtId="0" fontId="13" fillId="0" borderId="0" xfId="0" applyFont="1" applyProtection="1">
      <protection hidden="1"/>
    </xf>
    <xf numFmtId="0" fontId="10" fillId="0" borderId="0" xfId="0" applyFont="1"/>
    <xf numFmtId="0" fontId="0" fillId="0" borderId="0" xfId="0" applyAlignment="1">
      <alignment horizontal="left"/>
    </xf>
    <xf numFmtId="0" fontId="12" fillId="0" borderId="0" xfId="0" applyFont="1" applyProtection="1">
      <protection hidden="1"/>
    </xf>
    <xf numFmtId="0" fontId="13" fillId="0" borderId="0" xfId="0" applyFont="1" applyBorder="1" applyAlignment="1">
      <alignment horizontal="center" vertical="center" shrinkToFit="1"/>
    </xf>
    <xf numFmtId="0" fontId="12" fillId="0" borderId="0" xfId="0" applyFont="1" applyAlignment="1">
      <alignment horizontal="center" vertical="center" shrinkToFit="1"/>
    </xf>
    <xf numFmtId="0" fontId="16" fillId="0" borderId="0" xfId="0" applyFont="1" applyBorder="1" applyAlignment="1" applyProtection="1">
      <alignment horizontal="center" vertical="center" shrinkToFit="1"/>
      <protection hidden="1"/>
    </xf>
    <xf numFmtId="0" fontId="17" fillId="0" borderId="0" xfId="0" applyFont="1" applyBorder="1" applyAlignment="1">
      <alignment horizontal="center" vertical="center" shrinkToFit="1"/>
    </xf>
    <xf numFmtId="0" fontId="17" fillId="0" borderId="0" xfId="0" applyFont="1" applyBorder="1" applyAlignment="1">
      <alignment horizontal="left" vertical="center" shrinkToFit="1"/>
    </xf>
    <xf numFmtId="0" fontId="18" fillId="0" borderId="47" xfId="0" applyFont="1" applyBorder="1" applyAlignment="1" applyProtection="1">
      <alignment vertical="center" shrinkToFit="1"/>
      <protection locked="0"/>
    </xf>
    <xf numFmtId="0" fontId="19" fillId="0" borderId="4" xfId="0" applyFont="1" applyBorder="1" applyAlignment="1">
      <alignment horizontal="center" vertical="center" shrinkToFit="1"/>
    </xf>
    <xf numFmtId="0" fontId="20" fillId="0" borderId="2" xfId="0" applyFont="1" applyBorder="1" applyAlignment="1">
      <alignment horizontal="center" vertical="center" shrinkToFit="1"/>
    </xf>
    <xf numFmtId="0" fontId="12" fillId="0" borderId="0" xfId="0" applyFont="1" applyAlignment="1">
      <alignment horizontal="center" vertical="center" shrinkToFit="1"/>
    </xf>
    <xf numFmtId="0" fontId="12" fillId="0" borderId="0" xfId="0" applyFont="1" applyAlignment="1">
      <alignment horizontal="center" vertical="center" shrinkToFit="1"/>
    </xf>
    <xf numFmtId="0" fontId="12" fillId="0" borderId="0" xfId="0" applyFont="1" applyAlignment="1">
      <alignment horizontal="center" vertical="center" shrinkToFit="1"/>
    </xf>
    <xf numFmtId="0" fontId="12" fillId="0" borderId="5" xfId="0" applyFont="1" applyBorder="1" applyAlignment="1">
      <alignment horizontal="center" vertical="center" shrinkToFit="1"/>
    </xf>
    <xf numFmtId="0" fontId="21" fillId="2" borderId="6" xfId="0" applyFont="1" applyFill="1" applyBorder="1" applyAlignment="1">
      <alignment horizontal="center" shrinkToFit="1"/>
    </xf>
    <xf numFmtId="0" fontId="12" fillId="0" borderId="0" xfId="0" applyFont="1" applyAlignment="1">
      <alignment horizontal="center" shrinkToFit="1"/>
    </xf>
    <xf numFmtId="0" fontId="12" fillId="0" borderId="0" xfId="0" applyFont="1" applyAlignment="1">
      <alignment horizontal="center" vertical="center" shrinkToFit="1"/>
    </xf>
    <xf numFmtId="0" fontId="13" fillId="0" borderId="3" xfId="0" applyFont="1" applyBorder="1" applyAlignment="1">
      <alignment horizontal="center" vertical="center" shrinkToFit="1"/>
    </xf>
    <xf numFmtId="0" fontId="13" fillId="0" borderId="1" xfId="0" applyFont="1" applyBorder="1" applyAlignment="1">
      <alignment horizontal="center" vertical="center" shrinkToFit="1"/>
    </xf>
    <xf numFmtId="0" fontId="22" fillId="2" borderId="7" xfId="0" applyFont="1" applyFill="1" applyBorder="1" applyAlignment="1">
      <alignment horizontal="center" vertical="center" shrinkToFit="1"/>
    </xf>
    <xf numFmtId="0" fontId="12" fillId="0" borderId="0" xfId="0" applyFont="1" applyAlignment="1">
      <alignment horizontal="center" vertical="center" shrinkToFit="1"/>
    </xf>
    <xf numFmtId="0" fontId="13" fillId="0" borderId="0" xfId="0" applyFont="1" applyBorder="1" applyAlignment="1">
      <alignment horizontal="center" vertical="center" shrinkToFit="1"/>
    </xf>
    <xf numFmtId="0" fontId="12" fillId="0" borderId="0" xfId="0" applyFont="1" applyAlignment="1">
      <alignment horizontal="center" shrinkToFit="1"/>
    </xf>
    <xf numFmtId="0" fontId="13" fillId="0" borderId="1" xfId="0" applyFont="1" applyBorder="1" applyAlignment="1">
      <alignment horizontal="center" vertical="center" shrinkToFit="1"/>
    </xf>
    <xf numFmtId="0" fontId="13" fillId="0" borderId="0" xfId="0" applyFont="1" applyBorder="1" applyAlignment="1">
      <alignment vertical="center" shrinkToFit="1"/>
    </xf>
    <xf numFmtId="0" fontId="13" fillId="0" borderId="0" xfId="0" applyFont="1" applyBorder="1" applyAlignment="1">
      <alignment horizontal="left" vertical="center" shrinkToFit="1"/>
    </xf>
    <xf numFmtId="0" fontId="1" fillId="0" borderId="4"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49" fontId="1" fillId="0" borderId="8" xfId="0" applyNumberFormat="1" applyFont="1" applyBorder="1" applyAlignment="1" applyProtection="1">
      <alignment horizontal="left" vertical="center" shrinkToFit="1"/>
    </xf>
    <xf numFmtId="0" fontId="12" fillId="0" borderId="0" xfId="0" applyFont="1" applyAlignment="1">
      <alignment horizontal="center" vertical="center" shrinkToFit="1"/>
    </xf>
    <xf numFmtId="0" fontId="0" fillId="0" borderId="0" xfId="0"/>
    <xf numFmtId="0" fontId="13" fillId="0" borderId="1" xfId="0" applyFont="1" applyBorder="1" applyAlignment="1">
      <alignment horizontal="center" vertical="center" shrinkToFit="1"/>
    </xf>
    <xf numFmtId="0" fontId="0" fillId="0" borderId="0" xfId="0" applyFont="1"/>
    <xf numFmtId="0" fontId="23" fillId="2" borderId="0" xfId="0" applyFont="1" applyFill="1" applyAlignment="1">
      <alignment horizontal="center"/>
    </xf>
    <xf numFmtId="0" fontId="24" fillId="0" borderId="9" xfId="0" applyFont="1" applyBorder="1" applyAlignment="1">
      <alignment vertical="top" shrinkToFit="1"/>
    </xf>
    <xf numFmtId="0" fontId="25"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1" fillId="0" borderId="48"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9" xfId="0" applyNumberFormat="1" applyFont="1" applyBorder="1" applyAlignment="1" applyProtection="1">
      <alignment horizontal="left" vertical="center" shrinkToFit="1"/>
      <protection locked="0"/>
    </xf>
    <xf numFmtId="0" fontId="12" fillId="0" borderId="0" xfId="0" applyFont="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0" xfId="0" applyFont="1" applyAlignment="1">
      <alignment horizontal="center" vertical="center" shrinkToFit="1"/>
    </xf>
    <xf numFmtId="0" fontId="17" fillId="0" borderId="11" xfId="0" applyFont="1" applyBorder="1" applyAlignment="1">
      <alignment horizontal="center" vertical="center" shrinkToFit="1"/>
    </xf>
    <xf numFmtId="0" fontId="18" fillId="0" borderId="0" xfId="0" applyFont="1" applyBorder="1" applyAlignment="1" applyProtection="1">
      <alignment vertical="center" shrinkToFit="1"/>
      <protection locked="0"/>
    </xf>
    <xf numFmtId="0" fontId="19"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26" fillId="0" borderId="0" xfId="0" quotePrefix="1" applyFont="1" applyBorder="1" applyAlignment="1" applyProtection="1">
      <alignment horizontal="center" vertical="center" shrinkToFit="1"/>
    </xf>
    <xf numFmtId="0" fontId="12" fillId="0" borderId="0" xfId="0" applyFont="1" applyAlignment="1">
      <alignment horizontal="center" vertical="center" shrinkToFit="1"/>
    </xf>
    <xf numFmtId="0" fontId="12" fillId="2" borderId="0" xfId="0" applyNumberFormat="1" applyFont="1" applyFill="1" applyAlignment="1">
      <alignment horizontal="center" vertical="center" shrinkToFit="1"/>
    </xf>
    <xf numFmtId="0" fontId="12" fillId="3" borderId="0" xfId="0" applyFont="1" applyFill="1" applyAlignment="1">
      <alignment horizontal="center" vertical="center" shrinkToFit="1"/>
    </xf>
    <xf numFmtId="0" fontId="12" fillId="2" borderId="0" xfId="0" applyFont="1" applyFill="1" applyAlignment="1">
      <alignment horizontal="center" vertical="center" shrinkToFit="1"/>
    </xf>
    <xf numFmtId="0" fontId="12" fillId="4" borderId="0" xfId="0" applyFont="1" applyFill="1" applyAlignment="1">
      <alignment horizontal="center" vertical="center" shrinkToFit="1"/>
    </xf>
    <xf numFmtId="0" fontId="12" fillId="5" borderId="0" xfId="0" applyFont="1" applyFill="1" applyAlignment="1">
      <alignment horizontal="center" vertical="center" shrinkToFit="1"/>
    </xf>
    <xf numFmtId="0" fontId="1" fillId="0" borderId="12" xfId="0" applyFont="1" applyBorder="1" applyAlignment="1" applyProtection="1">
      <alignment horizontal="center" vertical="center" shrinkToFit="1"/>
      <protection locked="0"/>
    </xf>
    <xf numFmtId="0" fontId="16" fillId="2" borderId="6" xfId="0" applyFont="1" applyFill="1" applyBorder="1" applyAlignment="1">
      <alignment horizontal="center" shrinkToFit="1"/>
    </xf>
    <xf numFmtId="0" fontId="13" fillId="0" borderId="6" xfId="0" applyFont="1" applyBorder="1" applyAlignment="1">
      <alignment horizontal="center" vertical="center" shrinkToFit="1"/>
    </xf>
    <xf numFmtId="0" fontId="21" fillId="0" borderId="13" xfId="0" applyFont="1" applyBorder="1" applyAlignment="1">
      <alignment horizontal="center" vertical="center" shrinkToFit="1"/>
    </xf>
    <xf numFmtId="0" fontId="12" fillId="0" borderId="0" xfId="0" applyFont="1" applyAlignment="1">
      <alignment horizontal="center" vertical="center" shrinkToFit="1"/>
    </xf>
    <xf numFmtId="0" fontId="27" fillId="0" borderId="0" xfId="0" quotePrefix="1" applyFont="1" applyAlignment="1">
      <alignment horizontal="center" vertical="center" shrinkToFit="1"/>
    </xf>
    <xf numFmtId="0" fontId="26" fillId="0" borderId="14" xfId="0" quotePrefix="1" applyFont="1" applyBorder="1" applyAlignment="1" applyProtection="1">
      <alignment vertical="center" shrinkToFit="1"/>
    </xf>
    <xf numFmtId="0" fontId="26" fillId="0" borderId="0" xfId="0" applyFont="1" applyBorder="1" applyAlignment="1">
      <alignment horizontal="center" vertical="center" shrinkToFit="1"/>
    </xf>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11" fillId="0" borderId="0" xfId="0" applyFont="1"/>
    <xf numFmtId="0" fontId="11" fillId="0" borderId="0" xfId="0" applyFont="1" applyAlignment="1">
      <alignment horizontal="left"/>
    </xf>
    <xf numFmtId="0" fontId="41" fillId="0" borderId="0" xfId="0" applyFont="1" applyAlignment="1">
      <alignment horizontal="left"/>
    </xf>
    <xf numFmtId="0" fontId="0" fillId="0" borderId="0" xfId="0"/>
    <xf numFmtId="49" fontId="0" fillId="0" borderId="0" xfId="0" applyNumberFormat="1"/>
    <xf numFmtId="0" fontId="0" fillId="0" borderId="0" xfId="0"/>
    <xf numFmtId="0" fontId="0" fillId="0" borderId="0" xfId="0"/>
    <xf numFmtId="0" fontId="0" fillId="0" borderId="0" xfId="0"/>
    <xf numFmtId="0" fontId="11" fillId="0" borderId="0" xfId="0" applyFont="1" applyAlignment="1">
      <alignment horizontal="center"/>
    </xf>
    <xf numFmtId="0" fontId="30" fillId="0" borderId="0" xfId="0" applyFont="1" applyBorder="1" applyAlignment="1">
      <alignment horizontal="justify" vertical="top" wrapText="1" shrinkToFit="1"/>
    </xf>
    <xf numFmtId="0" fontId="31" fillId="0" borderId="0" xfId="0" applyFont="1" applyBorder="1" applyAlignment="1">
      <alignment horizontal="justify" vertical="top" wrapText="1" shrinkToFit="1"/>
    </xf>
    <xf numFmtId="0" fontId="12" fillId="0" borderId="0" xfId="0" applyFont="1" applyAlignment="1">
      <alignment horizontal="center" shrinkToFit="1"/>
    </xf>
    <xf numFmtId="0" fontId="21" fillId="0" borderId="0" xfId="0" applyFont="1" applyAlignment="1">
      <alignment horizontal="center" wrapText="1" shrinkToFit="1"/>
    </xf>
    <xf numFmtId="0" fontId="13" fillId="0" borderId="0" xfId="0" applyFont="1" applyBorder="1" applyAlignment="1">
      <alignment horizontal="center" vertical="center" shrinkToFit="1"/>
    </xf>
    <xf numFmtId="0" fontId="14" fillId="0" borderId="0" xfId="0" applyFont="1" applyBorder="1" applyAlignment="1">
      <alignment horizontal="justify" vertical="top" wrapText="1" shrinkToFit="1"/>
    </xf>
    <xf numFmtId="0" fontId="16" fillId="2" borderId="0" xfId="0" applyFont="1" applyFill="1" applyBorder="1" applyAlignment="1">
      <alignment horizontal="center" vertical="center" shrinkToFit="1"/>
    </xf>
    <xf numFmtId="0" fontId="43" fillId="0" borderId="0" xfId="0" applyFont="1" applyAlignment="1">
      <alignment horizontal="center" vertical="center" shrinkToFit="1"/>
    </xf>
    <xf numFmtId="0" fontId="17" fillId="0" borderId="0" xfId="0" applyFont="1" applyBorder="1" applyAlignment="1">
      <alignment horizontal="center" vertical="center" shrinkToFit="1"/>
    </xf>
    <xf numFmtId="0" fontId="0" fillId="0" borderId="0" xfId="0"/>
    <xf numFmtId="0" fontId="21" fillId="2" borderId="0" xfId="0" applyFont="1" applyFill="1" applyBorder="1" applyAlignment="1">
      <alignment horizontal="center" shrinkToFit="1"/>
    </xf>
    <xf numFmtId="0" fontId="43" fillId="0" borderId="0" xfId="0" applyFont="1" applyBorder="1" applyAlignment="1">
      <alignment horizontal="center" vertical="center" shrinkToFit="1"/>
    </xf>
    <xf numFmtId="0" fontId="21" fillId="0" borderId="0" xfId="0" applyFont="1" applyBorder="1" applyAlignment="1">
      <alignment horizontal="center" wrapText="1" shrinkToFit="1"/>
    </xf>
    <xf numFmtId="0" fontId="22" fillId="2" borderId="0" xfId="0" applyFont="1" applyFill="1" applyBorder="1" applyAlignment="1">
      <alignment horizontal="center" vertical="center" shrinkToFit="1"/>
    </xf>
    <xf numFmtId="0" fontId="12" fillId="0" borderId="0" xfId="0" applyFont="1" applyAlignment="1">
      <alignment horizontal="center" shrinkToFit="1"/>
    </xf>
    <xf numFmtId="0" fontId="21" fillId="0" borderId="0" xfId="0" applyFont="1" applyAlignment="1">
      <alignment horizontal="center" wrapText="1" shrinkToFit="1"/>
    </xf>
    <xf numFmtId="0" fontId="13" fillId="0" borderId="0" xfId="0" applyFont="1" applyBorder="1" applyAlignment="1">
      <alignment horizontal="center" vertical="center" shrinkToFit="1"/>
    </xf>
    <xf numFmtId="0" fontId="14" fillId="0" borderId="0" xfId="0" applyFont="1" applyBorder="1" applyAlignment="1">
      <alignment horizontal="justify" vertical="top" wrapText="1" shrinkToFit="1"/>
    </xf>
    <xf numFmtId="0" fontId="12" fillId="0" borderId="0" xfId="0" applyFont="1" applyBorder="1" applyAlignment="1">
      <alignment horizontal="center" shrinkToFit="1"/>
    </xf>
    <xf numFmtId="0" fontId="16" fillId="2" borderId="0" xfId="0" applyFont="1" applyFill="1" applyBorder="1" applyAlignment="1">
      <alignment horizontal="center" vertical="center" shrinkToFit="1"/>
    </xf>
    <xf numFmtId="0" fontId="17" fillId="0" borderId="0" xfId="0" applyFont="1" applyBorder="1" applyAlignment="1">
      <alignment horizontal="center" vertical="center" shrinkToFit="1"/>
    </xf>
    <xf numFmtId="0" fontId="38" fillId="0" borderId="0" xfId="0" applyFont="1" applyBorder="1" applyAlignment="1">
      <alignment horizontal="center" vertical="center" shrinkToFit="1"/>
    </xf>
    <xf numFmtId="0" fontId="0" fillId="0" borderId="0" xfId="0"/>
    <xf numFmtId="0" fontId="11" fillId="0" borderId="0" xfId="0" applyFont="1" applyAlignment="1">
      <alignment horizontal="center"/>
    </xf>
    <xf numFmtId="0" fontId="16" fillId="2" borderId="0" xfId="0" applyFont="1" applyFill="1" applyBorder="1" applyAlignment="1">
      <alignment horizontal="center" vertical="center" shrinkToFit="1"/>
    </xf>
    <xf numFmtId="0" fontId="43" fillId="0" borderId="0" xfId="0" applyFont="1" applyAlignment="1">
      <alignment horizontal="center" vertical="center" shrinkToFit="1"/>
    </xf>
    <xf numFmtId="0" fontId="12" fillId="0" borderId="0" xfId="0" applyFont="1" applyAlignment="1">
      <alignment horizontal="center" shrinkToFit="1"/>
    </xf>
    <xf numFmtId="0" fontId="14" fillId="0" borderId="0" xfId="0" applyFont="1" applyBorder="1" applyAlignment="1">
      <alignment horizontal="justify" vertical="top" wrapText="1" shrinkToFit="1"/>
    </xf>
    <xf numFmtId="0" fontId="12" fillId="0" borderId="0" xfId="0" applyFont="1" applyBorder="1" applyAlignment="1">
      <alignment horizontal="center" shrinkToFit="1"/>
    </xf>
    <xf numFmtId="0" fontId="13" fillId="0" borderId="0" xfId="0" applyFont="1" applyBorder="1" applyAlignment="1">
      <alignment horizontal="center" vertical="center" shrinkToFit="1"/>
    </xf>
    <xf numFmtId="0" fontId="21" fillId="0" borderId="0" xfId="0" applyFont="1" applyAlignment="1">
      <alignment horizontal="center" wrapText="1" shrinkToFit="1"/>
    </xf>
    <xf numFmtId="0" fontId="30" fillId="0" borderId="0" xfId="0" applyFont="1" applyBorder="1" applyAlignment="1">
      <alignment horizontal="justify" vertical="top" wrapText="1" shrinkToFit="1"/>
    </xf>
    <xf numFmtId="0" fontId="31" fillId="0" borderId="0" xfId="0" applyFont="1" applyBorder="1" applyAlignment="1">
      <alignment horizontal="justify" vertical="top" wrapText="1" shrinkToFit="1"/>
    </xf>
    <xf numFmtId="0" fontId="17" fillId="0" borderId="0" xfId="0" applyFont="1" applyBorder="1" applyAlignment="1">
      <alignment horizontal="center" vertical="center" shrinkToFit="1"/>
    </xf>
    <xf numFmtId="0" fontId="38" fillId="0" borderId="0" xfId="0" applyFont="1" applyBorder="1" applyAlignment="1">
      <alignment horizontal="center" vertical="center" shrinkToFit="1"/>
    </xf>
    <xf numFmtId="0" fontId="0" fillId="0" borderId="0" xfId="0"/>
    <xf numFmtId="0" fontId="0" fillId="0" borderId="0" xfId="0"/>
    <xf numFmtId="0" fontId="11" fillId="0" borderId="0" xfId="0" applyFont="1" applyAlignment="1">
      <alignment horizontal="center"/>
    </xf>
    <xf numFmtId="0" fontId="0" fillId="0" borderId="0" xfId="0"/>
    <xf numFmtId="0" fontId="0" fillId="0" borderId="0" xfId="0" applyAlignment="1">
      <alignment horizontal="left"/>
    </xf>
    <xf numFmtId="0" fontId="14" fillId="0" borderId="0" xfId="0" applyFont="1"/>
    <xf numFmtId="0" fontId="24" fillId="0" borderId="0" xfId="0" applyFont="1"/>
    <xf numFmtId="0" fontId="45" fillId="0" borderId="0" xfId="0" applyFont="1"/>
    <xf numFmtId="0" fontId="46" fillId="0" borderId="0" xfId="0" applyFont="1" applyBorder="1"/>
    <xf numFmtId="0" fontId="47" fillId="0" borderId="0" xfId="0" applyFont="1" applyBorder="1" applyAlignment="1">
      <alignment wrapText="1"/>
    </xf>
    <xf numFmtId="0" fontId="48" fillId="0" borderId="0" xfId="0" applyFont="1"/>
    <xf numFmtId="0" fontId="49" fillId="0" borderId="0" xfId="0" applyFont="1"/>
    <xf numFmtId="0" fontId="50" fillId="0" borderId="0" xfId="0" applyFont="1"/>
    <xf numFmtId="0" fontId="45" fillId="0" borderId="0" xfId="0" applyFont="1" applyBorder="1" applyAlignment="1">
      <alignment horizontal="left"/>
    </xf>
    <xf numFmtId="0" fontId="45" fillId="0" borderId="0" xfId="0" applyFont="1" applyBorder="1" applyAlignment="1">
      <alignment horizontal="left" wrapText="1"/>
    </xf>
    <xf numFmtId="0" fontId="48" fillId="0" borderId="0" xfId="0" applyFont="1" applyAlignment="1">
      <alignment horizontal="left"/>
    </xf>
    <xf numFmtId="0" fontId="0" fillId="0" borderId="0" xfId="0" applyFont="1" applyAlignment="1">
      <alignment horizontal="left"/>
    </xf>
    <xf numFmtId="0" fontId="0" fillId="0" borderId="0" xfId="0"/>
    <xf numFmtId="0" fontId="0" fillId="0" borderId="0" xfId="0"/>
    <xf numFmtId="0" fontId="30" fillId="0" borderId="0" xfId="0" applyFont="1"/>
    <xf numFmtId="0" fontId="0" fillId="0" borderId="0" xfId="0"/>
    <xf numFmtId="0" fontId="11" fillId="0" borderId="0" xfId="0" applyFont="1" applyAlignment="1">
      <alignment horizontal="center"/>
    </xf>
    <xf numFmtId="0" fontId="0" fillId="0" borderId="0" xfId="0"/>
    <xf numFmtId="0" fontId="11" fillId="0" borderId="0" xfId="0" applyFont="1" applyAlignment="1">
      <alignment horizontal="center"/>
    </xf>
    <xf numFmtId="0" fontId="51" fillId="0" borderId="0" xfId="0" applyFont="1"/>
    <xf numFmtId="0" fontId="0" fillId="0" borderId="0" xfId="0"/>
    <xf numFmtId="0" fontId="0" fillId="0" borderId="0" xfId="0"/>
    <xf numFmtId="0" fontId="0" fillId="0" borderId="0" xfId="0"/>
    <xf numFmtId="0" fontId="11" fillId="0" borderId="0" xfId="0" applyFont="1" applyAlignment="1">
      <alignment horizontal="center"/>
    </xf>
    <xf numFmtId="0" fontId="11" fillId="0" borderId="0" xfId="0" applyFont="1" applyAlignment="1">
      <alignment horizontal="center"/>
    </xf>
    <xf numFmtId="0" fontId="0" fillId="0" borderId="0" xfId="0"/>
    <xf numFmtId="0" fontId="0" fillId="0" borderId="0" xfId="0"/>
    <xf numFmtId="0" fontId="11" fillId="0" borderId="0" xfId="0" applyFont="1" applyAlignment="1">
      <alignment horizontal="center"/>
    </xf>
    <xf numFmtId="0" fontId="52" fillId="0" borderId="0" xfId="0" applyFont="1" applyAlignment="1">
      <alignment horizontal="center"/>
    </xf>
    <xf numFmtId="0" fontId="0" fillId="0" borderId="0" xfId="0"/>
    <xf numFmtId="0" fontId="11" fillId="0" borderId="0" xfId="0" applyFont="1" applyAlignment="1">
      <alignment horizontal="center"/>
    </xf>
    <xf numFmtId="0" fontId="0" fillId="0" borderId="0" xfId="0"/>
    <xf numFmtId="0" fontId="0" fillId="0" borderId="0" xfId="0"/>
    <xf numFmtId="0" fontId="0" fillId="0" borderId="0" xfId="0"/>
    <xf numFmtId="0" fontId="0" fillId="0" borderId="0" xfId="0"/>
    <xf numFmtId="0" fontId="11" fillId="0" borderId="0" xfId="0" applyFont="1" applyAlignment="1">
      <alignment horizontal="center"/>
    </xf>
    <xf numFmtId="0" fontId="0" fillId="0" borderId="0" xfId="0"/>
    <xf numFmtId="0" fontId="11" fillId="0" borderId="0" xfId="0" applyFont="1" applyAlignment="1">
      <alignment horizontal="center"/>
    </xf>
    <xf numFmtId="0" fontId="0" fillId="0" borderId="0" xfId="0"/>
    <xf numFmtId="0" fontId="11" fillId="0" borderId="0" xfId="0" applyFont="1" applyAlignment="1">
      <alignment horizontal="center"/>
    </xf>
    <xf numFmtId="0" fontId="0" fillId="0" borderId="0" xfId="0"/>
    <xf numFmtId="0" fontId="11" fillId="0" borderId="0" xfId="0" applyFont="1" applyAlignment="1">
      <alignment horizontal="center"/>
    </xf>
    <xf numFmtId="0" fontId="13" fillId="0" borderId="0" xfId="0" applyFont="1" applyBorder="1" applyAlignment="1">
      <alignment horizontal="center" vertical="center" shrinkToFit="1"/>
    </xf>
    <xf numFmtId="0" fontId="0" fillId="0" borderId="0" xfId="0"/>
    <xf numFmtId="0" fontId="11" fillId="0" borderId="0" xfId="0" applyFont="1" applyAlignment="1">
      <alignment horizontal="center"/>
    </xf>
    <xf numFmtId="0" fontId="0" fillId="0" borderId="0" xfId="0"/>
    <xf numFmtId="0" fontId="0" fillId="0" borderId="0" xfId="0"/>
    <xf numFmtId="0" fontId="0" fillId="0" borderId="0" xfId="0"/>
    <xf numFmtId="0" fontId="11" fillId="0" borderId="0" xfId="0" applyFont="1" applyAlignment="1">
      <alignment horizontal="center"/>
    </xf>
    <xf numFmtId="0" fontId="0" fillId="0" borderId="0" xfId="0"/>
    <xf numFmtId="0" fontId="11" fillId="0" borderId="0" xfId="0" applyFont="1" applyAlignment="1">
      <alignment horizontal="center"/>
    </xf>
    <xf numFmtId="0" fontId="11" fillId="0" borderId="0" xfId="0" applyFont="1" applyAlignment="1">
      <alignment horizontal="center" vertical="center"/>
    </xf>
    <xf numFmtId="0" fontId="0" fillId="0" borderId="0" xfId="0"/>
    <xf numFmtId="0" fontId="0" fillId="0" borderId="0" xfId="0"/>
    <xf numFmtId="0" fontId="11" fillId="0" borderId="0" xfId="0" applyFont="1" applyAlignment="1">
      <alignment horizontal="center"/>
    </xf>
    <xf numFmtId="0" fontId="53" fillId="0" borderId="0" xfId="0" applyFont="1" applyAlignment="1">
      <alignment horizontal="center" vertical="center"/>
    </xf>
    <xf numFmtId="0" fontId="53" fillId="0" borderId="0" xfId="0" applyFont="1" applyAlignment="1">
      <alignment horizontal="center"/>
    </xf>
    <xf numFmtId="0" fontId="0" fillId="0" borderId="0" xfId="0"/>
    <xf numFmtId="0" fontId="0" fillId="0" borderId="0" xfId="0" applyAlignment="1">
      <alignment horizontal="center"/>
    </xf>
    <xf numFmtId="0" fontId="11" fillId="0" borderId="0" xfId="0" applyFont="1" applyAlignment="1">
      <alignment horizontal="center"/>
    </xf>
    <xf numFmtId="0" fontId="41" fillId="0" borderId="0" xfId="0" applyFont="1"/>
    <xf numFmtId="0" fontId="0" fillId="0" borderId="0" xfId="0"/>
    <xf numFmtId="0" fontId="0" fillId="0" borderId="0" xfId="0"/>
    <xf numFmtId="0" fontId="11" fillId="0" borderId="0" xfId="0" applyFont="1" applyAlignment="1">
      <alignment horizontal="center"/>
    </xf>
    <xf numFmtId="0" fontId="23" fillId="0" borderId="0" xfId="0" applyFont="1" applyFill="1" applyAlignment="1">
      <alignment horizontal="center"/>
    </xf>
    <xf numFmtId="0" fontId="0" fillId="0" borderId="0" xfId="0" applyFill="1"/>
    <xf numFmtId="0" fontId="11" fillId="0" borderId="0" xfId="0" applyFont="1" applyFill="1" applyAlignment="1">
      <alignment horizontal="center"/>
    </xf>
    <xf numFmtId="0" fontId="11" fillId="0" borderId="0" xfId="0" applyFont="1" applyFill="1"/>
    <xf numFmtId="0" fontId="0" fillId="0" borderId="0" xfId="0"/>
    <xf numFmtId="0" fontId="0" fillId="0" borderId="0" xfId="0"/>
    <xf numFmtId="0" fontId="12" fillId="0" borderId="0" xfId="0" applyFont="1"/>
    <xf numFmtId="0" fontId="54" fillId="0" borderId="0" xfId="0" applyFont="1"/>
    <xf numFmtId="0" fontId="0" fillId="0" borderId="0" xfId="0"/>
    <xf numFmtId="0" fontId="11" fillId="0" borderId="0" xfId="0" applyFont="1" applyAlignment="1">
      <alignment horizontal="center"/>
    </xf>
    <xf numFmtId="0" fontId="0" fillId="0" borderId="0" xfId="0"/>
    <xf numFmtId="0" fontId="0" fillId="0" borderId="0" xfId="0"/>
    <xf numFmtId="0" fontId="0" fillId="0" borderId="0" xfId="0"/>
    <xf numFmtId="0" fontId="11" fillId="0" borderId="0" xfId="0" applyFont="1" applyAlignment="1">
      <alignment horizontal="center"/>
    </xf>
    <xf numFmtId="0" fontId="34" fillId="0" borderId="0" xfId="0" applyFont="1" applyBorder="1" applyAlignment="1">
      <alignment horizontal="center" vertical="center" shrinkToFit="1"/>
    </xf>
    <xf numFmtId="0" fontId="42"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32" xfId="0" applyFont="1" applyBorder="1" applyAlignment="1">
      <alignment horizontal="center" vertical="center" shrinkToFit="1"/>
    </xf>
    <xf numFmtId="0" fontId="36" fillId="0" borderId="14" xfId="0" applyFont="1" applyBorder="1" applyAlignment="1" applyProtection="1">
      <alignment horizontal="left" vertical="center" shrinkToFit="1"/>
    </xf>
    <xf numFmtId="0" fontId="36" fillId="0" borderId="0" xfId="0" applyFont="1" applyBorder="1" applyAlignment="1" applyProtection="1">
      <alignment horizontal="left" vertical="center" shrinkToFit="1"/>
    </xf>
    <xf numFmtId="0" fontId="36" fillId="0" borderId="4" xfId="0" applyFont="1" applyBorder="1" applyAlignment="1" applyProtection="1">
      <alignment horizontal="left" vertical="center" shrinkToFit="1"/>
    </xf>
    <xf numFmtId="0" fontId="16" fillId="2" borderId="21"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6" xfId="0" applyFont="1" applyFill="1" applyBorder="1" applyAlignment="1">
      <alignment horizontal="center" shrinkToFit="1"/>
    </xf>
    <xf numFmtId="0" fontId="22" fillId="2" borderId="6"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17" fillId="2" borderId="44" xfId="0" applyFont="1" applyFill="1" applyBorder="1" applyAlignment="1">
      <alignment horizontal="center" vertical="center" shrinkToFit="1"/>
    </xf>
    <xf numFmtId="0" fontId="17" fillId="2" borderId="45" xfId="0" applyFont="1" applyFill="1" applyBorder="1" applyAlignment="1">
      <alignment horizontal="center" vertical="center" shrinkToFit="1"/>
    </xf>
    <xf numFmtId="0" fontId="44" fillId="0" borderId="26" xfId="0" applyFont="1" applyBorder="1" applyAlignment="1">
      <alignment horizontal="center" vertical="center" shrinkToFit="1"/>
    </xf>
    <xf numFmtId="0" fontId="43" fillId="0" borderId="26" xfId="0" applyFont="1" applyBorder="1" applyAlignment="1">
      <alignment horizontal="center" vertical="center" shrinkToFit="1"/>
    </xf>
    <xf numFmtId="0" fontId="43" fillId="0" borderId="0" xfId="0" applyFont="1" applyAlignment="1">
      <alignment horizontal="center" vertical="center" shrinkToFit="1"/>
    </xf>
    <xf numFmtId="0" fontId="12" fillId="0" borderId="14" xfId="0" applyFont="1" applyBorder="1" applyAlignment="1">
      <alignment horizontal="center" shrinkToFit="1"/>
    </xf>
    <xf numFmtId="0" fontId="12" fillId="0" borderId="0" xfId="0" applyFont="1" applyAlignment="1">
      <alignment horizontal="center" shrinkToFit="1"/>
    </xf>
    <xf numFmtId="0" fontId="14" fillId="0" borderId="25" xfId="0" applyFont="1" applyBorder="1" applyAlignment="1">
      <alignment horizontal="justify" vertical="top" wrapText="1" shrinkToFit="1"/>
    </xf>
    <xf numFmtId="0" fontId="14" fillId="0" borderId="26" xfId="0" applyFont="1" applyBorder="1" applyAlignment="1">
      <alignment horizontal="justify" vertical="top" wrapText="1" shrinkToFit="1"/>
    </xf>
    <xf numFmtId="0" fontId="14" fillId="0" borderId="27" xfId="0" applyFont="1" applyBorder="1" applyAlignment="1">
      <alignment horizontal="justify" vertical="top" wrapText="1" shrinkToFit="1"/>
    </xf>
    <xf numFmtId="0" fontId="14" fillId="0" borderId="20" xfId="0" applyFont="1" applyBorder="1" applyAlignment="1">
      <alignment horizontal="justify" vertical="top" wrapText="1" shrinkToFit="1"/>
    </xf>
    <xf numFmtId="0" fontId="14" fillId="0" borderId="0" xfId="0" applyFont="1" applyBorder="1" applyAlignment="1">
      <alignment horizontal="justify" vertical="top" wrapText="1" shrinkToFit="1"/>
    </xf>
    <xf numFmtId="0" fontId="14" fillId="0" borderId="19" xfId="0" applyFont="1" applyBorder="1" applyAlignment="1">
      <alignment horizontal="justify" vertical="top" wrapText="1" shrinkToFit="1"/>
    </xf>
    <xf numFmtId="0" fontId="14" fillId="0" borderId="28" xfId="0" applyFont="1" applyBorder="1" applyAlignment="1">
      <alignment horizontal="justify" vertical="top" wrapText="1" shrinkToFit="1"/>
    </xf>
    <xf numFmtId="0" fontId="14" fillId="0" borderId="18" xfId="0" applyFont="1" applyBorder="1" applyAlignment="1">
      <alignment horizontal="justify" vertical="top" wrapText="1" shrinkToFit="1"/>
    </xf>
    <xf numFmtId="0" fontId="14" fillId="0" borderId="29" xfId="0" applyFont="1" applyBorder="1" applyAlignment="1">
      <alignment horizontal="justify" vertical="top" wrapText="1" shrinkToFit="1"/>
    </xf>
    <xf numFmtId="0" fontId="30" fillId="0" borderId="21" xfId="0" applyFont="1" applyBorder="1" applyAlignment="1">
      <alignment horizontal="center" vertical="center" wrapText="1" shrinkToFit="1"/>
    </xf>
    <xf numFmtId="0" fontId="30" fillId="0" borderId="14" xfId="0" applyFont="1" applyBorder="1" applyAlignment="1">
      <alignment horizontal="center" vertical="center" wrapText="1" shrinkToFit="1"/>
    </xf>
    <xf numFmtId="0" fontId="30" fillId="0" borderId="22" xfId="0" applyFont="1" applyBorder="1" applyAlignment="1">
      <alignment horizontal="center" vertical="center" wrapText="1" shrinkToFit="1"/>
    </xf>
    <xf numFmtId="0" fontId="30" fillId="0" borderId="1" xfId="0" applyFont="1" applyBorder="1" applyAlignment="1">
      <alignment horizontal="center" vertical="center" wrapText="1" shrinkToFit="1"/>
    </xf>
    <xf numFmtId="0" fontId="30" fillId="0" borderId="4" xfId="0" applyFont="1" applyBorder="1" applyAlignment="1">
      <alignment horizontal="center" vertical="center" wrapText="1" shrinkToFit="1"/>
    </xf>
    <xf numFmtId="0" fontId="30" fillId="0" borderId="2" xfId="0" applyFont="1" applyBorder="1" applyAlignment="1">
      <alignment horizontal="center" vertical="center" wrapText="1" shrinkToFit="1"/>
    </xf>
    <xf numFmtId="0" fontId="13" fillId="0" borderId="14" xfId="0" applyFont="1" applyBorder="1" applyAlignment="1">
      <alignment horizontal="center" vertical="top" wrapText="1" shrinkToFit="1"/>
    </xf>
    <xf numFmtId="0" fontId="13" fillId="0" borderId="0" xfId="0" applyFont="1" applyBorder="1" applyAlignment="1">
      <alignment horizontal="center" vertical="top" wrapText="1" shrinkToFit="1"/>
    </xf>
    <xf numFmtId="0" fontId="13" fillId="0" borderId="4" xfId="0" applyFont="1" applyBorder="1" applyAlignment="1">
      <alignment horizontal="center" vertical="top" wrapText="1" shrinkToFit="1"/>
    </xf>
    <xf numFmtId="0" fontId="13"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2" fillId="0" borderId="0" xfId="0" applyFont="1" applyBorder="1" applyAlignment="1">
      <alignment horizontal="center" shrinkToFit="1"/>
    </xf>
    <xf numFmtId="0" fontId="12" fillId="0" borderId="4" xfId="0" applyFont="1" applyBorder="1" applyAlignment="1">
      <alignment horizontal="center" shrinkToFit="1"/>
    </xf>
    <xf numFmtId="0" fontId="12" fillId="0" borderId="0" xfId="0" applyFont="1" applyBorder="1" applyAlignment="1">
      <alignment horizontal="center" vertical="center" shrinkToFit="1"/>
    </xf>
    <xf numFmtId="0" fontId="17" fillId="0" borderId="55" xfId="0" applyFont="1" applyBorder="1" applyAlignment="1">
      <alignment horizontal="left" vertical="center" shrinkToFit="1"/>
    </xf>
    <xf numFmtId="0" fontId="17" fillId="0" borderId="51" xfId="0" applyFont="1" applyBorder="1" applyAlignment="1">
      <alignment horizontal="left" vertical="center" shrinkToFit="1"/>
    </xf>
    <xf numFmtId="0" fontId="17" fillId="0" borderId="52" xfId="0" applyFont="1" applyBorder="1" applyAlignment="1">
      <alignment horizontal="left" vertical="center" shrinkToFit="1"/>
    </xf>
    <xf numFmtId="0" fontId="17" fillId="0" borderId="50" xfId="0" applyFont="1" applyBorder="1" applyAlignment="1">
      <alignment horizontal="left" vertical="center" shrinkToFit="1"/>
    </xf>
    <xf numFmtId="0" fontId="16" fillId="0" borderId="38" xfId="0" applyFont="1" applyBorder="1" applyAlignment="1" applyProtection="1">
      <alignment horizontal="center" vertical="center" shrinkToFit="1"/>
      <protection hidden="1"/>
    </xf>
    <xf numFmtId="0" fontId="16" fillId="0" borderId="39" xfId="0" applyFont="1" applyBorder="1" applyAlignment="1" applyProtection="1">
      <alignment horizontal="center" vertical="center" shrinkToFit="1"/>
      <protection hidden="1"/>
    </xf>
    <xf numFmtId="0" fontId="16" fillId="0" borderId="40" xfId="0" applyFont="1" applyBorder="1" applyAlignment="1" applyProtection="1">
      <alignment horizontal="center" vertical="center" shrinkToFit="1"/>
      <protection hidden="1"/>
    </xf>
    <xf numFmtId="0" fontId="16" fillId="0" borderId="41"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shrinkToFit="1"/>
      <protection hidden="1"/>
    </xf>
    <xf numFmtId="0" fontId="16" fillId="0" borderId="42" xfId="0" applyFont="1" applyBorder="1" applyAlignment="1" applyProtection="1">
      <alignment horizontal="center" vertical="center" shrinkToFit="1"/>
      <protection hidden="1"/>
    </xf>
    <xf numFmtId="0" fontId="13" fillId="0" borderId="12" xfId="0" applyFont="1" applyBorder="1" applyAlignment="1">
      <alignment horizontal="center" vertical="center" shrinkToFit="1"/>
    </xf>
    <xf numFmtId="0" fontId="26" fillId="0" borderId="4" xfId="0" applyFont="1" applyBorder="1" applyAlignment="1">
      <alignment horizontal="center" vertical="center" shrinkToFit="1"/>
    </xf>
    <xf numFmtId="0" fontId="12" fillId="0" borderId="0" xfId="0" applyFont="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wrapText="1" shrinkToFit="1"/>
    </xf>
    <xf numFmtId="0" fontId="13" fillId="0" borderId="0" xfId="0" applyFont="1" applyBorder="1" applyAlignment="1">
      <alignment horizontal="left" vertical="center" shrinkToFit="1"/>
    </xf>
    <xf numFmtId="0" fontId="32" fillId="6" borderId="20" xfId="0" applyFont="1" applyFill="1" applyBorder="1" applyAlignment="1">
      <alignment horizontal="center" vertical="center" shrinkToFit="1"/>
    </xf>
    <xf numFmtId="0" fontId="32" fillId="6" borderId="0" xfId="0" applyFont="1" applyFill="1" applyBorder="1" applyAlignment="1">
      <alignment horizontal="center" vertical="center" shrinkToFit="1"/>
    </xf>
    <xf numFmtId="0" fontId="32" fillId="6" borderId="19" xfId="0" applyFont="1" applyFill="1" applyBorder="1" applyAlignment="1">
      <alignment horizontal="center" vertical="center" shrinkToFit="1"/>
    </xf>
    <xf numFmtId="0" fontId="13" fillId="0" borderId="9" xfId="0" applyFont="1" applyBorder="1" applyAlignment="1">
      <alignment horizontal="center" vertical="center" wrapText="1" shrinkToFit="1"/>
    </xf>
    <xf numFmtId="49" fontId="1" fillId="0" borderId="54" xfId="0" applyNumberFormat="1" applyFont="1" applyBorder="1" applyAlignment="1" applyProtection="1">
      <alignment horizontal="left" vertical="center" shrinkToFit="1"/>
      <protection locked="0"/>
    </xf>
    <xf numFmtId="0" fontId="13" fillId="0" borderId="4" xfId="0" applyFont="1" applyBorder="1" applyAlignment="1">
      <alignment horizontal="center" vertical="center" shrinkToFit="1"/>
    </xf>
    <xf numFmtId="0" fontId="21" fillId="2" borderId="30" xfId="0" applyFont="1" applyFill="1" applyBorder="1" applyAlignment="1">
      <alignment horizontal="center" shrinkToFit="1"/>
    </xf>
    <xf numFmtId="0" fontId="21" fillId="2" borderId="31" xfId="0" applyFont="1" applyFill="1" applyBorder="1" applyAlignment="1">
      <alignment horizontal="center" shrinkToFit="1"/>
    </xf>
    <xf numFmtId="0" fontId="21" fillId="2" borderId="32" xfId="0" applyFont="1" applyFill="1" applyBorder="1" applyAlignment="1">
      <alignment horizontal="center" shrinkToFit="1"/>
    </xf>
    <xf numFmtId="0" fontId="12" fillId="0" borderId="20" xfId="0" applyFont="1" applyBorder="1" applyAlignment="1">
      <alignment horizontal="center" shrinkToFit="1"/>
    </xf>
    <xf numFmtId="0" fontId="17" fillId="0" borderId="56" xfId="0" applyFont="1" applyBorder="1" applyAlignment="1">
      <alignment horizontal="left" vertical="center" shrinkToFit="1"/>
    </xf>
    <xf numFmtId="0" fontId="17" fillId="0" borderId="53" xfId="0" applyFont="1" applyBorder="1" applyAlignment="1">
      <alignment horizontal="left"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21" fillId="0" borderId="26" xfId="0" applyFont="1" applyBorder="1" applyAlignment="1">
      <alignment horizontal="center" wrapText="1" shrinkToFit="1"/>
    </xf>
    <xf numFmtId="0" fontId="21" fillId="0" borderId="0" xfId="0" applyFont="1" applyAlignment="1">
      <alignment horizontal="center" wrapText="1" shrinkToFit="1"/>
    </xf>
    <xf numFmtId="0" fontId="21" fillId="0" borderId="4" xfId="0" applyFont="1" applyBorder="1" applyAlignment="1">
      <alignment horizontal="center" wrapText="1" shrinkToFit="1"/>
    </xf>
    <xf numFmtId="0" fontId="35" fillId="0" borderId="0" xfId="0" applyFont="1" applyBorder="1" applyAlignment="1">
      <alignment horizontal="center" vertical="center" shrinkToFit="1"/>
    </xf>
    <xf numFmtId="0" fontId="1" fillId="0" borderId="48" xfId="0" applyFont="1" applyBorder="1" applyAlignment="1" applyProtection="1">
      <alignment horizontal="left" vertical="center" shrinkToFit="1"/>
      <protection locked="0"/>
    </xf>
    <xf numFmtId="0" fontId="0" fillId="0" borderId="0" xfId="0" applyBorder="1"/>
    <xf numFmtId="0" fontId="1" fillId="0" borderId="54" xfId="0" applyFont="1" applyBorder="1" applyAlignment="1" applyProtection="1">
      <alignment horizontal="right" vertical="center" shrinkToFit="1"/>
      <protection locked="0"/>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26" fillId="0" borderId="21" xfId="0" applyFont="1" applyBorder="1" applyAlignment="1" applyProtection="1">
      <alignment horizontal="center" vertical="center" shrinkToFit="1"/>
    </xf>
    <xf numFmtId="0" fontId="26" fillId="0" borderId="22" xfId="0" applyFont="1" applyBorder="1" applyAlignment="1" applyProtection="1">
      <alignment horizontal="center" vertical="center" shrinkToFit="1"/>
    </xf>
    <xf numFmtId="0" fontId="26" fillId="0" borderId="14" xfId="0" applyFont="1" applyBorder="1" applyAlignment="1" applyProtection="1">
      <alignment horizontal="center" vertical="center" shrinkToFit="1"/>
    </xf>
    <xf numFmtId="0" fontId="1" fillId="0" borderId="54"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xf>
    <xf numFmtId="0" fontId="13" fillId="0" borderId="2" xfId="0" applyFont="1" applyBorder="1" applyAlignment="1">
      <alignment horizontal="center" vertical="center" shrinkToFit="1"/>
    </xf>
    <xf numFmtId="0" fontId="1" fillId="0" borderId="57" xfId="0" applyFont="1" applyBorder="1" applyAlignment="1" applyProtection="1">
      <alignment horizontal="center" vertical="center" shrinkToFit="1"/>
      <protection locked="0"/>
    </xf>
    <xf numFmtId="0" fontId="1" fillId="0" borderId="58" xfId="0" applyFont="1" applyBorder="1" applyAlignment="1" applyProtection="1">
      <alignment horizontal="center" vertical="center" shrinkToFit="1"/>
      <protection locked="0"/>
    </xf>
    <xf numFmtId="0" fontId="28" fillId="0" borderId="0" xfId="0" quotePrefix="1"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29" fillId="0" borderId="0" xfId="0" quotePrefix="1"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30" fillId="0" borderId="0" xfId="0" applyFont="1" applyBorder="1" applyAlignment="1">
      <alignment horizontal="justify" vertical="top" wrapText="1" shrinkToFit="1"/>
    </xf>
    <xf numFmtId="0" fontId="30" fillId="0" borderId="19" xfId="0" applyFont="1" applyBorder="1" applyAlignment="1">
      <alignment horizontal="justify" vertical="top" wrapText="1" shrinkToFit="1"/>
    </xf>
    <xf numFmtId="0" fontId="31" fillId="0" borderId="0" xfId="0" applyFont="1" applyBorder="1" applyAlignment="1">
      <alignment horizontal="justify" vertical="top" wrapText="1" shrinkToFit="1"/>
    </xf>
    <xf numFmtId="0" fontId="31" fillId="0" borderId="19" xfId="0" applyFont="1" applyBorder="1" applyAlignment="1">
      <alignment horizontal="justify" vertical="top" wrapText="1" shrinkToFit="1"/>
    </xf>
    <xf numFmtId="0" fontId="31" fillId="0" borderId="20" xfId="0" applyFont="1" applyBorder="1" applyAlignment="1">
      <alignment horizontal="justify" vertical="top" wrapText="1"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31" fillId="0" borderId="25" xfId="0" applyFont="1" applyBorder="1" applyAlignment="1">
      <alignment horizontal="justify" vertical="top" wrapText="1" shrinkToFit="1"/>
    </xf>
    <xf numFmtId="0" fontId="31" fillId="0" borderId="26" xfId="0" applyFont="1" applyBorder="1" applyAlignment="1">
      <alignment horizontal="justify" vertical="top" wrapText="1" shrinkToFit="1"/>
    </xf>
    <xf numFmtId="0" fontId="31" fillId="0" borderId="27" xfId="0" applyFont="1" applyBorder="1" applyAlignment="1">
      <alignment horizontal="justify" vertical="top" wrapText="1" shrinkToFit="1"/>
    </xf>
    <xf numFmtId="0" fontId="32" fillId="6" borderId="25" xfId="0" applyFont="1" applyFill="1" applyBorder="1" applyAlignment="1">
      <alignment horizontal="center" vertical="center" shrinkToFit="1"/>
    </xf>
    <xf numFmtId="0" fontId="32" fillId="6" borderId="26" xfId="0" applyFont="1" applyFill="1" applyBorder="1" applyAlignment="1">
      <alignment horizontal="center" vertical="center" shrinkToFit="1"/>
    </xf>
    <xf numFmtId="0" fontId="32" fillId="6" borderId="27" xfId="0" applyFont="1" applyFill="1" applyBorder="1" applyAlignment="1">
      <alignment horizontal="center" vertical="center" shrinkToFit="1"/>
    </xf>
    <xf numFmtId="0" fontId="33" fillId="0" borderId="25" xfId="0" applyFont="1" applyBorder="1" applyAlignment="1">
      <alignment horizontal="center" vertical="center" wrapText="1" shrinkToFit="1"/>
    </xf>
    <xf numFmtId="0" fontId="33" fillId="0" borderId="26" xfId="0" applyFont="1" applyBorder="1" applyAlignment="1">
      <alignment horizontal="center" vertical="center" wrapText="1" shrinkToFit="1"/>
    </xf>
    <xf numFmtId="0" fontId="33" fillId="0" borderId="27" xfId="0" applyFont="1" applyBorder="1" applyAlignment="1">
      <alignment horizontal="center" vertical="center" wrapText="1" shrinkToFit="1"/>
    </xf>
    <xf numFmtId="0" fontId="33" fillId="0" borderId="28" xfId="0" applyFont="1" applyBorder="1" applyAlignment="1">
      <alignment horizontal="center" vertical="center" wrapText="1" shrinkToFit="1"/>
    </xf>
    <xf numFmtId="0" fontId="33" fillId="0" borderId="18" xfId="0" applyFont="1" applyBorder="1" applyAlignment="1">
      <alignment horizontal="center" vertical="center" wrapText="1" shrinkToFit="1"/>
    </xf>
    <xf numFmtId="0" fontId="33" fillId="0" borderId="29" xfId="0" applyFont="1" applyBorder="1" applyAlignment="1">
      <alignment horizontal="center" vertical="center" wrapText="1" shrinkToFit="1"/>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34" xfId="0" applyFont="1" applyBorder="1" applyAlignment="1">
      <alignment horizontal="center" vertical="center" shrinkToFit="1"/>
    </xf>
    <xf numFmtId="0" fontId="32" fillId="6" borderId="28" xfId="0" applyFont="1" applyFill="1" applyBorder="1" applyAlignment="1">
      <alignment horizontal="center" vertical="center" shrinkToFit="1"/>
    </xf>
    <xf numFmtId="0" fontId="32" fillId="6" borderId="18" xfId="0" applyFont="1" applyFill="1" applyBorder="1" applyAlignment="1">
      <alignment horizontal="center" vertical="center" shrinkToFit="1"/>
    </xf>
    <xf numFmtId="0" fontId="32" fillId="6" borderId="29" xfId="0"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36" xfId="0" applyFont="1" applyBorder="1" applyAlignment="1">
      <alignment horizontal="center" vertical="center" shrinkToFit="1"/>
    </xf>
    <xf numFmtId="0" fontId="17" fillId="2" borderId="37" xfId="0" applyFont="1" applyFill="1" applyBorder="1" applyAlignment="1">
      <alignment horizontal="center" vertical="center" shrinkToFit="1"/>
    </xf>
    <xf numFmtId="0" fontId="13" fillId="0" borderId="33" xfId="0" applyFont="1" applyBorder="1" applyAlignment="1">
      <alignment horizontal="center" vertical="center" shrinkToFit="1"/>
    </xf>
    <xf numFmtId="0" fontId="22" fillId="2" borderId="28" xfId="0" applyFont="1" applyFill="1" applyBorder="1" applyAlignment="1">
      <alignment horizontal="center" vertical="center" shrinkToFit="1"/>
    </xf>
    <xf numFmtId="0" fontId="22" fillId="2" borderId="18" xfId="0" applyFont="1" applyFill="1" applyBorder="1" applyAlignment="1">
      <alignment horizontal="center" vertical="center" shrinkToFit="1"/>
    </xf>
    <xf numFmtId="0" fontId="22" fillId="2" borderId="29" xfId="0" applyFont="1" applyFill="1" applyBorder="1" applyAlignment="1">
      <alignment horizontal="center" vertical="center" shrinkToFit="1"/>
    </xf>
    <xf numFmtId="0" fontId="13" fillId="0" borderId="25"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8" xfId="0" applyNumberFormat="1" applyFont="1" applyBorder="1" applyAlignment="1" applyProtection="1">
      <alignment horizontal="left" vertical="center" shrinkToFit="1"/>
    </xf>
    <xf numFmtId="0" fontId="13" fillId="0" borderId="4" xfId="0" applyFont="1" applyBorder="1" applyAlignment="1">
      <alignment horizontal="left" vertical="center" shrinkToFit="1"/>
    </xf>
    <xf numFmtId="0" fontId="26" fillId="0" borderId="8" xfId="0" applyFont="1" applyBorder="1" applyAlignment="1">
      <alignment horizontal="center" vertical="center" shrinkToFit="1"/>
    </xf>
    <xf numFmtId="0" fontId="13" fillId="0" borderId="8"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3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0"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19" xfId="0" applyFont="1" applyBorder="1" applyAlignment="1">
      <alignment horizontal="center" vertical="center" shrinkToFit="1"/>
    </xf>
    <xf numFmtId="0" fontId="17" fillId="0" borderId="28"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2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14" xfId="0" applyFont="1" applyBorder="1" applyAlignment="1">
      <alignment horizontal="center" vertical="center" shrinkToFit="1"/>
    </xf>
    <xf numFmtId="0" fontId="28" fillId="0" borderId="4" xfId="0" quotePrefix="1" applyFont="1" applyBorder="1" applyAlignment="1">
      <alignment horizontal="center" vertical="center" wrapText="1" shrinkToFit="1"/>
    </xf>
    <xf numFmtId="0" fontId="40" fillId="0" borderId="0" xfId="0" applyFont="1" applyAlignment="1">
      <alignment horizontal="center" vertical="center"/>
    </xf>
    <xf numFmtId="0" fontId="11" fillId="0" borderId="0" xfId="0" applyFont="1" applyAlignment="1">
      <alignment horizontal="center"/>
    </xf>
    <xf numFmtId="0" fontId="39"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Y62"/>
  <sheetViews>
    <sheetView tabSelected="1" zoomScale="98" zoomScaleNormal="98" workbookViewId="0">
      <selection activeCell="A20" sqref="A20"/>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c r="A1" s="260"/>
      <c r="B1" s="213" t="s">
        <v>580</v>
      </c>
      <c r="C1" s="212"/>
      <c r="D1" s="212"/>
      <c r="E1" s="212"/>
      <c r="F1" s="212"/>
      <c r="G1" s="212"/>
      <c r="H1" s="212"/>
      <c r="I1" s="212"/>
      <c r="J1" s="212"/>
      <c r="K1" s="212"/>
      <c r="L1" s="212"/>
      <c r="M1" s="212"/>
      <c r="N1" s="273"/>
      <c r="O1" s="273"/>
      <c r="P1" s="329" t="s">
        <v>460</v>
      </c>
      <c r="Q1" s="330"/>
      <c r="R1" s="330"/>
      <c r="S1" s="330"/>
      <c r="T1" s="331"/>
      <c r="U1" s="335" t="s">
        <v>248</v>
      </c>
      <c r="V1" s="336"/>
      <c r="W1" s="336"/>
      <c r="X1" s="337"/>
      <c r="Y1" s="127"/>
      <c r="Z1" s="102"/>
      <c r="AA1" s="102"/>
      <c r="AB1" s="18"/>
      <c r="AC1" s="18"/>
      <c r="AD1" s="18"/>
      <c r="AE1" s="18"/>
    </row>
    <row r="2" spans="1:35" s="1" customFormat="1" ht="12.95" customHeight="1" thickBot="1">
      <c r="A2" s="260"/>
      <c r="B2" s="212" t="s">
        <v>0</v>
      </c>
      <c r="C2" s="212"/>
      <c r="D2" s="212"/>
      <c r="E2" s="212"/>
      <c r="F2" s="212"/>
      <c r="G2" s="212"/>
      <c r="H2" s="212"/>
      <c r="I2" s="212"/>
      <c r="J2" s="212"/>
      <c r="K2" s="212"/>
      <c r="L2" s="212"/>
      <c r="M2" s="212"/>
      <c r="N2" s="273"/>
      <c r="O2" s="273"/>
      <c r="P2" s="332"/>
      <c r="Q2" s="333"/>
      <c r="R2" s="333"/>
      <c r="S2" s="333"/>
      <c r="T2" s="334"/>
      <c r="U2" s="323" t="s">
        <v>342</v>
      </c>
      <c r="V2" s="324"/>
      <c r="W2" s="324"/>
      <c r="X2" s="325"/>
      <c r="Y2" s="126"/>
      <c r="Z2" s="95"/>
      <c r="AA2" s="95"/>
      <c r="AB2" s="18"/>
      <c r="AC2" s="18"/>
      <c r="AD2" s="18"/>
      <c r="AE2" s="18"/>
    </row>
    <row r="3" spans="1:35" s="1" customFormat="1" ht="12.95" customHeight="1">
      <c r="A3" s="260"/>
      <c r="B3" s="212"/>
      <c r="C3" s="212"/>
      <c r="D3" s="212"/>
      <c r="E3" s="212"/>
      <c r="F3" s="212"/>
      <c r="G3" s="212"/>
      <c r="H3" s="212"/>
      <c r="I3" s="212"/>
      <c r="J3" s="212"/>
      <c r="K3" s="212"/>
      <c r="L3" s="212"/>
      <c r="M3" s="212"/>
      <c r="N3" s="273"/>
      <c r="O3" s="273"/>
      <c r="P3" s="265" t="s">
        <v>122</v>
      </c>
      <c r="Q3" s="266"/>
      <c r="R3" s="266"/>
      <c r="S3" s="266"/>
      <c r="T3" s="267"/>
      <c r="U3" s="316"/>
      <c r="V3" s="316"/>
      <c r="W3" s="316"/>
      <c r="X3" s="317"/>
      <c r="Y3" s="126"/>
      <c r="Z3" s="95"/>
      <c r="AA3" s="95"/>
      <c r="AB3" s="18"/>
      <c r="AC3" s="18"/>
      <c r="AD3" s="18"/>
      <c r="AE3" s="18"/>
    </row>
    <row r="4" spans="1:35" s="1" customFormat="1" ht="15" customHeight="1" thickBot="1">
      <c r="A4" s="260"/>
      <c r="B4" s="260"/>
      <c r="C4" s="260"/>
      <c r="D4" s="296" t="s">
        <v>1</v>
      </c>
      <c r="E4" s="296"/>
      <c r="F4" s="296"/>
      <c r="G4" s="296"/>
      <c r="H4" s="296"/>
      <c r="I4" s="296"/>
      <c r="J4" s="296"/>
      <c r="K4" s="296"/>
      <c r="L4" s="273"/>
      <c r="M4" s="273"/>
      <c r="N4" s="273"/>
      <c r="O4" s="273"/>
      <c r="P4" s="268"/>
      <c r="Q4" s="269"/>
      <c r="R4" s="269"/>
      <c r="S4" s="269"/>
      <c r="T4" s="270"/>
      <c r="U4" s="316"/>
      <c r="V4" s="316"/>
      <c r="W4" s="316"/>
      <c r="X4" s="317"/>
      <c r="Y4" s="126"/>
      <c r="Z4" s="95"/>
      <c r="AA4" s="95"/>
      <c r="AB4" s="19"/>
      <c r="AC4" s="19"/>
      <c r="AD4" s="19"/>
      <c r="AE4" s="19"/>
    </row>
    <row r="5" spans="1:35" s="1" customFormat="1" ht="10.5" customHeight="1">
      <c r="A5" s="260"/>
      <c r="B5" s="260"/>
      <c r="C5" s="260"/>
      <c r="D5" s="260"/>
      <c r="E5" s="260"/>
      <c r="F5" s="260"/>
      <c r="G5" s="260"/>
      <c r="H5" s="260"/>
      <c r="I5" s="260"/>
      <c r="J5" s="260"/>
      <c r="K5" s="260"/>
      <c r="L5" s="260"/>
      <c r="M5" s="260"/>
      <c r="N5" s="260"/>
      <c r="O5" s="273"/>
      <c r="P5" s="326" t="str">
        <f>IF(E6="", "Department can not be left blank", "")</f>
        <v/>
      </c>
      <c r="Q5" s="327"/>
      <c r="R5" s="327"/>
      <c r="S5" s="327"/>
      <c r="T5" s="328"/>
      <c r="U5" s="316"/>
      <c r="V5" s="316"/>
      <c r="W5" s="316"/>
      <c r="X5" s="317"/>
      <c r="Y5" s="126"/>
      <c r="Z5" s="95"/>
      <c r="AA5" s="95"/>
      <c r="AB5" s="20"/>
      <c r="AC5" s="20"/>
      <c r="AD5" s="20"/>
      <c r="AE5" s="20"/>
      <c r="AH5" s="1">
        <f t="shared" ref="AH5:AH15" si="0">IF(P5&lt;&gt;"",1,0)</f>
        <v>0</v>
      </c>
    </row>
    <row r="6" spans="1:35" s="1" customFormat="1" ht="20.100000000000001" customHeight="1">
      <c r="A6" s="276" t="s">
        <v>245</v>
      </c>
      <c r="B6" s="298"/>
      <c r="C6" s="298"/>
      <c r="D6" s="298"/>
      <c r="E6" s="297" t="s">
        <v>272</v>
      </c>
      <c r="F6" s="297"/>
      <c r="G6" s="297"/>
      <c r="H6" s="297"/>
      <c r="I6" s="297"/>
      <c r="J6" s="297"/>
      <c r="K6" s="297"/>
      <c r="L6" s="297"/>
      <c r="M6" s="297"/>
      <c r="N6" s="297"/>
      <c r="O6" s="273"/>
      <c r="P6" s="277" t="str">
        <f>IF(C7="", "Program can not be left blank", "")</f>
        <v/>
      </c>
      <c r="Q6" s="278"/>
      <c r="R6" s="278"/>
      <c r="S6" s="278"/>
      <c r="T6" s="279"/>
      <c r="U6" s="314" t="s">
        <v>461</v>
      </c>
      <c r="V6" s="314"/>
      <c r="W6" s="314"/>
      <c r="X6" s="315"/>
      <c r="Y6" s="125"/>
      <c r="Z6" s="94"/>
      <c r="AA6" s="94"/>
      <c r="AB6" s="20"/>
      <c r="AC6" s="20"/>
      <c r="AD6" s="20"/>
      <c r="AE6" s="20"/>
      <c r="AH6" s="27">
        <f t="shared" si="0"/>
        <v>0</v>
      </c>
      <c r="AI6" s="44" t="str">
        <f>LEFT(E6,FIND(" ",E6))</f>
        <v xml:space="preserve">Architecture </v>
      </c>
    </row>
    <row r="7" spans="1:35" s="1" customFormat="1" ht="20.100000000000001" customHeight="1">
      <c r="A7" s="276" t="s">
        <v>246</v>
      </c>
      <c r="B7" s="276"/>
      <c r="C7" s="306" t="str">
        <f>IF(E6="Architecture ","B.ARCH",IF(E6="City &amp; Regional Planning","B.CRP","B.E"))</f>
        <v>B.ARCH</v>
      </c>
      <c r="D7" s="306"/>
      <c r="E7" s="306"/>
      <c r="F7" s="306"/>
      <c r="G7" s="306"/>
      <c r="H7" s="306"/>
      <c r="I7" s="306"/>
      <c r="J7" s="306"/>
      <c r="K7" s="306"/>
      <c r="L7" s="306"/>
      <c r="M7" s="306"/>
      <c r="N7" s="306"/>
      <c r="O7" s="273"/>
      <c r="P7" s="277" t="str">
        <f>IF(B8="", "Semester can not be left blank", "")</f>
        <v/>
      </c>
      <c r="Q7" s="278"/>
      <c r="R7" s="278"/>
      <c r="S7" s="278"/>
      <c r="T7" s="279"/>
      <c r="U7" s="314"/>
      <c r="V7" s="314"/>
      <c r="W7" s="314"/>
      <c r="X7" s="315"/>
      <c r="Y7" s="125"/>
      <c r="Z7" s="94"/>
      <c r="AA7" s="94"/>
      <c r="AB7" s="20"/>
      <c r="AC7" s="20"/>
      <c r="AD7" s="20"/>
      <c r="AE7" s="20"/>
      <c r="AH7" s="27">
        <f t="shared" si="0"/>
        <v>0</v>
      </c>
    </row>
    <row r="8" spans="1:35" s="1" customFormat="1" ht="20.100000000000001" customHeight="1">
      <c r="A8" s="39" t="s">
        <v>2</v>
      </c>
      <c r="B8" s="52" t="s">
        <v>114</v>
      </c>
      <c r="C8" s="176" t="s">
        <v>3</v>
      </c>
      <c r="D8" s="42" t="str">
        <f>IF(OR(C7="B.E",C7="B.ARCH", C7="B.CRP"),IF(OR(B8="First",B8="Second"),"First",IF(OR(B8="Third",B8="Fourth"),"Second",IF(OR(B8="Fifth",B8="Sixth"),"Third",IF(C7="B.ARCH",IF(OR(B8="Seventh",B8="Eighth"),"Fourth",IF(OR(B8="Ninth",B8="Tenth"),"Final","Final")),"Final")))))</f>
        <v>Fourth</v>
      </c>
      <c r="E8" s="274" t="s">
        <v>4</v>
      </c>
      <c r="F8" s="274"/>
      <c r="G8" s="305" t="s">
        <v>767</v>
      </c>
      <c r="H8" s="305"/>
      <c r="I8" s="299" t="s">
        <v>24</v>
      </c>
      <c r="J8" s="299"/>
      <c r="K8" s="299"/>
      <c r="L8" s="299"/>
      <c r="M8" s="281" t="s">
        <v>1046</v>
      </c>
      <c r="N8" s="281"/>
      <c r="O8" s="273"/>
      <c r="P8" s="277" t="str">
        <f>IF(M8="", "Year can not be left blank", "")</f>
        <v/>
      </c>
      <c r="Q8" s="278"/>
      <c r="R8" s="278"/>
      <c r="S8" s="278"/>
      <c r="T8" s="279"/>
      <c r="U8" s="314"/>
      <c r="V8" s="314"/>
      <c r="W8" s="314"/>
      <c r="X8" s="315"/>
      <c r="Y8" s="125"/>
      <c r="Z8" s="94"/>
      <c r="AA8" s="94"/>
      <c r="AB8" s="20"/>
      <c r="AC8" s="20"/>
      <c r="AD8" s="20"/>
      <c r="AE8" s="20"/>
      <c r="AH8" s="27">
        <f t="shared" si="0"/>
        <v>0</v>
      </c>
    </row>
    <row r="9" spans="1:35" s="1" customFormat="1" ht="20.100000000000001" customHeight="1">
      <c r="A9" s="40" t="s">
        <v>5</v>
      </c>
      <c r="B9" s="297" t="s">
        <v>935</v>
      </c>
      <c r="C9" s="297"/>
      <c r="D9" s="297"/>
      <c r="E9" s="297"/>
      <c r="F9" s="297"/>
      <c r="G9" s="297"/>
      <c r="H9" s="297"/>
      <c r="I9" s="297"/>
      <c r="J9" s="297"/>
      <c r="K9" s="274" t="s">
        <v>6</v>
      </c>
      <c r="L9" s="274"/>
      <c r="M9" s="274"/>
      <c r="N9" s="54" t="s">
        <v>1047</v>
      </c>
      <c r="O9" s="273"/>
      <c r="P9" s="277" t="str">
        <f>IF(G8="", "Batch can not be left blank", "")</f>
        <v/>
      </c>
      <c r="Q9" s="278"/>
      <c r="R9" s="278"/>
      <c r="S9" s="278"/>
      <c r="T9" s="279"/>
      <c r="U9" s="314"/>
      <c r="V9" s="314"/>
      <c r="W9" s="314"/>
      <c r="X9" s="315"/>
      <c r="Y9" s="125"/>
      <c r="Z9" s="94"/>
      <c r="AA9" s="94"/>
      <c r="AB9" s="20"/>
      <c r="AC9" s="20"/>
      <c r="AD9" s="20"/>
      <c r="AE9" s="20"/>
      <c r="AH9" s="27">
        <f t="shared" si="0"/>
        <v>0</v>
      </c>
    </row>
    <row r="10" spans="1:35" s="1" customFormat="1" ht="20.100000000000001" customHeight="1">
      <c r="A10" s="276" t="s">
        <v>20</v>
      </c>
      <c r="B10" s="276"/>
      <c r="C10" s="276"/>
      <c r="D10" s="276"/>
      <c r="E10" s="297" t="s">
        <v>1048</v>
      </c>
      <c r="F10" s="297"/>
      <c r="G10" s="297"/>
      <c r="H10" s="297"/>
      <c r="I10" s="297"/>
      <c r="J10" s="297"/>
      <c r="K10" s="297"/>
      <c r="L10" s="297"/>
      <c r="M10" s="297"/>
      <c r="N10" s="297"/>
      <c r="O10" s="273"/>
      <c r="P10" s="277" t="str">
        <f>IF(I8="", "Examination can not be left blank", "")</f>
        <v/>
      </c>
      <c r="Q10" s="278"/>
      <c r="R10" s="278"/>
      <c r="S10" s="278"/>
      <c r="T10" s="279"/>
      <c r="U10" s="314"/>
      <c r="V10" s="314"/>
      <c r="W10" s="314"/>
      <c r="X10" s="315"/>
      <c r="Y10" s="125"/>
      <c r="Z10" s="94"/>
      <c r="AA10" s="94"/>
      <c r="AB10" s="20"/>
      <c r="AC10" s="20"/>
      <c r="AD10" s="20"/>
      <c r="AE10" s="20"/>
      <c r="AH10" s="27">
        <f t="shared" si="0"/>
        <v>0</v>
      </c>
    </row>
    <row r="11" spans="1:35" s="3" customFormat="1" ht="9.9499999999999993" customHeight="1">
      <c r="A11" s="282"/>
      <c r="B11" s="282"/>
      <c r="C11" s="282"/>
      <c r="D11" s="272"/>
      <c r="E11" s="272"/>
      <c r="F11" s="272"/>
      <c r="G11" s="272"/>
      <c r="H11" s="272"/>
      <c r="I11" s="272"/>
      <c r="J11" s="272"/>
      <c r="K11" s="272"/>
      <c r="L11" s="282"/>
      <c r="M11" s="282"/>
      <c r="N11" s="282"/>
      <c r="O11" s="273"/>
      <c r="P11" s="277" t="str">
        <f>IF(M8="", "Exam Month can not be left blank", "")</f>
        <v/>
      </c>
      <c r="Q11" s="278"/>
      <c r="R11" s="278"/>
      <c r="S11" s="278"/>
      <c r="T11" s="279"/>
      <c r="U11" s="314"/>
      <c r="V11" s="314"/>
      <c r="W11" s="314"/>
      <c r="X11" s="315"/>
      <c r="Y11" s="125"/>
      <c r="Z11" s="94"/>
      <c r="AA11" s="94"/>
      <c r="AB11" s="20"/>
      <c r="AC11" s="20"/>
      <c r="AD11" s="20"/>
      <c r="AE11" s="20"/>
      <c r="AH11" s="27">
        <f t="shared" si="0"/>
        <v>0</v>
      </c>
    </row>
    <row r="12" spans="1:35" s="1" customFormat="1" ht="18" customHeight="1">
      <c r="A12" s="271" t="s">
        <v>7</v>
      </c>
      <c r="B12" s="271" t="s">
        <v>8</v>
      </c>
      <c r="C12" s="271"/>
      <c r="D12" s="275" t="s">
        <v>9</v>
      </c>
      <c r="E12" s="275"/>
      <c r="F12" s="275"/>
      <c r="G12" s="275"/>
      <c r="H12" s="275"/>
      <c r="I12" s="275"/>
      <c r="J12" s="275"/>
      <c r="K12" s="275"/>
      <c r="L12" s="275"/>
      <c r="M12" s="275"/>
      <c r="N12" s="275"/>
      <c r="O12" s="273"/>
      <c r="P12" s="277" t="str">
        <f>IF(B9="", "Subject can not be left blank", "")</f>
        <v/>
      </c>
      <c r="Q12" s="278"/>
      <c r="R12" s="278"/>
      <c r="S12" s="278"/>
      <c r="T12" s="279"/>
      <c r="U12" s="314"/>
      <c r="V12" s="314"/>
      <c r="W12" s="314"/>
      <c r="X12" s="315"/>
      <c r="Y12" s="125"/>
      <c r="Z12" s="94"/>
      <c r="AA12" s="94"/>
      <c r="AB12" s="20"/>
      <c r="AC12" s="20"/>
      <c r="AD12" s="20"/>
      <c r="AE12" s="20"/>
      <c r="AH12" s="27">
        <f t="shared" si="0"/>
        <v>0</v>
      </c>
    </row>
    <row r="13" spans="1:35" s="1" customFormat="1" ht="18" customHeight="1">
      <c r="A13" s="271"/>
      <c r="B13" s="271"/>
      <c r="C13" s="271"/>
      <c r="D13" s="275"/>
      <c r="E13" s="275"/>
      <c r="F13" s="275"/>
      <c r="G13" s="275"/>
      <c r="H13" s="275"/>
      <c r="I13" s="275"/>
      <c r="J13" s="275"/>
      <c r="K13" s="275"/>
      <c r="L13" s="275"/>
      <c r="M13" s="275"/>
      <c r="N13" s="275"/>
      <c r="O13" s="273"/>
      <c r="P13" s="277" t="str">
        <f>IF(N9="", "Date of Conduct can not be left blank", "")</f>
        <v/>
      </c>
      <c r="Q13" s="278"/>
      <c r="R13" s="278"/>
      <c r="S13" s="278"/>
      <c r="T13" s="279"/>
      <c r="U13" s="316" t="s">
        <v>370</v>
      </c>
      <c r="V13" s="316"/>
      <c r="W13" s="316"/>
      <c r="X13" s="317"/>
      <c r="Y13" s="126"/>
      <c r="Z13" s="95"/>
      <c r="AA13" s="95"/>
      <c r="AB13" s="20"/>
      <c r="AC13" s="20"/>
      <c r="AD13" s="20"/>
      <c r="AE13" s="20"/>
      <c r="AH13" s="27">
        <f t="shared" si="0"/>
        <v>0</v>
      </c>
    </row>
    <row r="14" spans="1:35" s="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277" t="str">
        <f>IF(E10="", "Name of Internal Examiner can not be left blank", "")</f>
        <v/>
      </c>
      <c r="Q14" s="278"/>
      <c r="R14" s="278"/>
      <c r="S14" s="278"/>
      <c r="T14" s="279"/>
      <c r="U14" s="316"/>
      <c r="V14" s="316"/>
      <c r="W14" s="316"/>
      <c r="X14" s="317"/>
      <c r="Y14" s="126"/>
      <c r="Z14" s="95"/>
      <c r="AA14" s="95"/>
      <c r="AB14" s="20"/>
      <c r="AC14" s="20"/>
      <c r="AD14" s="20"/>
      <c r="AE14" s="20"/>
      <c r="AH14" s="27">
        <f t="shared" si="0"/>
        <v>0</v>
      </c>
    </row>
    <row r="15" spans="1:35" s="1" customFormat="1" ht="18" customHeight="1" thickBot="1">
      <c r="A15" s="271"/>
      <c r="B15" s="271"/>
      <c r="C15" s="271"/>
      <c r="D15" s="275"/>
      <c r="E15" s="275"/>
      <c r="F15" s="275"/>
      <c r="G15" s="275"/>
      <c r="H15" s="275"/>
      <c r="I15" s="275"/>
      <c r="J15" s="275"/>
      <c r="K15" s="275"/>
      <c r="L15" s="275"/>
      <c r="M15" s="275"/>
      <c r="N15" s="271"/>
      <c r="O15" s="273"/>
      <c r="P15" s="341" t="str">
        <f>IF(M17="", "Subject Total Marks can not be left blank", "")</f>
        <v/>
      </c>
      <c r="Q15" s="342"/>
      <c r="R15" s="342"/>
      <c r="S15" s="342"/>
      <c r="T15" s="343"/>
      <c r="U15" s="316"/>
      <c r="V15" s="316"/>
      <c r="W15" s="316"/>
      <c r="X15" s="317"/>
      <c r="Y15" s="126"/>
      <c r="Z15" s="95"/>
      <c r="AA15" s="95"/>
      <c r="AB15" s="20"/>
      <c r="AC15" s="20"/>
      <c r="AD15" s="20"/>
      <c r="AE15" s="20"/>
      <c r="AH15" s="27">
        <f t="shared" si="0"/>
        <v>0</v>
      </c>
    </row>
    <row r="16" spans="1:35" s="1" customFormat="1" ht="18" customHeight="1" thickBot="1">
      <c r="A16" s="271"/>
      <c r="B16" s="271"/>
      <c r="C16" s="271"/>
      <c r="D16" s="280"/>
      <c r="E16" s="280"/>
      <c r="F16" s="280"/>
      <c r="G16" s="280"/>
      <c r="H16" s="280"/>
      <c r="I16" s="280"/>
      <c r="J16" s="280"/>
      <c r="K16" s="280"/>
      <c r="L16" s="280"/>
      <c r="M16" s="280"/>
      <c r="N16" s="271"/>
      <c r="O16" s="273"/>
      <c r="P16" s="346" t="s">
        <v>252</v>
      </c>
      <c r="Q16" s="346"/>
      <c r="R16" s="348">
        <f>SUM(AH5:AH15)</f>
        <v>0</v>
      </c>
      <c r="S16" s="349"/>
      <c r="T16" s="350"/>
      <c r="U16" s="318"/>
      <c r="V16" s="316"/>
      <c r="W16" s="316"/>
      <c r="X16" s="317"/>
      <c r="Y16" s="126"/>
      <c r="Z16" s="95"/>
      <c r="AA16" s="95"/>
      <c r="AB16" s="18"/>
      <c r="AC16" s="18"/>
      <c r="AD16" s="18"/>
      <c r="AE16" s="18"/>
    </row>
    <row r="17" spans="1:103" s="1" customFormat="1" ht="18" customHeight="1" thickBot="1">
      <c r="A17" s="271"/>
      <c r="B17" s="271"/>
      <c r="C17" s="271"/>
      <c r="D17" s="7" t="s">
        <v>14</v>
      </c>
      <c r="E17" s="8">
        <f>(10*M17)/100</f>
        <v>5</v>
      </c>
      <c r="F17" s="7" t="s">
        <v>14</v>
      </c>
      <c r="G17" s="8">
        <f>(10*M17)/100</f>
        <v>5</v>
      </c>
      <c r="H17" s="7" t="s">
        <v>14</v>
      </c>
      <c r="I17" s="8">
        <f>(20*M17)/100</f>
        <v>10</v>
      </c>
      <c r="J17" s="46" t="s">
        <v>14</v>
      </c>
      <c r="K17" s="8">
        <f>(60*M17)/100</f>
        <v>30</v>
      </c>
      <c r="L17" s="7" t="s">
        <v>14</v>
      </c>
      <c r="M17" s="79">
        <v>50</v>
      </c>
      <c r="N17" s="271"/>
      <c r="O17" s="273"/>
      <c r="P17" s="28" t="s">
        <v>247</v>
      </c>
      <c r="Q17" s="215" t="s">
        <v>243</v>
      </c>
      <c r="R17" s="344"/>
      <c r="S17" s="345"/>
      <c r="T17" s="347" t="s">
        <v>244</v>
      </c>
      <c r="U17" s="344"/>
      <c r="V17" s="344"/>
      <c r="W17" s="344"/>
      <c r="X17" s="216"/>
      <c r="Y17" s="123"/>
      <c r="Z17" s="98"/>
      <c r="AA17" s="98"/>
      <c r="AB17" s="17"/>
      <c r="AC17" s="17"/>
      <c r="AD17" s="17"/>
      <c r="AE17" s="17"/>
    </row>
    <row r="18" spans="1:103" s="55" customFormat="1" ht="5.0999999999999996" customHeight="1">
      <c r="A18" s="57"/>
      <c r="B18" s="319"/>
      <c r="C18" s="320"/>
      <c r="D18" s="302" t="s">
        <v>327</v>
      </c>
      <c r="E18" s="303"/>
      <c r="F18" s="302" t="s">
        <v>327</v>
      </c>
      <c r="G18" s="303"/>
      <c r="H18" s="302" t="s">
        <v>327</v>
      </c>
      <c r="I18" s="303"/>
      <c r="J18" s="304" t="s">
        <v>327</v>
      </c>
      <c r="K18" s="304"/>
      <c r="L18" s="321"/>
      <c r="M18" s="322"/>
      <c r="N18" s="57"/>
      <c r="O18" s="273"/>
      <c r="P18" s="58"/>
      <c r="Q18" s="351"/>
      <c r="R18" s="339"/>
      <c r="S18" s="340"/>
      <c r="T18" s="338"/>
      <c r="U18" s="339"/>
      <c r="V18" s="339"/>
      <c r="W18" s="339"/>
      <c r="X18" s="340"/>
      <c r="Y18" s="123"/>
      <c r="Z18" s="98"/>
      <c r="AA18" s="98"/>
      <c r="AB18" s="56"/>
      <c r="AC18" s="56"/>
      <c r="AD18" s="56"/>
      <c r="AE18" s="56"/>
    </row>
    <row r="19" spans="1:103" s="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C","C+","B","B+","A","A+"}),IF(M17=150,LOOKUP(L19,{"ABS","ZERO",1,75,82,90,97,105,112,120,127},{"FAIL","FAIL","FAIL","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 t="b">
        <f>IF(ISNUMBER(A19)&lt;&gt;"",AND(ISNUMBER(INT(MID(A19,1,3))),MID(A19,4,1)="",MID(A19,1,1)&lt;&gt;"0"))</f>
        <v>0</v>
      </c>
      <c r="AG19" s="25" t="str">
        <f>IF(AF19=TRUE,"OK","S# INCORRECT")</f>
        <v>S# INCORRECT</v>
      </c>
      <c r="BO19" s="65" t="str">
        <f t="shared" ref="BO19:BO38" si="1">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 t="shared" ref="BZ19:BZ38" si="2">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IF(CQ19="NO", "NO","OK")</f>
        <v>NO</v>
      </c>
      <c r="CS19" s="69" t="str">
        <f>IF(CQ19="INCORRECT", "INCORRECT","OK")</f>
        <v>OK</v>
      </c>
      <c r="CT19" s="65"/>
      <c r="CU19" s="65"/>
      <c r="CV19" s="65"/>
      <c r="CW19" s="65"/>
      <c r="CX19" s="68" t="str">
        <f>IF(CS19="OK", "SEQUENCE CORRECT", "SEQUENCE INCORRECT")</f>
        <v>SEQUENCE CORRECT</v>
      </c>
      <c r="CY19" s="70" t="str">
        <f>"0"</f>
        <v>0</v>
      </c>
    </row>
    <row r="20" spans="1:103" s="1" customFormat="1" ht="18.95" customHeight="1" thickBot="1">
      <c r="A20" s="53"/>
      <c r="B20" s="300"/>
      <c r="C20" s="301"/>
      <c r="D20" s="308"/>
      <c r="E20" s="309"/>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3">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6" t="b">
        <f t="shared" ref="AF20:AF38" si="4">IF(AND(ISNUMBER(A19)&lt;&gt;"",ISNUMBER(A20)&lt;&gt;""),IF(AND(ISNUMBER(A20),ISNUMBER(A19)),IF(A20-A19=1,AND(ISNUMBER(INT(MID(A20,1,3))),MID(A20,4,1)="",MID(A20,1,1)&lt;&gt;"0"))))</f>
        <v>0</v>
      </c>
      <c r="AG20" s="25" t="str">
        <f t="shared" ref="AG20:AG38" si="5">IF(AF20=TRUE,"OK","S# INCORRECT")</f>
        <v>S# INCORRECT</v>
      </c>
      <c r="BO20" s="65" t="str">
        <f>RIGHT(B20,3)</f>
        <v/>
      </c>
      <c r="BP20" s="65" t="b">
        <f t="shared" ref="BP20:BP38" si="6">ISNUMBER(INT((MID(BO20,1,1))))</f>
        <v>0</v>
      </c>
      <c r="BQ20" s="65" t="b">
        <f t="shared" ref="BQ20:BQ38" si="7">ISNUMBER(INT((MID(BO20,2,1))))</f>
        <v>0</v>
      </c>
      <c r="BR20" s="65" t="b">
        <f t="shared" ref="BR20:BR38" si="8">ISNUMBER(INT((MID(BO20,3,1))))</f>
        <v>0</v>
      </c>
      <c r="BS20" s="65" t="str">
        <f t="shared" ref="BS20:BS38" si="9">IF(BP20=TRUE, MID(BO20,1,1),"")</f>
        <v/>
      </c>
      <c r="BT20" s="65" t="str">
        <f t="shared" ref="BT20:BT38" si="10">IF(BQ20=TRUE, MID(BO20,2,1),"")</f>
        <v/>
      </c>
      <c r="BU20" s="65" t="str">
        <f t="shared" ref="BU20:BU38" si="11">IF(BR20=TRUE, MID(BO20,3,1),"")</f>
        <v/>
      </c>
      <c r="BV20" s="65" t="str">
        <f t="shared" ref="BV20:BV38" si="12">T(BS20)&amp;T(BT20)&amp;T(BU20)</f>
        <v/>
      </c>
      <c r="BW20" s="66" t="str">
        <f t="shared" ref="BW20:BW38" si="13">IF(BV20="","",INT(TRIM(BV20)))</f>
        <v/>
      </c>
      <c r="BX20" s="67" t="str">
        <f>IF(BW20&gt;BW19,"OK","INCORRECT")</f>
        <v>INCORRECT</v>
      </c>
      <c r="BY20" s="65" t="b">
        <f>BW20&gt;BW19</f>
        <v>0</v>
      </c>
      <c r="BZ20" s="68" t="str">
        <f>LEFT(B20,6)</f>
        <v/>
      </c>
      <c r="CA20" s="65" t="b">
        <f t="shared" ref="CA20:CA38" si="14">ISNUMBER(INT((MID(BZ20,1,1))))</f>
        <v>0</v>
      </c>
      <c r="CB20" s="65" t="b">
        <f t="shared" ref="CB20:CB38" si="15">ISNUMBER(INT((MID(BZ20,2,1))))</f>
        <v>0</v>
      </c>
      <c r="CC20" s="65" t="b">
        <f t="shared" ref="CC20:CC38" si="16">ISNUMBER(INT((MID(BZ20,3,1))))</f>
        <v>0</v>
      </c>
      <c r="CD20" s="65" t="b">
        <f t="shared" ref="CD20:CD38" si="17">ISNUMBER(INT((MID(BZ20,4,1))))</f>
        <v>0</v>
      </c>
      <c r="CE20" s="65" t="b">
        <f t="shared" ref="CE20:CE38" si="18">ISNUMBER(INT((MID(BZ20,5,1))))</f>
        <v>0</v>
      </c>
      <c r="CF20" s="65" t="b">
        <f t="shared" ref="CF20:CF38" si="19">ISNUMBER(INT((MID(BZ20,6,1))))</f>
        <v>0</v>
      </c>
      <c r="CG20" s="65" t="str">
        <f t="shared" ref="CG20:CG38" si="20">IF(CA20=TRUE, MID(BZ20,1,1),"")</f>
        <v/>
      </c>
      <c r="CH20" s="65" t="str">
        <f t="shared" ref="CH20:CH38" si="21">IF(CB20=TRUE, MID(BZ20,2,1),"")</f>
        <v/>
      </c>
      <c r="CI20" s="65" t="str">
        <f t="shared" ref="CI20:CI38" si="22">IF(CC20=TRUE, MID(BZ20,3,1),"")</f>
        <v/>
      </c>
      <c r="CJ20" s="65" t="str">
        <f t="shared" ref="CJ20:CJ38" si="23">IF(CD20=TRUE, MID(BZ20,4,1),"")</f>
        <v/>
      </c>
      <c r="CK20" s="65" t="str">
        <f t="shared" ref="CK20:CK38" si="24">IF(CE20=TRUE, MID(BZ20,5,1),"")</f>
        <v/>
      </c>
      <c r="CL20" s="65" t="str">
        <f t="shared" ref="CL20:CL38" si="25">IF(CF20=TRUE, MID(BZ20,6,1),"")</f>
        <v/>
      </c>
      <c r="CM20" s="68" t="str">
        <f t="shared" ref="CM20:CM38" si="26">TRIM(T(CG20)&amp;T(CH20)&amp;T(CI20))</f>
        <v/>
      </c>
      <c r="CN20" s="68" t="str">
        <f t="shared" ref="CN20:CN38" si="27">TRIM(T(CJ20)&amp;T(CK20)&amp;T(CL20))</f>
        <v/>
      </c>
      <c r="CO20" s="69" t="str">
        <f t="shared" ref="CO20:CO38" si="28">IF(OR(MID(BZ20,3,1)="-",MID(BZ20,4,1)="-"),T(CM20),"NO")</f>
        <v>NO</v>
      </c>
      <c r="CP20" s="69" t="str">
        <f t="shared" ref="CP20:CP38" si="29">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3"/>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6" t="b">
        <f t="shared" si="4"/>
        <v>0</v>
      </c>
      <c r="AG21" s="25" t="str">
        <f t="shared" si="5"/>
        <v>S# INCORRECT</v>
      </c>
      <c r="BO21" s="65" t="str">
        <f t="shared" si="1"/>
        <v/>
      </c>
      <c r="BP21" s="65" t="b">
        <f t="shared" si="6"/>
        <v>0</v>
      </c>
      <c r="BQ21" s="65" t="b">
        <f t="shared" si="7"/>
        <v>0</v>
      </c>
      <c r="BR21" s="65" t="b">
        <f t="shared" si="8"/>
        <v>0</v>
      </c>
      <c r="BS21" s="65" t="str">
        <f t="shared" si="9"/>
        <v/>
      </c>
      <c r="BT21" s="65" t="str">
        <f t="shared" si="10"/>
        <v/>
      </c>
      <c r="BU21" s="65" t="str">
        <f t="shared" si="11"/>
        <v/>
      </c>
      <c r="BV21" s="65" t="str">
        <f t="shared" si="12"/>
        <v/>
      </c>
      <c r="BW21" s="66" t="str">
        <f t="shared" si="13"/>
        <v/>
      </c>
      <c r="BX21" s="67" t="str">
        <f t="shared" ref="BX21:BX38" si="30">IF(BW21&gt;BW20,"OK","INCORRECT")</f>
        <v>INCORRECT</v>
      </c>
      <c r="BY21" s="65" t="b">
        <f t="shared" ref="BY21:BY38" si="31">BW21&gt;BW20</f>
        <v>0</v>
      </c>
      <c r="BZ21" s="68" t="str">
        <f t="shared" si="2"/>
        <v/>
      </c>
      <c r="CA21" s="65" t="b">
        <f t="shared" si="14"/>
        <v>0</v>
      </c>
      <c r="CB21" s="65" t="b">
        <f t="shared" si="15"/>
        <v>0</v>
      </c>
      <c r="CC21" s="65" t="b">
        <f t="shared" si="16"/>
        <v>0</v>
      </c>
      <c r="CD21" s="65" t="b">
        <f t="shared" si="17"/>
        <v>0</v>
      </c>
      <c r="CE21" s="65" t="b">
        <f t="shared" si="18"/>
        <v>0</v>
      </c>
      <c r="CF21" s="65" t="b">
        <f t="shared" si="19"/>
        <v>0</v>
      </c>
      <c r="CG21" s="65" t="str">
        <f t="shared" si="20"/>
        <v/>
      </c>
      <c r="CH21" s="65" t="str">
        <f t="shared" si="21"/>
        <v/>
      </c>
      <c r="CI21" s="65" t="str">
        <f t="shared" si="22"/>
        <v/>
      </c>
      <c r="CJ21" s="65" t="str">
        <f t="shared" si="23"/>
        <v/>
      </c>
      <c r="CK21" s="65" t="str">
        <f t="shared" si="24"/>
        <v/>
      </c>
      <c r="CL21" s="65" t="str">
        <f t="shared" si="25"/>
        <v/>
      </c>
      <c r="CM21" s="68" t="str">
        <f t="shared" si="26"/>
        <v/>
      </c>
      <c r="CN21" s="68" t="str">
        <f t="shared" si="27"/>
        <v/>
      </c>
      <c r="CO21" s="69" t="str">
        <f t="shared" si="28"/>
        <v>NO</v>
      </c>
      <c r="CP21" s="69" t="str">
        <f t="shared" si="29"/>
        <v>NO</v>
      </c>
      <c r="CQ21" s="67" t="str">
        <f t="shared" ref="CQ21:CQ38" si="32">IF(AND(CO21&lt;&gt;"NO", CP21&lt;&gt;"NO"),IF(CP21&lt;CO21,"OK","INCORRECT"),"NO")</f>
        <v>NO</v>
      </c>
      <c r="CR21" s="67" t="str">
        <f t="shared" ref="CR21:CR38" si="33">IF(AND(CO21&lt;&gt;"NO", CP21&lt;&gt;"NO"),IF(CP21&lt;=CP20,"OK","INCORRECT"),"NO")</f>
        <v>NO</v>
      </c>
      <c r="CS21" s="69" t="str">
        <f t="shared" ref="CS21:CS38" si="34">IF(OR(AND(OR(AND(CQ21="NO",CR21="NO"),AND(CQ21="OK", CR21="OK")),AND(CQ20="NO", CR20="NO")),AND(AND(CQ21="OK",CR21="OK",OR(AND(CQ20="NO", CR20="NO"),AND(CQ20="OK", CR20="OK"))))),"OK","INCORRECT")</f>
        <v>OK</v>
      </c>
      <c r="CT21" s="65" t="b">
        <f t="shared" ref="CT21:CT38" si="35">IF(CS21="OK",IF(AND(CO20="NO",CO21="NO"),BW21&gt;BW20))</f>
        <v>0</v>
      </c>
      <c r="CU21" s="65" t="b">
        <f t="shared" ref="CU21:CU38" si="36">IF(CS21="OK",AND(CQ21="OK",CR21="OK",CQ20="NO",CR20="NO"))</f>
        <v>0</v>
      </c>
      <c r="CV21" s="65" t="b">
        <f t="shared" ref="CV21:CV38" si="37">IF(CS21="OK",IF(AND(EXACT(CN20,CN21)),BW21&gt;BW20))</f>
        <v>0</v>
      </c>
      <c r="CW21" s="65" t="b">
        <f t="shared" ref="CW21:CW38" si="38">IF(CS21="OK",CP21&lt;CP20)</f>
        <v>0</v>
      </c>
      <c r="CX21" s="68" t="str">
        <f t="shared" ref="CX21:CX38" si="39">IF(AND(CT21=FALSE,CU21=FALSE,CV21=FALSE,CW21=FALSE),"SEQUENCE INCORRECT","SEQUENCE CORRECT")</f>
        <v>SEQUENCE INCORRECT</v>
      </c>
      <c r="CY21" s="70">
        <f>COUNTIF(B19:B20,T(B21))</f>
        <v>2</v>
      </c>
    </row>
    <row r="22" spans="1:103" s="1"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3"/>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6" t="b">
        <f t="shared" si="4"/>
        <v>0</v>
      </c>
      <c r="AG22" s="25" t="str">
        <f t="shared" si="5"/>
        <v>S# INCORRECT</v>
      </c>
      <c r="BO22" s="65" t="str">
        <f t="shared" si="1"/>
        <v/>
      </c>
      <c r="BP22" s="65" t="b">
        <f t="shared" si="6"/>
        <v>0</v>
      </c>
      <c r="BQ22" s="65" t="b">
        <f t="shared" si="7"/>
        <v>0</v>
      </c>
      <c r="BR22" s="65" t="b">
        <f t="shared" si="8"/>
        <v>0</v>
      </c>
      <c r="BS22" s="65" t="str">
        <f t="shared" si="9"/>
        <v/>
      </c>
      <c r="BT22" s="65" t="str">
        <f t="shared" si="10"/>
        <v/>
      </c>
      <c r="BU22" s="65" t="str">
        <f t="shared" si="11"/>
        <v/>
      </c>
      <c r="BV22" s="65" t="str">
        <f t="shared" si="12"/>
        <v/>
      </c>
      <c r="BW22" s="66" t="str">
        <f t="shared" si="13"/>
        <v/>
      </c>
      <c r="BX22" s="67" t="str">
        <f t="shared" si="30"/>
        <v>INCORRECT</v>
      </c>
      <c r="BY22" s="65" t="b">
        <f t="shared" si="31"/>
        <v>0</v>
      </c>
      <c r="BZ22" s="68" t="str">
        <f t="shared" si="2"/>
        <v/>
      </c>
      <c r="CA22" s="65" t="b">
        <f t="shared" si="14"/>
        <v>0</v>
      </c>
      <c r="CB22" s="65" t="b">
        <f t="shared" si="15"/>
        <v>0</v>
      </c>
      <c r="CC22" s="65" t="b">
        <f t="shared" si="16"/>
        <v>0</v>
      </c>
      <c r="CD22" s="65" t="b">
        <f t="shared" si="17"/>
        <v>0</v>
      </c>
      <c r="CE22" s="65" t="b">
        <f t="shared" si="18"/>
        <v>0</v>
      </c>
      <c r="CF22" s="65" t="b">
        <f t="shared" si="19"/>
        <v>0</v>
      </c>
      <c r="CG22" s="65" t="str">
        <f t="shared" si="20"/>
        <v/>
      </c>
      <c r="CH22" s="65" t="str">
        <f t="shared" si="21"/>
        <v/>
      </c>
      <c r="CI22" s="65" t="str">
        <f t="shared" si="22"/>
        <v/>
      </c>
      <c r="CJ22" s="65" t="str">
        <f t="shared" si="23"/>
        <v/>
      </c>
      <c r="CK22" s="65" t="str">
        <f t="shared" si="24"/>
        <v/>
      </c>
      <c r="CL22" s="65" t="str">
        <f t="shared" si="25"/>
        <v/>
      </c>
      <c r="CM22" s="68" t="str">
        <f t="shared" si="26"/>
        <v/>
      </c>
      <c r="CN22" s="68" t="str">
        <f t="shared" si="27"/>
        <v/>
      </c>
      <c r="CO22" s="69" t="str">
        <f t="shared" si="28"/>
        <v>NO</v>
      </c>
      <c r="CP22" s="69" t="str">
        <f t="shared" si="29"/>
        <v>NO</v>
      </c>
      <c r="CQ22" s="67" t="str">
        <f t="shared" si="32"/>
        <v>NO</v>
      </c>
      <c r="CR22" s="67" t="str">
        <f t="shared" si="33"/>
        <v>NO</v>
      </c>
      <c r="CS22" s="69" t="str">
        <f t="shared" si="34"/>
        <v>OK</v>
      </c>
      <c r="CT22" s="65" t="b">
        <f t="shared" si="35"/>
        <v>0</v>
      </c>
      <c r="CU22" s="65" t="b">
        <f t="shared" si="36"/>
        <v>0</v>
      </c>
      <c r="CV22" s="65" t="b">
        <f t="shared" si="37"/>
        <v>0</v>
      </c>
      <c r="CW22" s="65" t="b">
        <f t="shared" si="38"/>
        <v>0</v>
      </c>
      <c r="CX22" s="68" t="str">
        <f t="shared" si="39"/>
        <v>SEQUENCE INCORRECT</v>
      </c>
      <c r="CY22" s="70">
        <f>COUNTIF(B19:B21,T(B22))</f>
        <v>3</v>
      </c>
    </row>
    <row r="23" spans="1:103" s="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3"/>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6" t="b">
        <f t="shared" si="4"/>
        <v>0</v>
      </c>
      <c r="AG23" s="25" t="str">
        <f t="shared" si="5"/>
        <v>S# INCORRECT</v>
      </c>
      <c r="BO23" s="65" t="str">
        <f t="shared" si="1"/>
        <v/>
      </c>
      <c r="BP23" s="65" t="b">
        <f t="shared" si="6"/>
        <v>0</v>
      </c>
      <c r="BQ23" s="65" t="b">
        <f t="shared" si="7"/>
        <v>0</v>
      </c>
      <c r="BR23" s="65" t="b">
        <f t="shared" si="8"/>
        <v>0</v>
      </c>
      <c r="BS23" s="65" t="str">
        <f t="shared" si="9"/>
        <v/>
      </c>
      <c r="BT23" s="65" t="str">
        <f t="shared" si="10"/>
        <v/>
      </c>
      <c r="BU23" s="65" t="str">
        <f t="shared" si="11"/>
        <v/>
      </c>
      <c r="BV23" s="65" t="str">
        <f t="shared" si="12"/>
        <v/>
      </c>
      <c r="BW23" s="66" t="str">
        <f t="shared" si="13"/>
        <v/>
      </c>
      <c r="BX23" s="67" t="str">
        <f t="shared" si="30"/>
        <v>INCORRECT</v>
      </c>
      <c r="BY23" s="65" t="b">
        <f t="shared" si="31"/>
        <v>0</v>
      </c>
      <c r="BZ23" s="68" t="str">
        <f t="shared" si="2"/>
        <v/>
      </c>
      <c r="CA23" s="65" t="b">
        <f t="shared" si="14"/>
        <v>0</v>
      </c>
      <c r="CB23" s="65" t="b">
        <f t="shared" si="15"/>
        <v>0</v>
      </c>
      <c r="CC23" s="65" t="b">
        <f t="shared" si="16"/>
        <v>0</v>
      </c>
      <c r="CD23" s="65" t="b">
        <f t="shared" si="17"/>
        <v>0</v>
      </c>
      <c r="CE23" s="65" t="b">
        <f t="shared" si="18"/>
        <v>0</v>
      </c>
      <c r="CF23" s="65" t="b">
        <f t="shared" si="19"/>
        <v>0</v>
      </c>
      <c r="CG23" s="65" t="str">
        <f t="shared" si="20"/>
        <v/>
      </c>
      <c r="CH23" s="65" t="str">
        <f t="shared" si="21"/>
        <v/>
      </c>
      <c r="CI23" s="65" t="str">
        <f t="shared" si="22"/>
        <v/>
      </c>
      <c r="CJ23" s="65" t="str">
        <f t="shared" si="23"/>
        <v/>
      </c>
      <c r="CK23" s="65" t="str">
        <f t="shared" si="24"/>
        <v/>
      </c>
      <c r="CL23" s="65" t="str">
        <f t="shared" si="25"/>
        <v/>
      </c>
      <c r="CM23" s="68" t="str">
        <f t="shared" si="26"/>
        <v/>
      </c>
      <c r="CN23" s="68" t="str">
        <f t="shared" si="27"/>
        <v/>
      </c>
      <c r="CO23" s="69" t="str">
        <f t="shared" si="28"/>
        <v>NO</v>
      </c>
      <c r="CP23" s="69" t="str">
        <f t="shared" si="29"/>
        <v>NO</v>
      </c>
      <c r="CQ23" s="67" t="str">
        <f t="shared" si="32"/>
        <v>NO</v>
      </c>
      <c r="CR23" s="67" t="str">
        <f t="shared" si="33"/>
        <v>NO</v>
      </c>
      <c r="CS23" s="69" t="str">
        <f t="shared" si="34"/>
        <v>OK</v>
      </c>
      <c r="CT23" s="65" t="b">
        <f t="shared" si="35"/>
        <v>0</v>
      </c>
      <c r="CU23" s="65" t="b">
        <f t="shared" si="36"/>
        <v>0</v>
      </c>
      <c r="CV23" s="65" t="b">
        <f t="shared" si="37"/>
        <v>0</v>
      </c>
      <c r="CW23" s="65" t="b">
        <f t="shared" si="38"/>
        <v>0</v>
      </c>
      <c r="CX23" s="68" t="str">
        <f t="shared" si="39"/>
        <v>SEQUENCE INCORRECT</v>
      </c>
      <c r="CY23" s="70">
        <f>COUNTIF(B19:B22,T(B23))</f>
        <v>4</v>
      </c>
    </row>
    <row r="24" spans="1:103" s="1"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3"/>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6" t="b">
        <f t="shared" si="4"/>
        <v>0</v>
      </c>
      <c r="AG24" s="25" t="str">
        <f t="shared" si="5"/>
        <v>S# INCORRECT</v>
      </c>
      <c r="BO24" s="65" t="str">
        <f t="shared" si="1"/>
        <v/>
      </c>
      <c r="BP24" s="65" t="b">
        <f t="shared" si="6"/>
        <v>0</v>
      </c>
      <c r="BQ24" s="65" t="b">
        <f t="shared" si="7"/>
        <v>0</v>
      </c>
      <c r="BR24" s="65" t="b">
        <f t="shared" si="8"/>
        <v>0</v>
      </c>
      <c r="BS24" s="65" t="str">
        <f t="shared" si="9"/>
        <v/>
      </c>
      <c r="BT24" s="65" t="str">
        <f t="shared" si="10"/>
        <v/>
      </c>
      <c r="BU24" s="65" t="str">
        <f t="shared" si="11"/>
        <v/>
      </c>
      <c r="BV24" s="65" t="str">
        <f t="shared" si="12"/>
        <v/>
      </c>
      <c r="BW24" s="66" t="str">
        <f t="shared" si="13"/>
        <v/>
      </c>
      <c r="BX24" s="67" t="str">
        <f t="shared" si="30"/>
        <v>INCORRECT</v>
      </c>
      <c r="BY24" s="65" t="b">
        <f t="shared" si="31"/>
        <v>0</v>
      </c>
      <c r="BZ24" s="68" t="str">
        <f t="shared" si="2"/>
        <v/>
      </c>
      <c r="CA24" s="65" t="b">
        <f t="shared" si="14"/>
        <v>0</v>
      </c>
      <c r="CB24" s="65" t="b">
        <f t="shared" si="15"/>
        <v>0</v>
      </c>
      <c r="CC24" s="65" t="b">
        <f t="shared" si="16"/>
        <v>0</v>
      </c>
      <c r="CD24" s="65" t="b">
        <f t="shared" si="17"/>
        <v>0</v>
      </c>
      <c r="CE24" s="65" t="b">
        <f t="shared" si="18"/>
        <v>0</v>
      </c>
      <c r="CF24" s="65" t="b">
        <f t="shared" si="19"/>
        <v>0</v>
      </c>
      <c r="CG24" s="65" t="str">
        <f t="shared" si="20"/>
        <v/>
      </c>
      <c r="CH24" s="65" t="str">
        <f t="shared" si="21"/>
        <v/>
      </c>
      <c r="CI24" s="65" t="str">
        <f t="shared" si="22"/>
        <v/>
      </c>
      <c r="CJ24" s="65" t="str">
        <f t="shared" si="23"/>
        <v/>
      </c>
      <c r="CK24" s="65" t="str">
        <f t="shared" si="24"/>
        <v/>
      </c>
      <c r="CL24" s="65" t="str">
        <f t="shared" si="25"/>
        <v/>
      </c>
      <c r="CM24" s="68" t="str">
        <f t="shared" si="26"/>
        <v/>
      </c>
      <c r="CN24" s="68" t="str">
        <f t="shared" si="27"/>
        <v/>
      </c>
      <c r="CO24" s="69" t="str">
        <f t="shared" si="28"/>
        <v>NO</v>
      </c>
      <c r="CP24" s="69" t="str">
        <f t="shared" si="29"/>
        <v>NO</v>
      </c>
      <c r="CQ24" s="67" t="str">
        <f t="shared" si="32"/>
        <v>NO</v>
      </c>
      <c r="CR24" s="67" t="str">
        <f t="shared" si="33"/>
        <v>NO</v>
      </c>
      <c r="CS24" s="69" t="str">
        <f t="shared" si="34"/>
        <v>OK</v>
      </c>
      <c r="CT24" s="65" t="b">
        <f t="shared" si="35"/>
        <v>0</v>
      </c>
      <c r="CU24" s="65" t="b">
        <f t="shared" si="36"/>
        <v>0</v>
      </c>
      <c r="CV24" s="65" t="b">
        <f t="shared" si="37"/>
        <v>0</v>
      </c>
      <c r="CW24" s="65" t="b">
        <f t="shared" si="38"/>
        <v>0</v>
      </c>
      <c r="CX24" s="68" t="str">
        <f t="shared" si="39"/>
        <v>SEQUENCE INCORRECT</v>
      </c>
      <c r="CY24" s="70">
        <f>COUNTIF(B19:B23,T(B24))</f>
        <v>5</v>
      </c>
    </row>
    <row r="25" spans="1:103" s="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3"/>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6" t="b">
        <f t="shared" si="4"/>
        <v>0</v>
      </c>
      <c r="AG25" s="25" t="str">
        <f t="shared" si="5"/>
        <v>S# INCORRECT</v>
      </c>
      <c r="BO25" s="65" t="str">
        <f t="shared" si="1"/>
        <v/>
      </c>
      <c r="BP25" s="65" t="b">
        <f t="shared" si="6"/>
        <v>0</v>
      </c>
      <c r="BQ25" s="65" t="b">
        <f t="shared" si="7"/>
        <v>0</v>
      </c>
      <c r="BR25" s="65" t="b">
        <f t="shared" si="8"/>
        <v>0</v>
      </c>
      <c r="BS25" s="65" t="str">
        <f t="shared" si="9"/>
        <v/>
      </c>
      <c r="BT25" s="65" t="str">
        <f t="shared" si="10"/>
        <v/>
      </c>
      <c r="BU25" s="65" t="str">
        <f t="shared" si="11"/>
        <v/>
      </c>
      <c r="BV25" s="65" t="str">
        <f t="shared" si="12"/>
        <v/>
      </c>
      <c r="BW25" s="66" t="str">
        <f t="shared" si="13"/>
        <v/>
      </c>
      <c r="BX25" s="67" t="str">
        <f t="shared" si="30"/>
        <v>INCORRECT</v>
      </c>
      <c r="BY25" s="65" t="b">
        <f t="shared" si="31"/>
        <v>0</v>
      </c>
      <c r="BZ25" s="68" t="str">
        <f t="shared" si="2"/>
        <v/>
      </c>
      <c r="CA25" s="65" t="b">
        <f t="shared" si="14"/>
        <v>0</v>
      </c>
      <c r="CB25" s="65" t="b">
        <f t="shared" si="15"/>
        <v>0</v>
      </c>
      <c r="CC25" s="65" t="b">
        <f t="shared" si="16"/>
        <v>0</v>
      </c>
      <c r="CD25" s="65" t="b">
        <f t="shared" si="17"/>
        <v>0</v>
      </c>
      <c r="CE25" s="65" t="b">
        <f t="shared" si="18"/>
        <v>0</v>
      </c>
      <c r="CF25" s="65" t="b">
        <f t="shared" si="19"/>
        <v>0</v>
      </c>
      <c r="CG25" s="65" t="str">
        <f t="shared" si="20"/>
        <v/>
      </c>
      <c r="CH25" s="65" t="str">
        <f t="shared" si="21"/>
        <v/>
      </c>
      <c r="CI25" s="65" t="str">
        <f t="shared" si="22"/>
        <v/>
      </c>
      <c r="CJ25" s="65" t="str">
        <f t="shared" si="23"/>
        <v/>
      </c>
      <c r="CK25" s="65" t="str">
        <f t="shared" si="24"/>
        <v/>
      </c>
      <c r="CL25" s="65" t="str">
        <f t="shared" si="25"/>
        <v/>
      </c>
      <c r="CM25" s="68" t="str">
        <f t="shared" si="26"/>
        <v/>
      </c>
      <c r="CN25" s="68" t="str">
        <f t="shared" si="27"/>
        <v/>
      </c>
      <c r="CO25" s="69" t="str">
        <f t="shared" si="28"/>
        <v>NO</v>
      </c>
      <c r="CP25" s="69" t="str">
        <f t="shared" si="29"/>
        <v>NO</v>
      </c>
      <c r="CQ25" s="67" t="str">
        <f t="shared" si="32"/>
        <v>NO</v>
      </c>
      <c r="CR25" s="67" t="str">
        <f t="shared" si="33"/>
        <v>NO</v>
      </c>
      <c r="CS25" s="69" t="str">
        <f t="shared" si="34"/>
        <v>OK</v>
      </c>
      <c r="CT25" s="65" t="b">
        <f t="shared" si="35"/>
        <v>0</v>
      </c>
      <c r="CU25" s="65" t="b">
        <f t="shared" si="36"/>
        <v>0</v>
      </c>
      <c r="CV25" s="65" t="b">
        <f t="shared" si="37"/>
        <v>0</v>
      </c>
      <c r="CW25" s="65" t="b">
        <f t="shared" si="38"/>
        <v>0</v>
      </c>
      <c r="CX25" s="68" t="str">
        <f t="shared" si="39"/>
        <v>SEQUENCE INCORRECT</v>
      </c>
      <c r="CY25" s="70">
        <f>COUNTIF(B19:B24,T(B25))</f>
        <v>6</v>
      </c>
    </row>
    <row r="26" spans="1:103" s="1"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3"/>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6" t="b">
        <f t="shared" si="4"/>
        <v>0</v>
      </c>
      <c r="AG26" s="25" t="str">
        <f t="shared" si="5"/>
        <v>S# INCORRECT</v>
      </c>
      <c r="BO26" s="65" t="str">
        <f t="shared" si="1"/>
        <v/>
      </c>
      <c r="BP26" s="65" t="b">
        <f t="shared" si="6"/>
        <v>0</v>
      </c>
      <c r="BQ26" s="65" t="b">
        <f t="shared" si="7"/>
        <v>0</v>
      </c>
      <c r="BR26" s="65" t="b">
        <f t="shared" si="8"/>
        <v>0</v>
      </c>
      <c r="BS26" s="65" t="str">
        <f t="shared" si="9"/>
        <v/>
      </c>
      <c r="BT26" s="65" t="str">
        <f t="shared" si="10"/>
        <v/>
      </c>
      <c r="BU26" s="65" t="str">
        <f t="shared" si="11"/>
        <v/>
      </c>
      <c r="BV26" s="65" t="str">
        <f t="shared" si="12"/>
        <v/>
      </c>
      <c r="BW26" s="66" t="str">
        <f t="shared" si="13"/>
        <v/>
      </c>
      <c r="BX26" s="67" t="str">
        <f t="shared" si="30"/>
        <v>INCORRECT</v>
      </c>
      <c r="BY26" s="65" t="b">
        <f t="shared" si="31"/>
        <v>0</v>
      </c>
      <c r="BZ26" s="68" t="str">
        <f t="shared" si="2"/>
        <v/>
      </c>
      <c r="CA26" s="65" t="b">
        <f t="shared" si="14"/>
        <v>0</v>
      </c>
      <c r="CB26" s="65" t="b">
        <f t="shared" si="15"/>
        <v>0</v>
      </c>
      <c r="CC26" s="65" t="b">
        <f t="shared" si="16"/>
        <v>0</v>
      </c>
      <c r="CD26" s="65" t="b">
        <f t="shared" si="17"/>
        <v>0</v>
      </c>
      <c r="CE26" s="65" t="b">
        <f t="shared" si="18"/>
        <v>0</v>
      </c>
      <c r="CF26" s="65" t="b">
        <f t="shared" si="19"/>
        <v>0</v>
      </c>
      <c r="CG26" s="65" t="str">
        <f t="shared" si="20"/>
        <v/>
      </c>
      <c r="CH26" s="65" t="str">
        <f t="shared" si="21"/>
        <v/>
      </c>
      <c r="CI26" s="65" t="str">
        <f t="shared" si="22"/>
        <v/>
      </c>
      <c r="CJ26" s="65" t="str">
        <f t="shared" si="23"/>
        <v/>
      </c>
      <c r="CK26" s="65" t="str">
        <f t="shared" si="24"/>
        <v/>
      </c>
      <c r="CL26" s="65" t="str">
        <f t="shared" si="25"/>
        <v/>
      </c>
      <c r="CM26" s="68" t="str">
        <f t="shared" si="26"/>
        <v/>
      </c>
      <c r="CN26" s="68" t="str">
        <f t="shared" si="27"/>
        <v/>
      </c>
      <c r="CO26" s="69" t="str">
        <f t="shared" si="28"/>
        <v>NO</v>
      </c>
      <c r="CP26" s="69" t="str">
        <f t="shared" si="29"/>
        <v>NO</v>
      </c>
      <c r="CQ26" s="67" t="str">
        <f t="shared" si="32"/>
        <v>NO</v>
      </c>
      <c r="CR26" s="67" t="str">
        <f t="shared" si="33"/>
        <v>NO</v>
      </c>
      <c r="CS26" s="69" t="str">
        <f t="shared" si="34"/>
        <v>OK</v>
      </c>
      <c r="CT26" s="65" t="b">
        <f t="shared" si="35"/>
        <v>0</v>
      </c>
      <c r="CU26" s="65" t="b">
        <f t="shared" si="36"/>
        <v>0</v>
      </c>
      <c r="CV26" s="65" t="b">
        <f t="shared" si="37"/>
        <v>0</v>
      </c>
      <c r="CW26" s="65" t="b">
        <f t="shared" si="38"/>
        <v>0</v>
      </c>
      <c r="CX26" s="68" t="str">
        <f t="shared" si="39"/>
        <v>SEQUENCE INCORRECT</v>
      </c>
      <c r="CY26" s="70">
        <f>COUNTIF(B19:B25,T(B26))</f>
        <v>7</v>
      </c>
    </row>
    <row r="27" spans="1:103" s="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3"/>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6" t="b">
        <f t="shared" si="4"/>
        <v>0</v>
      </c>
      <c r="AG27" s="25" t="str">
        <f t="shared" si="5"/>
        <v>S# INCORRECT</v>
      </c>
      <c r="BO27" s="65" t="str">
        <f t="shared" si="1"/>
        <v/>
      </c>
      <c r="BP27" s="65" t="b">
        <f t="shared" si="6"/>
        <v>0</v>
      </c>
      <c r="BQ27" s="65" t="b">
        <f t="shared" si="7"/>
        <v>0</v>
      </c>
      <c r="BR27" s="65" t="b">
        <f t="shared" si="8"/>
        <v>0</v>
      </c>
      <c r="BS27" s="65" t="str">
        <f t="shared" si="9"/>
        <v/>
      </c>
      <c r="BT27" s="65" t="str">
        <f t="shared" si="10"/>
        <v/>
      </c>
      <c r="BU27" s="65" t="str">
        <f t="shared" si="11"/>
        <v/>
      </c>
      <c r="BV27" s="65" t="str">
        <f t="shared" si="12"/>
        <v/>
      </c>
      <c r="BW27" s="66" t="str">
        <f t="shared" si="13"/>
        <v/>
      </c>
      <c r="BX27" s="67" t="str">
        <f t="shared" si="30"/>
        <v>INCORRECT</v>
      </c>
      <c r="BY27" s="65" t="b">
        <f t="shared" si="31"/>
        <v>0</v>
      </c>
      <c r="BZ27" s="68" t="str">
        <f t="shared" si="2"/>
        <v/>
      </c>
      <c r="CA27" s="65" t="b">
        <f t="shared" si="14"/>
        <v>0</v>
      </c>
      <c r="CB27" s="65" t="b">
        <f t="shared" si="15"/>
        <v>0</v>
      </c>
      <c r="CC27" s="65" t="b">
        <f t="shared" si="16"/>
        <v>0</v>
      </c>
      <c r="CD27" s="65" t="b">
        <f t="shared" si="17"/>
        <v>0</v>
      </c>
      <c r="CE27" s="65" t="b">
        <f t="shared" si="18"/>
        <v>0</v>
      </c>
      <c r="CF27" s="65" t="b">
        <f t="shared" si="19"/>
        <v>0</v>
      </c>
      <c r="CG27" s="65" t="str">
        <f t="shared" si="20"/>
        <v/>
      </c>
      <c r="CH27" s="65" t="str">
        <f t="shared" si="21"/>
        <v/>
      </c>
      <c r="CI27" s="65" t="str">
        <f t="shared" si="22"/>
        <v/>
      </c>
      <c r="CJ27" s="65" t="str">
        <f t="shared" si="23"/>
        <v/>
      </c>
      <c r="CK27" s="65" t="str">
        <f t="shared" si="24"/>
        <v/>
      </c>
      <c r="CL27" s="65" t="str">
        <f t="shared" si="25"/>
        <v/>
      </c>
      <c r="CM27" s="68" t="str">
        <f t="shared" si="26"/>
        <v/>
      </c>
      <c r="CN27" s="68" t="str">
        <f t="shared" si="27"/>
        <v/>
      </c>
      <c r="CO27" s="69" t="str">
        <f t="shared" si="28"/>
        <v>NO</v>
      </c>
      <c r="CP27" s="69" t="str">
        <f t="shared" si="29"/>
        <v>NO</v>
      </c>
      <c r="CQ27" s="67" t="str">
        <f t="shared" si="32"/>
        <v>NO</v>
      </c>
      <c r="CR27" s="67" t="str">
        <f t="shared" si="33"/>
        <v>NO</v>
      </c>
      <c r="CS27" s="69" t="str">
        <f t="shared" si="34"/>
        <v>OK</v>
      </c>
      <c r="CT27" s="65" t="b">
        <f t="shared" si="35"/>
        <v>0</v>
      </c>
      <c r="CU27" s="65" t="b">
        <f t="shared" si="36"/>
        <v>0</v>
      </c>
      <c r="CV27" s="65" t="b">
        <f t="shared" si="37"/>
        <v>0</v>
      </c>
      <c r="CW27" s="65" t="b">
        <f t="shared" si="38"/>
        <v>0</v>
      </c>
      <c r="CX27" s="68" t="str">
        <f t="shared" si="39"/>
        <v>SEQUENCE INCORRECT</v>
      </c>
      <c r="CY27" s="70">
        <f>COUNTIF(B19:B26,T(B27))</f>
        <v>8</v>
      </c>
    </row>
    <row r="28" spans="1:103" s="1"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3"/>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6" t="b">
        <f t="shared" si="4"/>
        <v>0</v>
      </c>
      <c r="AG28" s="25" t="str">
        <f t="shared" si="5"/>
        <v>S# INCORRECT</v>
      </c>
      <c r="BO28" s="65" t="str">
        <f t="shared" si="1"/>
        <v/>
      </c>
      <c r="BP28" s="65" t="b">
        <f t="shared" si="6"/>
        <v>0</v>
      </c>
      <c r="BQ28" s="65" t="b">
        <f t="shared" si="7"/>
        <v>0</v>
      </c>
      <c r="BR28" s="65" t="b">
        <f t="shared" si="8"/>
        <v>0</v>
      </c>
      <c r="BS28" s="65" t="str">
        <f t="shared" si="9"/>
        <v/>
      </c>
      <c r="BT28" s="65" t="str">
        <f t="shared" si="10"/>
        <v/>
      </c>
      <c r="BU28" s="65" t="str">
        <f t="shared" si="11"/>
        <v/>
      </c>
      <c r="BV28" s="65" t="str">
        <f t="shared" si="12"/>
        <v/>
      </c>
      <c r="BW28" s="66" t="str">
        <f t="shared" si="13"/>
        <v/>
      </c>
      <c r="BX28" s="67" t="str">
        <f t="shared" si="30"/>
        <v>INCORRECT</v>
      </c>
      <c r="BY28" s="65" t="b">
        <f t="shared" si="31"/>
        <v>0</v>
      </c>
      <c r="BZ28" s="68" t="str">
        <f t="shared" si="2"/>
        <v/>
      </c>
      <c r="CA28" s="65" t="b">
        <f t="shared" si="14"/>
        <v>0</v>
      </c>
      <c r="CB28" s="65" t="b">
        <f t="shared" si="15"/>
        <v>0</v>
      </c>
      <c r="CC28" s="65" t="b">
        <f t="shared" si="16"/>
        <v>0</v>
      </c>
      <c r="CD28" s="65" t="b">
        <f t="shared" si="17"/>
        <v>0</v>
      </c>
      <c r="CE28" s="65" t="b">
        <f t="shared" si="18"/>
        <v>0</v>
      </c>
      <c r="CF28" s="65" t="b">
        <f t="shared" si="19"/>
        <v>0</v>
      </c>
      <c r="CG28" s="65" t="str">
        <f t="shared" si="20"/>
        <v/>
      </c>
      <c r="CH28" s="65" t="str">
        <f t="shared" si="21"/>
        <v/>
      </c>
      <c r="CI28" s="65" t="str">
        <f t="shared" si="22"/>
        <v/>
      </c>
      <c r="CJ28" s="65" t="str">
        <f t="shared" si="23"/>
        <v/>
      </c>
      <c r="CK28" s="65" t="str">
        <f t="shared" si="24"/>
        <v/>
      </c>
      <c r="CL28" s="65" t="str">
        <f t="shared" si="25"/>
        <v/>
      </c>
      <c r="CM28" s="68" t="str">
        <f t="shared" si="26"/>
        <v/>
      </c>
      <c r="CN28" s="68" t="str">
        <f t="shared" si="27"/>
        <v/>
      </c>
      <c r="CO28" s="69" t="str">
        <f t="shared" si="28"/>
        <v>NO</v>
      </c>
      <c r="CP28" s="69" t="str">
        <f t="shared" si="29"/>
        <v>NO</v>
      </c>
      <c r="CQ28" s="67" t="str">
        <f t="shared" si="32"/>
        <v>NO</v>
      </c>
      <c r="CR28" s="67" t="str">
        <f t="shared" si="33"/>
        <v>NO</v>
      </c>
      <c r="CS28" s="69" t="str">
        <f t="shared" si="34"/>
        <v>OK</v>
      </c>
      <c r="CT28" s="65" t="b">
        <f t="shared" si="35"/>
        <v>0</v>
      </c>
      <c r="CU28" s="65" t="b">
        <f t="shared" si="36"/>
        <v>0</v>
      </c>
      <c r="CV28" s="65" t="b">
        <f t="shared" si="37"/>
        <v>0</v>
      </c>
      <c r="CW28" s="65" t="b">
        <f t="shared" si="38"/>
        <v>0</v>
      </c>
      <c r="CX28" s="68" t="str">
        <f t="shared" si="39"/>
        <v>SEQUENCE INCORRECT</v>
      </c>
      <c r="CY28" s="70">
        <f>COUNTIF(B19:B27,T(B28))</f>
        <v>9</v>
      </c>
    </row>
    <row r="29" spans="1:103" s="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3"/>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6" t="b">
        <f t="shared" si="4"/>
        <v>0</v>
      </c>
      <c r="AG29" s="25" t="str">
        <f t="shared" si="5"/>
        <v>S# INCORRECT</v>
      </c>
      <c r="BO29" s="65" t="str">
        <f t="shared" si="1"/>
        <v/>
      </c>
      <c r="BP29" s="65" t="b">
        <f t="shared" si="6"/>
        <v>0</v>
      </c>
      <c r="BQ29" s="65" t="b">
        <f t="shared" si="7"/>
        <v>0</v>
      </c>
      <c r="BR29" s="65" t="b">
        <f t="shared" si="8"/>
        <v>0</v>
      </c>
      <c r="BS29" s="65" t="str">
        <f t="shared" si="9"/>
        <v/>
      </c>
      <c r="BT29" s="65" t="str">
        <f t="shared" si="10"/>
        <v/>
      </c>
      <c r="BU29" s="65" t="str">
        <f t="shared" si="11"/>
        <v/>
      </c>
      <c r="BV29" s="65" t="str">
        <f t="shared" si="12"/>
        <v/>
      </c>
      <c r="BW29" s="66" t="str">
        <f t="shared" si="13"/>
        <v/>
      </c>
      <c r="BX29" s="67" t="str">
        <f t="shared" si="30"/>
        <v>INCORRECT</v>
      </c>
      <c r="BY29" s="65" t="b">
        <f t="shared" si="31"/>
        <v>0</v>
      </c>
      <c r="BZ29" s="68" t="str">
        <f t="shared" si="2"/>
        <v/>
      </c>
      <c r="CA29" s="65" t="b">
        <f t="shared" si="14"/>
        <v>0</v>
      </c>
      <c r="CB29" s="65" t="b">
        <f t="shared" si="15"/>
        <v>0</v>
      </c>
      <c r="CC29" s="65" t="b">
        <f t="shared" si="16"/>
        <v>0</v>
      </c>
      <c r="CD29" s="65" t="b">
        <f t="shared" si="17"/>
        <v>0</v>
      </c>
      <c r="CE29" s="65" t="b">
        <f t="shared" si="18"/>
        <v>0</v>
      </c>
      <c r="CF29" s="65" t="b">
        <f t="shared" si="19"/>
        <v>0</v>
      </c>
      <c r="CG29" s="65" t="str">
        <f t="shared" si="20"/>
        <v/>
      </c>
      <c r="CH29" s="65" t="str">
        <f t="shared" si="21"/>
        <v/>
      </c>
      <c r="CI29" s="65" t="str">
        <f t="shared" si="22"/>
        <v/>
      </c>
      <c r="CJ29" s="65" t="str">
        <f t="shared" si="23"/>
        <v/>
      </c>
      <c r="CK29" s="65" t="str">
        <f t="shared" si="24"/>
        <v/>
      </c>
      <c r="CL29" s="65" t="str">
        <f t="shared" si="25"/>
        <v/>
      </c>
      <c r="CM29" s="68" t="str">
        <f t="shared" si="26"/>
        <v/>
      </c>
      <c r="CN29" s="68" t="str">
        <f t="shared" si="27"/>
        <v/>
      </c>
      <c r="CO29" s="69" t="str">
        <f t="shared" si="28"/>
        <v>NO</v>
      </c>
      <c r="CP29" s="69" t="str">
        <f t="shared" si="29"/>
        <v>NO</v>
      </c>
      <c r="CQ29" s="67" t="str">
        <f t="shared" si="32"/>
        <v>NO</v>
      </c>
      <c r="CR29" s="67" t="str">
        <f t="shared" si="33"/>
        <v>NO</v>
      </c>
      <c r="CS29" s="69" t="str">
        <f t="shared" si="34"/>
        <v>OK</v>
      </c>
      <c r="CT29" s="65" t="b">
        <f t="shared" si="35"/>
        <v>0</v>
      </c>
      <c r="CU29" s="65" t="b">
        <f t="shared" si="36"/>
        <v>0</v>
      </c>
      <c r="CV29" s="65" t="b">
        <f t="shared" si="37"/>
        <v>0</v>
      </c>
      <c r="CW29" s="65" t="b">
        <f t="shared" si="38"/>
        <v>0</v>
      </c>
      <c r="CX29" s="68" t="str">
        <f t="shared" si="39"/>
        <v>SEQUENCE INCORRECT</v>
      </c>
      <c r="CY29" s="70">
        <f>COUNTIF(B19:B28,T(B29))</f>
        <v>10</v>
      </c>
    </row>
    <row r="30" spans="1:103" s="1"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3"/>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6" t="b">
        <f t="shared" si="4"/>
        <v>0</v>
      </c>
      <c r="AG30" s="25" t="str">
        <f t="shared" si="5"/>
        <v>S# INCORRECT</v>
      </c>
      <c r="BO30" s="65" t="str">
        <f t="shared" si="1"/>
        <v/>
      </c>
      <c r="BP30" s="65" t="b">
        <f t="shared" si="6"/>
        <v>0</v>
      </c>
      <c r="BQ30" s="65" t="b">
        <f t="shared" si="7"/>
        <v>0</v>
      </c>
      <c r="BR30" s="65" t="b">
        <f t="shared" si="8"/>
        <v>0</v>
      </c>
      <c r="BS30" s="65" t="str">
        <f t="shared" si="9"/>
        <v/>
      </c>
      <c r="BT30" s="65" t="str">
        <f t="shared" si="10"/>
        <v/>
      </c>
      <c r="BU30" s="65" t="str">
        <f t="shared" si="11"/>
        <v/>
      </c>
      <c r="BV30" s="65" t="str">
        <f t="shared" si="12"/>
        <v/>
      </c>
      <c r="BW30" s="66" t="str">
        <f t="shared" si="13"/>
        <v/>
      </c>
      <c r="BX30" s="67" t="str">
        <f t="shared" si="30"/>
        <v>INCORRECT</v>
      </c>
      <c r="BY30" s="65" t="b">
        <f t="shared" si="31"/>
        <v>0</v>
      </c>
      <c r="BZ30" s="68" t="str">
        <f t="shared" si="2"/>
        <v/>
      </c>
      <c r="CA30" s="65" t="b">
        <f t="shared" si="14"/>
        <v>0</v>
      </c>
      <c r="CB30" s="65" t="b">
        <f t="shared" si="15"/>
        <v>0</v>
      </c>
      <c r="CC30" s="65" t="b">
        <f t="shared" si="16"/>
        <v>0</v>
      </c>
      <c r="CD30" s="65" t="b">
        <f t="shared" si="17"/>
        <v>0</v>
      </c>
      <c r="CE30" s="65" t="b">
        <f t="shared" si="18"/>
        <v>0</v>
      </c>
      <c r="CF30" s="65" t="b">
        <f t="shared" si="19"/>
        <v>0</v>
      </c>
      <c r="CG30" s="65" t="str">
        <f t="shared" si="20"/>
        <v/>
      </c>
      <c r="CH30" s="65" t="str">
        <f t="shared" si="21"/>
        <v/>
      </c>
      <c r="CI30" s="65" t="str">
        <f t="shared" si="22"/>
        <v/>
      </c>
      <c r="CJ30" s="65" t="str">
        <f t="shared" si="23"/>
        <v/>
      </c>
      <c r="CK30" s="65" t="str">
        <f t="shared" si="24"/>
        <v/>
      </c>
      <c r="CL30" s="65" t="str">
        <f t="shared" si="25"/>
        <v/>
      </c>
      <c r="CM30" s="68" t="str">
        <f t="shared" si="26"/>
        <v/>
      </c>
      <c r="CN30" s="68" t="str">
        <f t="shared" si="27"/>
        <v/>
      </c>
      <c r="CO30" s="69" t="str">
        <f t="shared" si="28"/>
        <v>NO</v>
      </c>
      <c r="CP30" s="69" t="str">
        <f t="shared" si="29"/>
        <v>NO</v>
      </c>
      <c r="CQ30" s="67" t="str">
        <f t="shared" si="32"/>
        <v>NO</v>
      </c>
      <c r="CR30" s="67" t="str">
        <f t="shared" si="33"/>
        <v>NO</v>
      </c>
      <c r="CS30" s="69" t="str">
        <f t="shared" si="34"/>
        <v>OK</v>
      </c>
      <c r="CT30" s="65" t="b">
        <f t="shared" si="35"/>
        <v>0</v>
      </c>
      <c r="CU30" s="65" t="b">
        <f t="shared" si="36"/>
        <v>0</v>
      </c>
      <c r="CV30" s="65" t="b">
        <f t="shared" si="37"/>
        <v>0</v>
      </c>
      <c r="CW30" s="65" t="b">
        <f t="shared" si="38"/>
        <v>0</v>
      </c>
      <c r="CX30" s="68" t="str">
        <f t="shared" si="39"/>
        <v>SEQUENCE INCORRECT</v>
      </c>
      <c r="CY30" s="70">
        <f>COUNTIF(B19:B29,T(B30))</f>
        <v>11</v>
      </c>
    </row>
    <row r="31" spans="1:103" s="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3"/>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6" t="b">
        <f t="shared" si="4"/>
        <v>0</v>
      </c>
      <c r="AG31" s="25" t="str">
        <f t="shared" si="5"/>
        <v>S# INCORRECT</v>
      </c>
      <c r="BO31" s="65" t="str">
        <f t="shared" si="1"/>
        <v/>
      </c>
      <c r="BP31" s="65" t="b">
        <f t="shared" si="6"/>
        <v>0</v>
      </c>
      <c r="BQ31" s="65" t="b">
        <f t="shared" si="7"/>
        <v>0</v>
      </c>
      <c r="BR31" s="65" t="b">
        <f t="shared" si="8"/>
        <v>0</v>
      </c>
      <c r="BS31" s="65" t="str">
        <f t="shared" si="9"/>
        <v/>
      </c>
      <c r="BT31" s="65" t="str">
        <f t="shared" si="10"/>
        <v/>
      </c>
      <c r="BU31" s="65" t="str">
        <f t="shared" si="11"/>
        <v/>
      </c>
      <c r="BV31" s="65" t="str">
        <f t="shared" si="12"/>
        <v/>
      </c>
      <c r="BW31" s="66" t="str">
        <f t="shared" si="13"/>
        <v/>
      </c>
      <c r="BX31" s="67" t="str">
        <f t="shared" si="30"/>
        <v>INCORRECT</v>
      </c>
      <c r="BY31" s="65" t="b">
        <f t="shared" si="31"/>
        <v>0</v>
      </c>
      <c r="BZ31" s="68" t="str">
        <f t="shared" si="2"/>
        <v/>
      </c>
      <c r="CA31" s="65" t="b">
        <f t="shared" si="14"/>
        <v>0</v>
      </c>
      <c r="CB31" s="65" t="b">
        <f t="shared" si="15"/>
        <v>0</v>
      </c>
      <c r="CC31" s="65" t="b">
        <f t="shared" si="16"/>
        <v>0</v>
      </c>
      <c r="CD31" s="65" t="b">
        <f t="shared" si="17"/>
        <v>0</v>
      </c>
      <c r="CE31" s="65" t="b">
        <f t="shared" si="18"/>
        <v>0</v>
      </c>
      <c r="CF31" s="65" t="b">
        <f t="shared" si="19"/>
        <v>0</v>
      </c>
      <c r="CG31" s="65" t="str">
        <f t="shared" si="20"/>
        <v/>
      </c>
      <c r="CH31" s="65" t="str">
        <f t="shared" si="21"/>
        <v/>
      </c>
      <c r="CI31" s="65" t="str">
        <f t="shared" si="22"/>
        <v/>
      </c>
      <c r="CJ31" s="65" t="str">
        <f t="shared" si="23"/>
        <v/>
      </c>
      <c r="CK31" s="65" t="str">
        <f t="shared" si="24"/>
        <v/>
      </c>
      <c r="CL31" s="65" t="str">
        <f t="shared" si="25"/>
        <v/>
      </c>
      <c r="CM31" s="68" t="str">
        <f t="shared" si="26"/>
        <v/>
      </c>
      <c r="CN31" s="68" t="str">
        <f t="shared" si="27"/>
        <v/>
      </c>
      <c r="CO31" s="69" t="str">
        <f t="shared" si="28"/>
        <v>NO</v>
      </c>
      <c r="CP31" s="69" t="str">
        <f t="shared" si="29"/>
        <v>NO</v>
      </c>
      <c r="CQ31" s="67" t="str">
        <f t="shared" si="32"/>
        <v>NO</v>
      </c>
      <c r="CR31" s="67" t="str">
        <f t="shared" si="33"/>
        <v>NO</v>
      </c>
      <c r="CS31" s="69" t="str">
        <f t="shared" si="34"/>
        <v>OK</v>
      </c>
      <c r="CT31" s="65" t="b">
        <f t="shared" si="35"/>
        <v>0</v>
      </c>
      <c r="CU31" s="65" t="b">
        <f t="shared" si="36"/>
        <v>0</v>
      </c>
      <c r="CV31" s="65" t="b">
        <f t="shared" si="37"/>
        <v>0</v>
      </c>
      <c r="CW31" s="65" t="b">
        <f t="shared" si="38"/>
        <v>0</v>
      </c>
      <c r="CX31" s="68" t="str">
        <f t="shared" si="39"/>
        <v>SEQUENCE INCORRECT</v>
      </c>
      <c r="CY31" s="70">
        <f>COUNTIF(B19:B30,T(B31))</f>
        <v>12</v>
      </c>
    </row>
    <row r="32" spans="1:103" s="1"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3"/>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6" t="b">
        <f t="shared" si="4"/>
        <v>0</v>
      </c>
      <c r="AG32" s="25" t="str">
        <f t="shared" si="5"/>
        <v>S# INCORRECT</v>
      </c>
      <c r="BO32" s="65" t="str">
        <f t="shared" si="1"/>
        <v/>
      </c>
      <c r="BP32" s="65" t="b">
        <f t="shared" si="6"/>
        <v>0</v>
      </c>
      <c r="BQ32" s="65" t="b">
        <f t="shared" si="7"/>
        <v>0</v>
      </c>
      <c r="BR32" s="65" t="b">
        <f t="shared" si="8"/>
        <v>0</v>
      </c>
      <c r="BS32" s="65" t="str">
        <f t="shared" si="9"/>
        <v/>
      </c>
      <c r="BT32" s="65" t="str">
        <f t="shared" si="10"/>
        <v/>
      </c>
      <c r="BU32" s="65" t="str">
        <f t="shared" si="11"/>
        <v/>
      </c>
      <c r="BV32" s="65" t="str">
        <f t="shared" si="12"/>
        <v/>
      </c>
      <c r="BW32" s="66" t="str">
        <f t="shared" si="13"/>
        <v/>
      </c>
      <c r="BX32" s="67" t="str">
        <f t="shared" si="30"/>
        <v>INCORRECT</v>
      </c>
      <c r="BY32" s="65" t="b">
        <f t="shared" si="31"/>
        <v>0</v>
      </c>
      <c r="BZ32" s="68" t="str">
        <f t="shared" si="2"/>
        <v/>
      </c>
      <c r="CA32" s="65" t="b">
        <f t="shared" si="14"/>
        <v>0</v>
      </c>
      <c r="CB32" s="65" t="b">
        <f t="shared" si="15"/>
        <v>0</v>
      </c>
      <c r="CC32" s="65" t="b">
        <f t="shared" si="16"/>
        <v>0</v>
      </c>
      <c r="CD32" s="65" t="b">
        <f t="shared" si="17"/>
        <v>0</v>
      </c>
      <c r="CE32" s="65" t="b">
        <f t="shared" si="18"/>
        <v>0</v>
      </c>
      <c r="CF32" s="65" t="b">
        <f t="shared" si="19"/>
        <v>0</v>
      </c>
      <c r="CG32" s="65" t="str">
        <f t="shared" si="20"/>
        <v/>
      </c>
      <c r="CH32" s="65" t="str">
        <f t="shared" si="21"/>
        <v/>
      </c>
      <c r="CI32" s="65" t="str">
        <f t="shared" si="22"/>
        <v/>
      </c>
      <c r="CJ32" s="65" t="str">
        <f t="shared" si="23"/>
        <v/>
      </c>
      <c r="CK32" s="65" t="str">
        <f t="shared" si="24"/>
        <v/>
      </c>
      <c r="CL32" s="65" t="str">
        <f t="shared" si="25"/>
        <v/>
      </c>
      <c r="CM32" s="68" t="str">
        <f t="shared" si="26"/>
        <v/>
      </c>
      <c r="CN32" s="68" t="str">
        <f t="shared" si="27"/>
        <v/>
      </c>
      <c r="CO32" s="69" t="str">
        <f t="shared" si="28"/>
        <v>NO</v>
      </c>
      <c r="CP32" s="69" t="str">
        <f t="shared" si="29"/>
        <v>NO</v>
      </c>
      <c r="CQ32" s="67" t="str">
        <f t="shared" si="32"/>
        <v>NO</v>
      </c>
      <c r="CR32" s="67" t="str">
        <f t="shared" si="33"/>
        <v>NO</v>
      </c>
      <c r="CS32" s="69" t="str">
        <f t="shared" si="34"/>
        <v>OK</v>
      </c>
      <c r="CT32" s="65" t="b">
        <f t="shared" si="35"/>
        <v>0</v>
      </c>
      <c r="CU32" s="65" t="b">
        <f t="shared" si="36"/>
        <v>0</v>
      </c>
      <c r="CV32" s="65" t="b">
        <f t="shared" si="37"/>
        <v>0</v>
      </c>
      <c r="CW32" s="65" t="b">
        <f t="shared" si="38"/>
        <v>0</v>
      </c>
      <c r="CX32" s="68" t="str">
        <f t="shared" si="39"/>
        <v>SEQUENCE INCORRECT</v>
      </c>
      <c r="CY32" s="70">
        <f>COUNTIF(B19:B31,T(B32))</f>
        <v>13</v>
      </c>
    </row>
    <row r="33" spans="1:103" s="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3"/>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6" t="b">
        <f t="shared" si="4"/>
        <v>0</v>
      </c>
      <c r="AG33" s="25" t="str">
        <f t="shared" si="5"/>
        <v>S# INCORRECT</v>
      </c>
      <c r="BO33" s="65" t="str">
        <f t="shared" si="1"/>
        <v/>
      </c>
      <c r="BP33" s="65" t="b">
        <f t="shared" si="6"/>
        <v>0</v>
      </c>
      <c r="BQ33" s="65" t="b">
        <f t="shared" si="7"/>
        <v>0</v>
      </c>
      <c r="BR33" s="65" t="b">
        <f t="shared" si="8"/>
        <v>0</v>
      </c>
      <c r="BS33" s="65" t="str">
        <f t="shared" si="9"/>
        <v/>
      </c>
      <c r="BT33" s="65" t="str">
        <f t="shared" si="10"/>
        <v/>
      </c>
      <c r="BU33" s="65" t="str">
        <f t="shared" si="11"/>
        <v/>
      </c>
      <c r="BV33" s="65" t="str">
        <f t="shared" si="12"/>
        <v/>
      </c>
      <c r="BW33" s="66" t="str">
        <f t="shared" si="13"/>
        <v/>
      </c>
      <c r="BX33" s="67" t="str">
        <f t="shared" si="30"/>
        <v>INCORRECT</v>
      </c>
      <c r="BY33" s="65" t="b">
        <f t="shared" si="31"/>
        <v>0</v>
      </c>
      <c r="BZ33" s="68" t="str">
        <f t="shared" si="2"/>
        <v/>
      </c>
      <c r="CA33" s="65" t="b">
        <f t="shared" si="14"/>
        <v>0</v>
      </c>
      <c r="CB33" s="65" t="b">
        <f t="shared" si="15"/>
        <v>0</v>
      </c>
      <c r="CC33" s="65" t="b">
        <f t="shared" si="16"/>
        <v>0</v>
      </c>
      <c r="CD33" s="65" t="b">
        <f t="shared" si="17"/>
        <v>0</v>
      </c>
      <c r="CE33" s="65" t="b">
        <f t="shared" si="18"/>
        <v>0</v>
      </c>
      <c r="CF33" s="65" t="b">
        <f t="shared" si="19"/>
        <v>0</v>
      </c>
      <c r="CG33" s="65" t="str">
        <f t="shared" si="20"/>
        <v/>
      </c>
      <c r="CH33" s="65" t="str">
        <f t="shared" si="21"/>
        <v/>
      </c>
      <c r="CI33" s="65" t="str">
        <f t="shared" si="22"/>
        <v/>
      </c>
      <c r="CJ33" s="65" t="str">
        <f t="shared" si="23"/>
        <v/>
      </c>
      <c r="CK33" s="65" t="str">
        <f t="shared" si="24"/>
        <v/>
      </c>
      <c r="CL33" s="65" t="str">
        <f t="shared" si="25"/>
        <v/>
      </c>
      <c r="CM33" s="68" t="str">
        <f t="shared" si="26"/>
        <v/>
      </c>
      <c r="CN33" s="68" t="str">
        <f t="shared" si="27"/>
        <v/>
      </c>
      <c r="CO33" s="69" t="str">
        <f t="shared" si="28"/>
        <v>NO</v>
      </c>
      <c r="CP33" s="69" t="str">
        <f t="shared" si="29"/>
        <v>NO</v>
      </c>
      <c r="CQ33" s="67" t="str">
        <f t="shared" si="32"/>
        <v>NO</v>
      </c>
      <c r="CR33" s="67" t="str">
        <f t="shared" si="33"/>
        <v>NO</v>
      </c>
      <c r="CS33" s="69" t="str">
        <f t="shared" si="34"/>
        <v>OK</v>
      </c>
      <c r="CT33" s="65" t="b">
        <f t="shared" si="35"/>
        <v>0</v>
      </c>
      <c r="CU33" s="65" t="b">
        <f t="shared" si="36"/>
        <v>0</v>
      </c>
      <c r="CV33" s="65" t="b">
        <f t="shared" si="37"/>
        <v>0</v>
      </c>
      <c r="CW33" s="65" t="b">
        <f t="shared" si="38"/>
        <v>0</v>
      </c>
      <c r="CX33" s="68" t="str">
        <f t="shared" si="39"/>
        <v>SEQUENCE INCORRECT</v>
      </c>
      <c r="CY33" s="70">
        <f>COUNTIF(B19:B32,T(B33))</f>
        <v>14</v>
      </c>
    </row>
    <row r="34" spans="1:103" s="1"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3"/>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6" t="b">
        <f t="shared" si="4"/>
        <v>0</v>
      </c>
      <c r="AG34" s="25" t="str">
        <f t="shared" si="5"/>
        <v>S# INCORRECT</v>
      </c>
      <c r="BO34" s="65" t="str">
        <f t="shared" si="1"/>
        <v/>
      </c>
      <c r="BP34" s="65" t="b">
        <f t="shared" si="6"/>
        <v>0</v>
      </c>
      <c r="BQ34" s="65" t="b">
        <f t="shared" si="7"/>
        <v>0</v>
      </c>
      <c r="BR34" s="65" t="b">
        <f t="shared" si="8"/>
        <v>0</v>
      </c>
      <c r="BS34" s="65" t="str">
        <f t="shared" si="9"/>
        <v/>
      </c>
      <c r="BT34" s="65" t="str">
        <f t="shared" si="10"/>
        <v/>
      </c>
      <c r="BU34" s="65" t="str">
        <f t="shared" si="11"/>
        <v/>
      </c>
      <c r="BV34" s="65" t="str">
        <f t="shared" si="12"/>
        <v/>
      </c>
      <c r="BW34" s="66" t="str">
        <f t="shared" si="13"/>
        <v/>
      </c>
      <c r="BX34" s="67" t="str">
        <f t="shared" si="30"/>
        <v>INCORRECT</v>
      </c>
      <c r="BY34" s="65" t="b">
        <f t="shared" si="31"/>
        <v>0</v>
      </c>
      <c r="BZ34" s="68" t="str">
        <f t="shared" si="2"/>
        <v/>
      </c>
      <c r="CA34" s="65" t="b">
        <f t="shared" si="14"/>
        <v>0</v>
      </c>
      <c r="CB34" s="65" t="b">
        <f t="shared" si="15"/>
        <v>0</v>
      </c>
      <c r="CC34" s="65" t="b">
        <f t="shared" si="16"/>
        <v>0</v>
      </c>
      <c r="CD34" s="65" t="b">
        <f t="shared" si="17"/>
        <v>0</v>
      </c>
      <c r="CE34" s="65" t="b">
        <f t="shared" si="18"/>
        <v>0</v>
      </c>
      <c r="CF34" s="65" t="b">
        <f t="shared" si="19"/>
        <v>0</v>
      </c>
      <c r="CG34" s="65" t="str">
        <f t="shared" si="20"/>
        <v/>
      </c>
      <c r="CH34" s="65" t="str">
        <f t="shared" si="21"/>
        <v/>
      </c>
      <c r="CI34" s="65" t="str">
        <f t="shared" si="22"/>
        <v/>
      </c>
      <c r="CJ34" s="65" t="str">
        <f t="shared" si="23"/>
        <v/>
      </c>
      <c r="CK34" s="65" t="str">
        <f t="shared" si="24"/>
        <v/>
      </c>
      <c r="CL34" s="65" t="str">
        <f t="shared" si="25"/>
        <v/>
      </c>
      <c r="CM34" s="68" t="str">
        <f t="shared" si="26"/>
        <v/>
      </c>
      <c r="CN34" s="68" t="str">
        <f t="shared" si="27"/>
        <v/>
      </c>
      <c r="CO34" s="69" t="str">
        <f t="shared" si="28"/>
        <v>NO</v>
      </c>
      <c r="CP34" s="69" t="str">
        <f t="shared" si="29"/>
        <v>NO</v>
      </c>
      <c r="CQ34" s="67" t="str">
        <f t="shared" si="32"/>
        <v>NO</v>
      </c>
      <c r="CR34" s="67" t="str">
        <f t="shared" si="33"/>
        <v>NO</v>
      </c>
      <c r="CS34" s="69" t="str">
        <f t="shared" si="34"/>
        <v>OK</v>
      </c>
      <c r="CT34" s="65" t="b">
        <f t="shared" si="35"/>
        <v>0</v>
      </c>
      <c r="CU34" s="65" t="b">
        <f t="shared" si="36"/>
        <v>0</v>
      </c>
      <c r="CV34" s="65" t="b">
        <f t="shared" si="37"/>
        <v>0</v>
      </c>
      <c r="CW34" s="65" t="b">
        <f t="shared" si="38"/>
        <v>0</v>
      </c>
      <c r="CX34" s="68" t="str">
        <f t="shared" si="39"/>
        <v>SEQUENCE INCORRECT</v>
      </c>
      <c r="CY34" s="70">
        <f>COUNTIF(B19:B33,T(B34))</f>
        <v>15</v>
      </c>
    </row>
    <row r="35" spans="1:103" s="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3"/>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6" t="b">
        <f t="shared" si="4"/>
        <v>0</v>
      </c>
      <c r="AG35" s="25" t="str">
        <f t="shared" si="5"/>
        <v>S# INCORRECT</v>
      </c>
      <c r="BO35" s="65" t="str">
        <f t="shared" si="1"/>
        <v/>
      </c>
      <c r="BP35" s="65" t="b">
        <f t="shared" si="6"/>
        <v>0</v>
      </c>
      <c r="BQ35" s="65" t="b">
        <f t="shared" si="7"/>
        <v>0</v>
      </c>
      <c r="BR35" s="65" t="b">
        <f t="shared" si="8"/>
        <v>0</v>
      </c>
      <c r="BS35" s="65" t="str">
        <f t="shared" si="9"/>
        <v/>
      </c>
      <c r="BT35" s="65" t="str">
        <f t="shared" si="10"/>
        <v/>
      </c>
      <c r="BU35" s="65" t="str">
        <f t="shared" si="11"/>
        <v/>
      </c>
      <c r="BV35" s="65" t="str">
        <f t="shared" si="12"/>
        <v/>
      </c>
      <c r="BW35" s="66" t="str">
        <f t="shared" si="13"/>
        <v/>
      </c>
      <c r="BX35" s="67" t="str">
        <f t="shared" si="30"/>
        <v>INCORRECT</v>
      </c>
      <c r="BY35" s="65" t="b">
        <f t="shared" si="31"/>
        <v>0</v>
      </c>
      <c r="BZ35" s="68" t="str">
        <f t="shared" si="2"/>
        <v/>
      </c>
      <c r="CA35" s="65" t="b">
        <f t="shared" si="14"/>
        <v>0</v>
      </c>
      <c r="CB35" s="65" t="b">
        <f t="shared" si="15"/>
        <v>0</v>
      </c>
      <c r="CC35" s="65" t="b">
        <f t="shared" si="16"/>
        <v>0</v>
      </c>
      <c r="CD35" s="65" t="b">
        <f t="shared" si="17"/>
        <v>0</v>
      </c>
      <c r="CE35" s="65" t="b">
        <f t="shared" si="18"/>
        <v>0</v>
      </c>
      <c r="CF35" s="65" t="b">
        <f t="shared" si="19"/>
        <v>0</v>
      </c>
      <c r="CG35" s="65" t="str">
        <f t="shared" si="20"/>
        <v/>
      </c>
      <c r="CH35" s="65" t="str">
        <f t="shared" si="21"/>
        <v/>
      </c>
      <c r="CI35" s="65" t="str">
        <f t="shared" si="22"/>
        <v/>
      </c>
      <c r="CJ35" s="65" t="str">
        <f t="shared" si="23"/>
        <v/>
      </c>
      <c r="CK35" s="65" t="str">
        <f t="shared" si="24"/>
        <v/>
      </c>
      <c r="CL35" s="65" t="str">
        <f t="shared" si="25"/>
        <v/>
      </c>
      <c r="CM35" s="68" t="str">
        <f t="shared" si="26"/>
        <v/>
      </c>
      <c r="CN35" s="68" t="str">
        <f t="shared" si="27"/>
        <v/>
      </c>
      <c r="CO35" s="69" t="str">
        <f t="shared" si="28"/>
        <v>NO</v>
      </c>
      <c r="CP35" s="69" t="str">
        <f t="shared" si="29"/>
        <v>NO</v>
      </c>
      <c r="CQ35" s="67" t="str">
        <f t="shared" si="32"/>
        <v>NO</v>
      </c>
      <c r="CR35" s="67" t="str">
        <f t="shared" si="33"/>
        <v>NO</v>
      </c>
      <c r="CS35" s="69" t="str">
        <f t="shared" si="34"/>
        <v>OK</v>
      </c>
      <c r="CT35" s="65" t="b">
        <f t="shared" si="35"/>
        <v>0</v>
      </c>
      <c r="CU35" s="65" t="b">
        <f t="shared" si="36"/>
        <v>0</v>
      </c>
      <c r="CV35" s="65" t="b">
        <f t="shared" si="37"/>
        <v>0</v>
      </c>
      <c r="CW35" s="65" t="b">
        <f t="shared" si="38"/>
        <v>0</v>
      </c>
      <c r="CX35" s="68" t="str">
        <f t="shared" si="39"/>
        <v>SEQUENCE INCORRECT</v>
      </c>
      <c r="CY35" s="70">
        <f>COUNTIF(B19:B34,T(B35))</f>
        <v>16</v>
      </c>
    </row>
    <row r="36" spans="1:103" s="1"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3"/>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6" t="b">
        <f t="shared" si="4"/>
        <v>0</v>
      </c>
      <c r="AG36" s="25" t="str">
        <f t="shared" si="5"/>
        <v>S# INCORRECT</v>
      </c>
      <c r="BO36" s="65" t="str">
        <f t="shared" si="1"/>
        <v/>
      </c>
      <c r="BP36" s="65" t="b">
        <f t="shared" si="6"/>
        <v>0</v>
      </c>
      <c r="BQ36" s="65" t="b">
        <f t="shared" si="7"/>
        <v>0</v>
      </c>
      <c r="BR36" s="65" t="b">
        <f t="shared" si="8"/>
        <v>0</v>
      </c>
      <c r="BS36" s="65" t="str">
        <f t="shared" si="9"/>
        <v/>
      </c>
      <c r="BT36" s="65" t="str">
        <f t="shared" si="10"/>
        <v/>
      </c>
      <c r="BU36" s="65" t="str">
        <f t="shared" si="11"/>
        <v/>
      </c>
      <c r="BV36" s="65" t="str">
        <f t="shared" si="12"/>
        <v/>
      </c>
      <c r="BW36" s="66" t="str">
        <f t="shared" si="13"/>
        <v/>
      </c>
      <c r="BX36" s="67" t="str">
        <f t="shared" si="30"/>
        <v>INCORRECT</v>
      </c>
      <c r="BY36" s="65" t="b">
        <f t="shared" si="31"/>
        <v>0</v>
      </c>
      <c r="BZ36" s="68" t="str">
        <f t="shared" si="2"/>
        <v/>
      </c>
      <c r="CA36" s="65" t="b">
        <f t="shared" si="14"/>
        <v>0</v>
      </c>
      <c r="CB36" s="65" t="b">
        <f t="shared" si="15"/>
        <v>0</v>
      </c>
      <c r="CC36" s="65" t="b">
        <f t="shared" si="16"/>
        <v>0</v>
      </c>
      <c r="CD36" s="65" t="b">
        <f t="shared" si="17"/>
        <v>0</v>
      </c>
      <c r="CE36" s="65" t="b">
        <f t="shared" si="18"/>
        <v>0</v>
      </c>
      <c r="CF36" s="65" t="b">
        <f t="shared" si="19"/>
        <v>0</v>
      </c>
      <c r="CG36" s="65" t="str">
        <f t="shared" si="20"/>
        <v/>
      </c>
      <c r="CH36" s="65" t="str">
        <f t="shared" si="21"/>
        <v/>
      </c>
      <c r="CI36" s="65" t="str">
        <f t="shared" si="22"/>
        <v/>
      </c>
      <c r="CJ36" s="65" t="str">
        <f t="shared" si="23"/>
        <v/>
      </c>
      <c r="CK36" s="65" t="str">
        <f t="shared" si="24"/>
        <v/>
      </c>
      <c r="CL36" s="65" t="str">
        <f t="shared" si="25"/>
        <v/>
      </c>
      <c r="CM36" s="68" t="str">
        <f t="shared" si="26"/>
        <v/>
      </c>
      <c r="CN36" s="68" t="str">
        <f t="shared" si="27"/>
        <v/>
      </c>
      <c r="CO36" s="69" t="str">
        <f t="shared" si="28"/>
        <v>NO</v>
      </c>
      <c r="CP36" s="69" t="str">
        <f t="shared" si="29"/>
        <v>NO</v>
      </c>
      <c r="CQ36" s="67" t="str">
        <f t="shared" si="32"/>
        <v>NO</v>
      </c>
      <c r="CR36" s="67" t="str">
        <f t="shared" si="33"/>
        <v>NO</v>
      </c>
      <c r="CS36" s="69" t="str">
        <f t="shared" si="34"/>
        <v>OK</v>
      </c>
      <c r="CT36" s="65" t="b">
        <f t="shared" si="35"/>
        <v>0</v>
      </c>
      <c r="CU36" s="65" t="b">
        <f t="shared" si="36"/>
        <v>0</v>
      </c>
      <c r="CV36" s="65" t="b">
        <f t="shared" si="37"/>
        <v>0</v>
      </c>
      <c r="CW36" s="65" t="b">
        <f t="shared" si="38"/>
        <v>0</v>
      </c>
      <c r="CX36" s="68" t="str">
        <f t="shared" si="39"/>
        <v>SEQUENCE INCORRECT</v>
      </c>
      <c r="CY36" s="70">
        <f>COUNTIF(B19:B35,T(B36))</f>
        <v>17</v>
      </c>
    </row>
    <row r="37" spans="1:103" s="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3"/>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6" t="b">
        <f t="shared" si="4"/>
        <v>0</v>
      </c>
      <c r="AG37" s="25" t="str">
        <f t="shared" si="5"/>
        <v>S# INCORRECT</v>
      </c>
      <c r="BO37" s="65" t="str">
        <f t="shared" si="1"/>
        <v/>
      </c>
      <c r="BP37" s="65" t="b">
        <f t="shared" si="6"/>
        <v>0</v>
      </c>
      <c r="BQ37" s="65" t="b">
        <f t="shared" si="7"/>
        <v>0</v>
      </c>
      <c r="BR37" s="65" t="b">
        <f t="shared" si="8"/>
        <v>0</v>
      </c>
      <c r="BS37" s="65" t="str">
        <f t="shared" si="9"/>
        <v/>
      </c>
      <c r="BT37" s="65" t="str">
        <f t="shared" si="10"/>
        <v/>
      </c>
      <c r="BU37" s="65" t="str">
        <f t="shared" si="11"/>
        <v/>
      </c>
      <c r="BV37" s="65" t="str">
        <f t="shared" si="12"/>
        <v/>
      </c>
      <c r="BW37" s="66" t="str">
        <f t="shared" si="13"/>
        <v/>
      </c>
      <c r="BX37" s="67" t="str">
        <f t="shared" si="30"/>
        <v>INCORRECT</v>
      </c>
      <c r="BY37" s="65" t="b">
        <f t="shared" si="31"/>
        <v>0</v>
      </c>
      <c r="BZ37" s="68" t="str">
        <f t="shared" si="2"/>
        <v/>
      </c>
      <c r="CA37" s="65" t="b">
        <f t="shared" si="14"/>
        <v>0</v>
      </c>
      <c r="CB37" s="65" t="b">
        <f t="shared" si="15"/>
        <v>0</v>
      </c>
      <c r="CC37" s="65" t="b">
        <f t="shared" si="16"/>
        <v>0</v>
      </c>
      <c r="CD37" s="65" t="b">
        <f t="shared" si="17"/>
        <v>0</v>
      </c>
      <c r="CE37" s="65" t="b">
        <f t="shared" si="18"/>
        <v>0</v>
      </c>
      <c r="CF37" s="65" t="b">
        <f t="shared" si="19"/>
        <v>0</v>
      </c>
      <c r="CG37" s="65" t="str">
        <f t="shared" si="20"/>
        <v/>
      </c>
      <c r="CH37" s="65" t="str">
        <f t="shared" si="21"/>
        <v/>
      </c>
      <c r="CI37" s="65" t="str">
        <f t="shared" si="22"/>
        <v/>
      </c>
      <c r="CJ37" s="65" t="str">
        <f t="shared" si="23"/>
        <v/>
      </c>
      <c r="CK37" s="65" t="str">
        <f t="shared" si="24"/>
        <v/>
      </c>
      <c r="CL37" s="65" t="str">
        <f t="shared" si="25"/>
        <v/>
      </c>
      <c r="CM37" s="68" t="str">
        <f t="shared" si="26"/>
        <v/>
      </c>
      <c r="CN37" s="68" t="str">
        <f t="shared" si="27"/>
        <v/>
      </c>
      <c r="CO37" s="69" t="str">
        <f t="shared" si="28"/>
        <v>NO</v>
      </c>
      <c r="CP37" s="69" t="str">
        <f t="shared" si="29"/>
        <v>NO</v>
      </c>
      <c r="CQ37" s="67" t="str">
        <f t="shared" si="32"/>
        <v>NO</v>
      </c>
      <c r="CR37" s="67" t="str">
        <f t="shared" si="33"/>
        <v>NO</v>
      </c>
      <c r="CS37" s="69" t="str">
        <f t="shared" si="34"/>
        <v>OK</v>
      </c>
      <c r="CT37" s="65" t="b">
        <f t="shared" si="35"/>
        <v>0</v>
      </c>
      <c r="CU37" s="65" t="b">
        <f t="shared" si="36"/>
        <v>0</v>
      </c>
      <c r="CV37" s="65" t="b">
        <f t="shared" si="37"/>
        <v>0</v>
      </c>
      <c r="CW37" s="65" t="b">
        <f t="shared" si="38"/>
        <v>0</v>
      </c>
      <c r="CX37" s="68" t="str">
        <f t="shared" si="39"/>
        <v>SEQUENCE INCORRECT</v>
      </c>
      <c r="CY37" s="70">
        <f>COUNTIF(B19:B36,T(B37))</f>
        <v>18</v>
      </c>
    </row>
    <row r="38" spans="1:103" s="1"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3"/>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6" t="b">
        <f t="shared" si="4"/>
        <v>0</v>
      </c>
      <c r="AG38" s="25" t="str">
        <f t="shared" si="5"/>
        <v>S# INCORRECT</v>
      </c>
      <c r="BO38" s="65" t="str">
        <f t="shared" si="1"/>
        <v/>
      </c>
      <c r="BP38" s="65" t="b">
        <f t="shared" si="6"/>
        <v>0</v>
      </c>
      <c r="BQ38" s="65" t="b">
        <f t="shared" si="7"/>
        <v>0</v>
      </c>
      <c r="BR38" s="65" t="b">
        <f t="shared" si="8"/>
        <v>0</v>
      </c>
      <c r="BS38" s="65" t="str">
        <f t="shared" si="9"/>
        <v/>
      </c>
      <c r="BT38" s="65" t="str">
        <f t="shared" si="10"/>
        <v/>
      </c>
      <c r="BU38" s="65" t="str">
        <f t="shared" si="11"/>
        <v/>
      </c>
      <c r="BV38" s="65" t="str">
        <f t="shared" si="12"/>
        <v/>
      </c>
      <c r="BW38" s="66" t="str">
        <f t="shared" si="13"/>
        <v/>
      </c>
      <c r="BX38" s="67" t="str">
        <f t="shared" si="30"/>
        <v>INCORRECT</v>
      </c>
      <c r="BY38" s="65" t="b">
        <f t="shared" si="31"/>
        <v>0</v>
      </c>
      <c r="BZ38" s="68" t="str">
        <f t="shared" si="2"/>
        <v/>
      </c>
      <c r="CA38" s="65" t="b">
        <f t="shared" si="14"/>
        <v>0</v>
      </c>
      <c r="CB38" s="65" t="b">
        <f t="shared" si="15"/>
        <v>0</v>
      </c>
      <c r="CC38" s="65" t="b">
        <f t="shared" si="16"/>
        <v>0</v>
      </c>
      <c r="CD38" s="65" t="b">
        <f t="shared" si="17"/>
        <v>0</v>
      </c>
      <c r="CE38" s="65" t="b">
        <f t="shared" si="18"/>
        <v>0</v>
      </c>
      <c r="CF38" s="65" t="b">
        <f t="shared" si="19"/>
        <v>0</v>
      </c>
      <c r="CG38" s="65" t="str">
        <f t="shared" si="20"/>
        <v/>
      </c>
      <c r="CH38" s="65" t="str">
        <f t="shared" si="21"/>
        <v/>
      </c>
      <c r="CI38" s="65" t="str">
        <f t="shared" si="22"/>
        <v/>
      </c>
      <c r="CJ38" s="65" t="str">
        <f t="shared" si="23"/>
        <v/>
      </c>
      <c r="CK38" s="65" t="str">
        <f t="shared" si="24"/>
        <v/>
      </c>
      <c r="CL38" s="65" t="str">
        <f t="shared" si="25"/>
        <v/>
      </c>
      <c r="CM38" s="68" t="str">
        <f t="shared" si="26"/>
        <v/>
      </c>
      <c r="CN38" s="68" t="str">
        <f t="shared" si="27"/>
        <v/>
      </c>
      <c r="CO38" s="69" t="str">
        <f t="shared" si="28"/>
        <v>NO</v>
      </c>
      <c r="CP38" s="69" t="str">
        <f t="shared" si="29"/>
        <v>NO</v>
      </c>
      <c r="CQ38" s="67" t="str">
        <f t="shared" si="32"/>
        <v>NO</v>
      </c>
      <c r="CR38" s="67" t="str">
        <f t="shared" si="33"/>
        <v>NO</v>
      </c>
      <c r="CS38" s="69" t="str">
        <f t="shared" si="34"/>
        <v>OK</v>
      </c>
      <c r="CT38" s="65" t="b">
        <f t="shared" si="35"/>
        <v>0</v>
      </c>
      <c r="CU38" s="65" t="b">
        <f t="shared" si="36"/>
        <v>0</v>
      </c>
      <c r="CV38" s="65" t="b">
        <f t="shared" si="37"/>
        <v>0</v>
      </c>
      <c r="CW38" s="65" t="b">
        <f t="shared" si="38"/>
        <v>0</v>
      </c>
      <c r="CX38" s="68" t="str">
        <f t="shared" si="39"/>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02"/>
      <c r="AA39" s="102"/>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31" t="s">
        <v>707</v>
      </c>
      <c r="Q41" s="232"/>
      <c r="R41" s="232"/>
      <c r="S41" s="232"/>
      <c r="T41" s="232"/>
      <c r="U41" s="232"/>
      <c r="V41" s="232"/>
      <c r="W41" s="232"/>
      <c r="X41" s="232"/>
      <c r="Y41" s="105"/>
      <c r="Z41" s="105"/>
      <c r="AA41" s="105"/>
    </row>
    <row r="42" spans="1:103" ht="16.5" thickBot="1">
      <c r="A42" s="234"/>
      <c r="B42" s="234"/>
      <c r="C42" s="234"/>
      <c r="D42" s="234"/>
      <c r="E42" s="234"/>
      <c r="F42" s="234"/>
      <c r="G42" s="234"/>
      <c r="H42" s="234"/>
      <c r="I42" s="234"/>
      <c r="J42" s="234"/>
      <c r="K42" s="234"/>
      <c r="L42" s="234"/>
      <c r="M42" s="234"/>
      <c r="N42" s="234"/>
      <c r="O42" s="273"/>
      <c r="P42" s="233"/>
      <c r="Q42" s="233"/>
      <c r="R42" s="233"/>
      <c r="S42" s="233"/>
      <c r="T42" s="233"/>
      <c r="U42" s="233"/>
      <c r="V42" s="233"/>
      <c r="W42" s="233"/>
      <c r="X42" s="233"/>
      <c r="Y42" s="119"/>
      <c r="Z42" s="101"/>
      <c r="AA42" s="101"/>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SUM(P40:X40)+R16</f>
        <v>0</v>
      </c>
      <c r="T43" s="286"/>
      <c r="U43" s="235"/>
      <c r="V43" s="235"/>
      <c r="W43" s="235"/>
      <c r="X43" s="235"/>
      <c r="Y43" s="120"/>
      <c r="Z43" s="96"/>
      <c r="AA43" s="96"/>
    </row>
    <row r="44" spans="1:103" ht="12.95" customHeight="1">
      <c r="A44" s="251" t="s">
        <v>250</v>
      </c>
      <c r="B44" s="251"/>
      <c r="C44" s="251"/>
      <c r="D44" s="235"/>
      <c r="E44" s="254" t="s">
        <v>121</v>
      </c>
      <c r="F44" s="255"/>
      <c r="G44" s="255"/>
      <c r="H44" s="255"/>
      <c r="I44" s="255"/>
      <c r="J44" s="235"/>
      <c r="K44" s="251" t="s">
        <v>17</v>
      </c>
      <c r="L44" s="251"/>
      <c r="M44" s="251"/>
      <c r="N44" s="251"/>
      <c r="O44" s="273"/>
      <c r="P44" s="236" t="s">
        <v>360</v>
      </c>
      <c r="Q44" s="237"/>
      <c r="R44" s="237"/>
      <c r="S44" s="237"/>
      <c r="T44" s="237"/>
      <c r="U44" s="237"/>
      <c r="V44" s="237"/>
      <c r="W44" s="237"/>
      <c r="X44" s="238"/>
      <c r="Y44" s="121"/>
      <c r="Z44" s="99"/>
      <c r="AA44" s="99"/>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99"/>
      <c r="AA45" s="99"/>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99"/>
      <c r="AA46" s="99"/>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99"/>
      <c r="AA47" s="99"/>
    </row>
    <row r="48" spans="1:103" s="9" customFormat="1"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99"/>
      <c r="AA48" s="99"/>
    </row>
    <row r="49" spans="1:27" s="9" customFormat="1" ht="15.95" customHeight="1" thickBot="1">
      <c r="A49" s="50">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99"/>
      <c r="AA49" s="99"/>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97"/>
      <c r="AA51" s="97"/>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00"/>
      <c r="AA53" s="100"/>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00"/>
      <c r="AA54" s="100"/>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98"/>
      <c r="AA56" s="98"/>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98"/>
      <c r="AA57" s="98"/>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98"/>
      <c r="AA58" s="98"/>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98"/>
      <c r="AA59" s="98"/>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98"/>
      <c r="AA60" s="98"/>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98"/>
      <c r="AA61" s="98"/>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98"/>
      <c r="AA62" s="98"/>
    </row>
  </sheetData>
  <sheetProtection password="EDD8" sheet="1" objects="1" scenarios="1" selectLockedCells="1"/>
  <autoFilter ref="A18:C41">
    <filterColumn colId="1" showButton="0"/>
  </autoFilter>
  <dataConsolidate/>
  <mergeCells count="270">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B30:C30"/>
    <mergeCell ref="D30:E30"/>
    <mergeCell ref="F30:G30"/>
    <mergeCell ref="H30:I30"/>
    <mergeCell ref="J30:K30"/>
    <mergeCell ref="L30:M30"/>
    <mergeCell ref="B32:C32"/>
    <mergeCell ref="D32:E32"/>
    <mergeCell ref="F32:G32"/>
    <mergeCell ref="H32:I32"/>
    <mergeCell ref="J32:K32"/>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s>
  <dataValidations xWindow="373" yWindow="364" count="10">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zoomScaleNormal="100" workbookViewId="0">
      <selection activeCell="J20" sqref="J20:K20"/>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1"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1"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1"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1"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1"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1"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1"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1"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1"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1"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1"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1"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1"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1"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1" customFormat="1" ht="18" customHeight="1">
      <c r="A17" s="271"/>
      <c r="B17" s="271"/>
      <c r="C17" s="271"/>
      <c r="D17" s="33" t="s">
        <v>14</v>
      </c>
      <c r="E17" s="8">
        <f>(10*M17)/100</f>
        <v>5</v>
      </c>
      <c r="F17" s="33" t="s">
        <v>14</v>
      </c>
      <c r="G17" s="8">
        <f>(10*M17)/100</f>
        <v>5</v>
      </c>
      <c r="H17" s="33" t="s">
        <v>14</v>
      </c>
      <c r="I17" s="8">
        <f>(20*M17)/100</f>
        <v>10</v>
      </c>
      <c r="J17" s="33" t="s">
        <v>14</v>
      </c>
      <c r="K17" s="8">
        <f>(60*M17)/100</f>
        <v>30</v>
      </c>
      <c r="L17" s="33"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Sheet9!$AF$38</f>
        <v>0</v>
      </c>
      <c r="AG18" s="75" t="str">
        <f>IF(AND(AF19=TRUE, AF18=TRUE),IF(A19-Sheet9!A38=1,"OK","INCORRECT"),"")</f>
        <v/>
      </c>
      <c r="BO18" s="55" t="str">
        <f>Sheet9!BO38</f>
        <v/>
      </c>
      <c r="BP18" s="55" t="b">
        <f>Sheet9!BP38</f>
        <v>0</v>
      </c>
      <c r="BQ18" s="55" t="b">
        <f>Sheet9!BQ38</f>
        <v>0</v>
      </c>
      <c r="BR18" s="55" t="b">
        <f>Sheet9!BR38</f>
        <v>0</v>
      </c>
      <c r="BS18" s="55" t="str">
        <f>Sheet9!BS38</f>
        <v/>
      </c>
      <c r="BT18" s="55" t="str">
        <f>Sheet9!BT38</f>
        <v/>
      </c>
      <c r="BU18" s="55" t="str">
        <f>Sheet9!BU38</f>
        <v/>
      </c>
      <c r="BV18" s="55" t="str">
        <f>Sheet9!BV38</f>
        <v/>
      </c>
      <c r="BW18" s="55" t="str">
        <f>Sheet9!BW38</f>
        <v/>
      </c>
      <c r="BX18" s="55" t="str">
        <f>Sheet9!BX38</f>
        <v>INCORRECT</v>
      </c>
      <c r="BY18" s="55" t="b">
        <f>Sheet9!BY38</f>
        <v>0</v>
      </c>
      <c r="BZ18" s="55" t="str">
        <f>Sheet9!BZ38</f>
        <v/>
      </c>
      <c r="CA18" s="55" t="b">
        <f>Sheet9!CA38</f>
        <v>0</v>
      </c>
      <c r="CB18" s="55" t="b">
        <f>Sheet9!CB38</f>
        <v>0</v>
      </c>
      <c r="CC18" s="55" t="b">
        <f>Sheet9!CC38</f>
        <v>0</v>
      </c>
      <c r="CD18" s="55" t="b">
        <f>Sheet9!CD38</f>
        <v>0</v>
      </c>
      <c r="CE18" s="55" t="b">
        <f>Sheet9!CE38</f>
        <v>0</v>
      </c>
      <c r="CF18" s="55" t="b">
        <f>Sheet9!CF38</f>
        <v>0</v>
      </c>
      <c r="CG18" s="55" t="str">
        <f>Sheet9!CG38</f>
        <v/>
      </c>
      <c r="CH18" s="55" t="str">
        <f>Sheet9!CH38</f>
        <v/>
      </c>
      <c r="CI18" s="55" t="str">
        <f>Sheet9!CI38</f>
        <v/>
      </c>
      <c r="CJ18" s="55" t="str">
        <f>Sheet9!CJ38</f>
        <v/>
      </c>
      <c r="CK18" s="55" t="str">
        <f>Sheet9!CK38</f>
        <v/>
      </c>
      <c r="CL18" s="55" t="str">
        <f>Sheet9!CL38</f>
        <v/>
      </c>
      <c r="CM18" s="55" t="str">
        <f>Sheet9!CM38</f>
        <v/>
      </c>
      <c r="CN18" s="55" t="str">
        <f>Sheet9!CN38</f>
        <v/>
      </c>
      <c r="CO18" s="55" t="str">
        <f>Sheet9!CO38</f>
        <v>NO</v>
      </c>
      <c r="CP18" s="55" t="str">
        <f>Sheet9!CP38</f>
        <v>NO</v>
      </c>
      <c r="CQ18" s="55" t="str">
        <f>Sheet9!CQ38</f>
        <v>NO</v>
      </c>
      <c r="CR18" s="55" t="str">
        <f>Sheet9!CR38</f>
        <v>NO</v>
      </c>
      <c r="CS18" s="55" t="str">
        <f>Sheet9!CS38</f>
        <v>OK</v>
      </c>
      <c r="CT18" s="55" t="b">
        <f>Sheet9!CT38</f>
        <v>0</v>
      </c>
      <c r="CU18" s="55" t="b">
        <f>Sheet9!CU38</f>
        <v>0</v>
      </c>
      <c r="CV18" s="55" t="b">
        <f>Sheet9!CV38</f>
        <v>0</v>
      </c>
      <c r="CW18" s="55" t="b">
        <f>Sheet9!CW38</f>
        <v>0</v>
      </c>
      <c r="CX18" s="55" t="str">
        <f>Sheet9!CX38</f>
        <v>SEQUENCE INCORRECT</v>
      </c>
      <c r="CY18" s="55">
        <f>Sheet9!CY38</f>
        <v>19</v>
      </c>
    </row>
    <row r="19" spans="1:103" s="3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1" customFormat="1" ht="18.95" customHeight="1" thickBot="1">
      <c r="A20" s="53"/>
      <c r="B20" s="300"/>
      <c r="C20" s="301"/>
      <c r="D20" s="300"/>
      <c r="E20" s="301"/>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1"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1"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1"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1"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1"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1"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1"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1"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1"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367</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8D2A"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11.xml><?xml version="1.0" encoding="utf-8"?>
<worksheet xmlns="http://schemas.openxmlformats.org/spreadsheetml/2006/main" xmlns:r="http://schemas.openxmlformats.org/officeDocument/2006/relationships">
  <sheetPr codeName="Sheet12"/>
  <dimension ref="A1:CY62"/>
  <sheetViews>
    <sheetView zoomScaleNormal="100" workbookViewId="0">
      <selection activeCell="H20" sqref="H20:I20"/>
    </sheetView>
  </sheetViews>
  <sheetFormatPr defaultRowHeight="15.75"/>
  <cols>
    <col min="1" max="1" width="9.140625" style="2" customWidth="1"/>
    <col min="2" max="2" width="9.140625" style="37"/>
    <col min="3" max="3" width="5.7109375" style="37"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5"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5"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5"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5"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5"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5"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5"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5"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5"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5"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5"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5"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5"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5"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5"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5"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5" customFormat="1" ht="18" customHeight="1">
      <c r="A17" s="271"/>
      <c r="B17" s="271"/>
      <c r="C17" s="271"/>
      <c r="D17" s="38" t="s">
        <v>14</v>
      </c>
      <c r="E17" s="8">
        <f>(10*M17)/100</f>
        <v>5</v>
      </c>
      <c r="F17" s="38" t="s">
        <v>14</v>
      </c>
      <c r="G17" s="8">
        <f>(10*M17)/100</f>
        <v>5</v>
      </c>
      <c r="H17" s="38" t="s">
        <v>14</v>
      </c>
      <c r="I17" s="8">
        <f>(20*M17)/100</f>
        <v>10</v>
      </c>
      <c r="J17" s="38" t="s">
        <v>14</v>
      </c>
      <c r="K17" s="8">
        <f>(60*M17)/100</f>
        <v>30</v>
      </c>
      <c r="L17" s="38"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Sheet10!$AF$38</f>
        <v>0</v>
      </c>
      <c r="AG18" s="75" t="str">
        <f>IF(AND(AF19=TRUE, AF18=TRUE),IF(A19-Sheet10!A38=1,"OK","INCORRECT"),"")</f>
        <v/>
      </c>
      <c r="BO18" s="55" t="str">
        <f>Sheet10!BO38</f>
        <v/>
      </c>
      <c r="BP18" s="55" t="b">
        <f>Sheet10!BP38</f>
        <v>0</v>
      </c>
      <c r="BQ18" s="55" t="b">
        <f>Sheet10!BQ38</f>
        <v>0</v>
      </c>
      <c r="BR18" s="55" t="b">
        <f>Sheet10!BR38</f>
        <v>0</v>
      </c>
      <c r="BS18" s="55" t="str">
        <f>Sheet10!BS38</f>
        <v/>
      </c>
      <c r="BT18" s="55" t="str">
        <f>Sheet10!BT38</f>
        <v/>
      </c>
      <c r="BU18" s="55" t="str">
        <f>Sheet10!BU38</f>
        <v/>
      </c>
      <c r="BV18" s="55" t="str">
        <f>Sheet10!BV38</f>
        <v/>
      </c>
      <c r="BW18" s="55" t="str">
        <f>Sheet10!BW38</f>
        <v/>
      </c>
      <c r="BX18" s="55" t="str">
        <f>Sheet10!BX38</f>
        <v>INCORRECT</v>
      </c>
      <c r="BY18" s="55" t="b">
        <f>Sheet10!BY38</f>
        <v>0</v>
      </c>
      <c r="BZ18" s="55" t="str">
        <f>Sheet10!BZ38</f>
        <v/>
      </c>
      <c r="CA18" s="55" t="b">
        <f>Sheet10!CA38</f>
        <v>0</v>
      </c>
      <c r="CB18" s="55" t="b">
        <f>Sheet10!CB38</f>
        <v>0</v>
      </c>
      <c r="CC18" s="55" t="b">
        <f>Sheet10!CC38</f>
        <v>0</v>
      </c>
      <c r="CD18" s="55" t="b">
        <f>Sheet10!CD38</f>
        <v>0</v>
      </c>
      <c r="CE18" s="55" t="b">
        <f>Sheet10!CE38</f>
        <v>0</v>
      </c>
      <c r="CF18" s="55" t="b">
        <f>Sheet10!CF38</f>
        <v>0</v>
      </c>
      <c r="CG18" s="55" t="str">
        <f>Sheet10!CG38</f>
        <v/>
      </c>
      <c r="CH18" s="55" t="str">
        <f>Sheet10!CH38</f>
        <v/>
      </c>
      <c r="CI18" s="55" t="str">
        <f>Sheet10!CI38</f>
        <v/>
      </c>
      <c r="CJ18" s="55" t="str">
        <f>Sheet10!CJ38</f>
        <v/>
      </c>
      <c r="CK18" s="55" t="str">
        <f>Sheet10!CK38</f>
        <v/>
      </c>
      <c r="CL18" s="55" t="str">
        <f>Sheet10!CL38</f>
        <v/>
      </c>
      <c r="CM18" s="55" t="str">
        <f>Sheet10!CM38</f>
        <v/>
      </c>
      <c r="CN18" s="55" t="str">
        <f>Sheet10!CN38</f>
        <v/>
      </c>
      <c r="CO18" s="55" t="str">
        <f>Sheet10!CO38</f>
        <v>NO</v>
      </c>
      <c r="CP18" s="55" t="str">
        <f>Sheet10!CP38</f>
        <v>NO</v>
      </c>
      <c r="CQ18" s="55" t="str">
        <f>Sheet10!CQ38</f>
        <v>NO</v>
      </c>
      <c r="CR18" s="55" t="str">
        <f>Sheet10!CR38</f>
        <v>NO</v>
      </c>
      <c r="CS18" s="55" t="str">
        <f>Sheet10!CS38</f>
        <v>OK</v>
      </c>
      <c r="CT18" s="55" t="b">
        <f>Sheet10!CT38</f>
        <v>0</v>
      </c>
      <c r="CU18" s="55" t="b">
        <f>Sheet10!CU38</f>
        <v>0</v>
      </c>
      <c r="CV18" s="55" t="b">
        <f>Sheet10!CV38</f>
        <v>0</v>
      </c>
      <c r="CW18" s="55" t="b">
        <f>Sheet10!CW38</f>
        <v>0</v>
      </c>
      <c r="CX18" s="55" t="str">
        <f>Sheet10!CX38</f>
        <v>SEQUENCE INCORRECT</v>
      </c>
      <c r="CY18" s="55">
        <f>Sheet10!CY38</f>
        <v>19</v>
      </c>
    </row>
    <row r="19" spans="1:103" s="35"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5" t="b">
        <f>IF(ISNUMBER(A19)&lt;&gt;"",AND(ISNUMBER(INT(MID(A19,1,3))),MID(A19,4,1)="",MID(A19,1,1)&lt;&gt;"0"))</f>
        <v>0</v>
      </c>
      <c r="AG19" s="75" t="str">
        <f>IF(AND(AG18="OK",AF19=TRUE),"OK","S# INCORRECT")</f>
        <v>S# INCORRECT</v>
      </c>
      <c r="BO19" s="65" t="str">
        <f t="shared" ref="BO19:BO38" si="0">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 t="shared" ref="BZ19:BZ38" si="1">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5" customFormat="1" ht="18.95" customHeight="1" thickBot="1">
      <c r="A20" s="53"/>
      <c r="B20" s="300"/>
      <c r="C20" s="301"/>
      <c r="D20" s="300"/>
      <c r="E20" s="301"/>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2">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5" t="b">
        <f t="shared" ref="AF20:AF38" si="3">IF(AND(ISNUMBER(A19)&lt;&gt;"",ISNUMBER(A20)&lt;&gt;""),IF(AND(ISNUMBER(A20),ISNUMBER(A19)),IF(A20-A19=1,AND(ISNUMBER(INT(MID(A20,1,3))),MID(A20,4,1)="",MID(A20,1,1)&lt;&gt;"0"))))</f>
        <v>0</v>
      </c>
      <c r="AG20" s="35" t="str">
        <f t="shared" ref="AG20:AG38" si="4">IF(AF20=TRUE,"OK","S# INCORRECT")</f>
        <v>S# INCORRECT</v>
      </c>
      <c r="BO20" s="65" t="str">
        <f t="shared" si="0"/>
        <v/>
      </c>
      <c r="BP20" s="65" t="b">
        <f t="shared" ref="BP20:BP38" si="5">ISNUMBER(INT((MID(BO20,1,1))))</f>
        <v>0</v>
      </c>
      <c r="BQ20" s="65" t="b">
        <f t="shared" ref="BQ20:BQ38" si="6">ISNUMBER(INT((MID(BO20,2,1))))</f>
        <v>0</v>
      </c>
      <c r="BR20" s="65" t="b">
        <f t="shared" ref="BR20:BR38" si="7">ISNUMBER(INT((MID(BO20,3,1))))</f>
        <v>0</v>
      </c>
      <c r="BS20" s="65" t="str">
        <f t="shared" ref="BS20:BS38" si="8">IF(BP20=TRUE, MID(BO20,1,1),"")</f>
        <v/>
      </c>
      <c r="BT20" s="65" t="str">
        <f t="shared" ref="BT20:BT38" si="9">IF(BQ20=TRUE, MID(BO20,2,1),"")</f>
        <v/>
      </c>
      <c r="BU20" s="65" t="str">
        <f t="shared" ref="BU20:BU38" si="10">IF(BR20=TRUE, MID(BO20,3,1),"")</f>
        <v/>
      </c>
      <c r="BV20" s="65" t="str">
        <f t="shared" ref="BV20:BV38" si="11">T(BS20)&amp;T(BT20)&amp;T(BU20)</f>
        <v/>
      </c>
      <c r="BW20" s="66" t="str">
        <f t="shared" ref="BW20:BW38" si="12">IF(BV20="","",INT(TRIM(BV20)))</f>
        <v/>
      </c>
      <c r="BX20" s="67" t="str">
        <f>IF(BW20&gt;BW19,"OK","INCORRECT")</f>
        <v>INCORRECT</v>
      </c>
      <c r="BY20" s="65" t="b">
        <f>BW20&gt;BW19</f>
        <v>0</v>
      </c>
      <c r="BZ20" s="68" t="str">
        <f t="shared" si="1"/>
        <v/>
      </c>
      <c r="CA20" s="65" t="b">
        <f t="shared" ref="CA20:CA38" si="13">ISNUMBER(INT((MID(BZ20,1,1))))</f>
        <v>0</v>
      </c>
      <c r="CB20" s="65" t="b">
        <f t="shared" ref="CB20:CB38" si="14">ISNUMBER(INT((MID(BZ20,2,1))))</f>
        <v>0</v>
      </c>
      <c r="CC20" s="65" t="b">
        <f t="shared" ref="CC20:CC38" si="15">ISNUMBER(INT((MID(BZ20,3,1))))</f>
        <v>0</v>
      </c>
      <c r="CD20" s="65" t="b">
        <f t="shared" ref="CD20:CD38" si="16">ISNUMBER(INT((MID(BZ20,4,1))))</f>
        <v>0</v>
      </c>
      <c r="CE20" s="65" t="b">
        <f t="shared" ref="CE20:CE38" si="17">ISNUMBER(INT((MID(BZ20,5,1))))</f>
        <v>0</v>
      </c>
      <c r="CF20" s="65" t="b">
        <f t="shared" ref="CF20:CF38" si="18">ISNUMBER(INT((MID(BZ20,6,1))))</f>
        <v>0</v>
      </c>
      <c r="CG20" s="65" t="str">
        <f t="shared" ref="CG20:CG38" si="19">IF(CA20=TRUE, MID(BZ20,1,1),"")</f>
        <v/>
      </c>
      <c r="CH20" s="65" t="str">
        <f t="shared" ref="CH20:CH38" si="20">IF(CB20=TRUE, MID(BZ20,2,1),"")</f>
        <v/>
      </c>
      <c r="CI20" s="65" t="str">
        <f t="shared" ref="CI20:CI38" si="21">IF(CC20=TRUE, MID(BZ20,3,1),"")</f>
        <v/>
      </c>
      <c r="CJ20" s="65" t="str">
        <f t="shared" ref="CJ20:CJ38" si="22">IF(CD20=TRUE, MID(BZ20,4,1),"")</f>
        <v/>
      </c>
      <c r="CK20" s="65" t="str">
        <f t="shared" ref="CK20:CK38" si="23">IF(CE20=TRUE, MID(BZ20,5,1),"")</f>
        <v/>
      </c>
      <c r="CL20" s="65" t="str">
        <f t="shared" ref="CL20:CL38" si="24">IF(CF20=TRUE, MID(BZ20,6,1),"")</f>
        <v/>
      </c>
      <c r="CM20" s="68" t="str">
        <f t="shared" ref="CM20:CM38" si="25">TRIM(T(CG20)&amp;T(CH20)&amp;T(CI20))</f>
        <v/>
      </c>
      <c r="CN20" s="68" t="str">
        <f t="shared" ref="CN20:CN38" si="26">TRIM(T(CJ20)&amp;T(CK20)&amp;T(CL20))</f>
        <v/>
      </c>
      <c r="CO20" s="69" t="str">
        <f t="shared" ref="CO20:CO38" si="27">IF(OR(MID(BZ20,3,1)="-",MID(BZ20,4,1)="-"),T(CM20),"NO")</f>
        <v>NO</v>
      </c>
      <c r="CP20" s="69" t="str">
        <f t="shared" ref="CP20:CP38" si="28">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5"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2"/>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5" t="b">
        <f t="shared" si="3"/>
        <v>0</v>
      </c>
      <c r="AG21" s="35" t="str">
        <f t="shared" si="4"/>
        <v>S# INCORRECT</v>
      </c>
      <c r="BO21" s="65" t="str">
        <f t="shared" si="0"/>
        <v/>
      </c>
      <c r="BP21" s="65" t="b">
        <f t="shared" si="5"/>
        <v>0</v>
      </c>
      <c r="BQ21" s="65" t="b">
        <f t="shared" si="6"/>
        <v>0</v>
      </c>
      <c r="BR21" s="65" t="b">
        <f t="shared" si="7"/>
        <v>0</v>
      </c>
      <c r="BS21" s="65" t="str">
        <f t="shared" si="8"/>
        <v/>
      </c>
      <c r="BT21" s="65" t="str">
        <f t="shared" si="9"/>
        <v/>
      </c>
      <c r="BU21" s="65" t="str">
        <f t="shared" si="10"/>
        <v/>
      </c>
      <c r="BV21" s="65" t="str">
        <f t="shared" si="11"/>
        <v/>
      </c>
      <c r="BW21" s="66" t="str">
        <f t="shared" si="12"/>
        <v/>
      </c>
      <c r="BX21" s="67" t="str">
        <f t="shared" ref="BX21:BX38" si="29">IF(BW21&gt;BW20,"OK","INCORRECT")</f>
        <v>INCORRECT</v>
      </c>
      <c r="BY21" s="65" t="b">
        <f t="shared" ref="BY21:BY38" si="30">BW21&gt;BW20</f>
        <v>0</v>
      </c>
      <c r="BZ21" s="68" t="str">
        <f t="shared" si="1"/>
        <v/>
      </c>
      <c r="CA21" s="65" t="b">
        <f t="shared" si="13"/>
        <v>0</v>
      </c>
      <c r="CB21" s="65" t="b">
        <f t="shared" si="14"/>
        <v>0</v>
      </c>
      <c r="CC21" s="65" t="b">
        <f t="shared" si="15"/>
        <v>0</v>
      </c>
      <c r="CD21" s="65" t="b">
        <f t="shared" si="16"/>
        <v>0</v>
      </c>
      <c r="CE21" s="65" t="b">
        <f t="shared" si="17"/>
        <v>0</v>
      </c>
      <c r="CF21" s="65" t="b">
        <f t="shared" si="18"/>
        <v>0</v>
      </c>
      <c r="CG21" s="65" t="str">
        <f t="shared" si="19"/>
        <v/>
      </c>
      <c r="CH21" s="65" t="str">
        <f t="shared" si="20"/>
        <v/>
      </c>
      <c r="CI21" s="65" t="str">
        <f t="shared" si="21"/>
        <v/>
      </c>
      <c r="CJ21" s="65" t="str">
        <f t="shared" si="22"/>
        <v/>
      </c>
      <c r="CK21" s="65" t="str">
        <f t="shared" si="23"/>
        <v/>
      </c>
      <c r="CL21" s="65" t="str">
        <f t="shared" si="24"/>
        <v/>
      </c>
      <c r="CM21" s="68" t="str">
        <f t="shared" si="25"/>
        <v/>
      </c>
      <c r="CN21" s="68" t="str">
        <f t="shared" si="26"/>
        <v/>
      </c>
      <c r="CO21" s="69" t="str">
        <f t="shared" si="27"/>
        <v>NO</v>
      </c>
      <c r="CP21" s="69" t="str">
        <f t="shared" si="28"/>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5"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2"/>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5" t="b">
        <f t="shared" si="3"/>
        <v>0</v>
      </c>
      <c r="AG22" s="35" t="str">
        <f t="shared" si="4"/>
        <v>S# INCORRECT</v>
      </c>
      <c r="BO22" s="65" t="str">
        <f t="shared" si="0"/>
        <v/>
      </c>
      <c r="BP22" s="65" t="b">
        <f t="shared" si="5"/>
        <v>0</v>
      </c>
      <c r="BQ22" s="65" t="b">
        <f t="shared" si="6"/>
        <v>0</v>
      </c>
      <c r="BR22" s="65" t="b">
        <f t="shared" si="7"/>
        <v>0</v>
      </c>
      <c r="BS22" s="65" t="str">
        <f t="shared" si="8"/>
        <v/>
      </c>
      <c r="BT22" s="65" t="str">
        <f t="shared" si="9"/>
        <v/>
      </c>
      <c r="BU22" s="65" t="str">
        <f t="shared" si="10"/>
        <v/>
      </c>
      <c r="BV22" s="65" t="str">
        <f t="shared" si="11"/>
        <v/>
      </c>
      <c r="BW22" s="66" t="str">
        <f t="shared" si="12"/>
        <v/>
      </c>
      <c r="BX22" s="67" t="str">
        <f t="shared" si="29"/>
        <v>INCORRECT</v>
      </c>
      <c r="BY22" s="65" t="b">
        <f t="shared" si="30"/>
        <v>0</v>
      </c>
      <c r="BZ22" s="68" t="str">
        <f t="shared" si="1"/>
        <v/>
      </c>
      <c r="CA22" s="65" t="b">
        <f t="shared" si="13"/>
        <v>0</v>
      </c>
      <c r="CB22" s="65" t="b">
        <f t="shared" si="14"/>
        <v>0</v>
      </c>
      <c r="CC22" s="65" t="b">
        <f t="shared" si="15"/>
        <v>0</v>
      </c>
      <c r="CD22" s="65" t="b">
        <f t="shared" si="16"/>
        <v>0</v>
      </c>
      <c r="CE22" s="65" t="b">
        <f t="shared" si="17"/>
        <v>0</v>
      </c>
      <c r="CF22" s="65" t="b">
        <f t="shared" si="18"/>
        <v>0</v>
      </c>
      <c r="CG22" s="65" t="str">
        <f t="shared" si="19"/>
        <v/>
      </c>
      <c r="CH22" s="65" t="str">
        <f t="shared" si="20"/>
        <v/>
      </c>
      <c r="CI22" s="65" t="str">
        <f t="shared" si="21"/>
        <v/>
      </c>
      <c r="CJ22" s="65" t="str">
        <f t="shared" si="22"/>
        <v/>
      </c>
      <c r="CK22" s="65" t="str">
        <f t="shared" si="23"/>
        <v/>
      </c>
      <c r="CL22" s="65" t="str">
        <f t="shared" si="24"/>
        <v/>
      </c>
      <c r="CM22" s="68" t="str">
        <f t="shared" si="25"/>
        <v/>
      </c>
      <c r="CN22" s="68" t="str">
        <f t="shared" si="26"/>
        <v/>
      </c>
      <c r="CO22" s="69" t="str">
        <f t="shared" si="27"/>
        <v>NO</v>
      </c>
      <c r="CP22" s="69" t="str">
        <f t="shared" si="28"/>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5"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2"/>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5" t="b">
        <f t="shared" si="3"/>
        <v>0</v>
      </c>
      <c r="AG23" s="35" t="str">
        <f t="shared" si="4"/>
        <v>S# INCORRECT</v>
      </c>
      <c r="BO23" s="65" t="str">
        <f t="shared" si="0"/>
        <v/>
      </c>
      <c r="BP23" s="65" t="b">
        <f t="shared" si="5"/>
        <v>0</v>
      </c>
      <c r="BQ23" s="65" t="b">
        <f t="shared" si="6"/>
        <v>0</v>
      </c>
      <c r="BR23" s="65" t="b">
        <f t="shared" si="7"/>
        <v>0</v>
      </c>
      <c r="BS23" s="65" t="str">
        <f t="shared" si="8"/>
        <v/>
      </c>
      <c r="BT23" s="65" t="str">
        <f t="shared" si="9"/>
        <v/>
      </c>
      <c r="BU23" s="65" t="str">
        <f t="shared" si="10"/>
        <v/>
      </c>
      <c r="BV23" s="65" t="str">
        <f t="shared" si="11"/>
        <v/>
      </c>
      <c r="BW23" s="66" t="str">
        <f t="shared" si="12"/>
        <v/>
      </c>
      <c r="BX23" s="67" t="str">
        <f t="shared" si="29"/>
        <v>INCORRECT</v>
      </c>
      <c r="BY23" s="65" t="b">
        <f t="shared" si="30"/>
        <v>0</v>
      </c>
      <c r="BZ23" s="68" t="str">
        <f t="shared" si="1"/>
        <v/>
      </c>
      <c r="CA23" s="65" t="b">
        <f t="shared" si="13"/>
        <v>0</v>
      </c>
      <c r="CB23" s="65" t="b">
        <f t="shared" si="14"/>
        <v>0</v>
      </c>
      <c r="CC23" s="65" t="b">
        <f t="shared" si="15"/>
        <v>0</v>
      </c>
      <c r="CD23" s="65" t="b">
        <f t="shared" si="16"/>
        <v>0</v>
      </c>
      <c r="CE23" s="65" t="b">
        <f t="shared" si="17"/>
        <v>0</v>
      </c>
      <c r="CF23" s="65" t="b">
        <f t="shared" si="18"/>
        <v>0</v>
      </c>
      <c r="CG23" s="65" t="str">
        <f t="shared" si="19"/>
        <v/>
      </c>
      <c r="CH23" s="65" t="str">
        <f t="shared" si="20"/>
        <v/>
      </c>
      <c r="CI23" s="65" t="str">
        <f t="shared" si="21"/>
        <v/>
      </c>
      <c r="CJ23" s="65" t="str">
        <f t="shared" si="22"/>
        <v/>
      </c>
      <c r="CK23" s="65" t="str">
        <f t="shared" si="23"/>
        <v/>
      </c>
      <c r="CL23" s="65" t="str">
        <f t="shared" si="24"/>
        <v/>
      </c>
      <c r="CM23" s="68" t="str">
        <f t="shared" si="25"/>
        <v/>
      </c>
      <c r="CN23" s="68" t="str">
        <f t="shared" si="26"/>
        <v/>
      </c>
      <c r="CO23" s="69" t="str">
        <f t="shared" si="27"/>
        <v>NO</v>
      </c>
      <c r="CP23" s="69" t="str">
        <f t="shared" si="28"/>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5"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2"/>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5" t="b">
        <f t="shared" si="3"/>
        <v>0</v>
      </c>
      <c r="AG24" s="35" t="str">
        <f t="shared" si="4"/>
        <v>S# INCORRECT</v>
      </c>
      <c r="BO24" s="65" t="str">
        <f t="shared" si="0"/>
        <v/>
      </c>
      <c r="BP24" s="65" t="b">
        <f t="shared" si="5"/>
        <v>0</v>
      </c>
      <c r="BQ24" s="65" t="b">
        <f t="shared" si="6"/>
        <v>0</v>
      </c>
      <c r="BR24" s="65" t="b">
        <f t="shared" si="7"/>
        <v>0</v>
      </c>
      <c r="BS24" s="65" t="str">
        <f t="shared" si="8"/>
        <v/>
      </c>
      <c r="BT24" s="65" t="str">
        <f t="shared" si="9"/>
        <v/>
      </c>
      <c r="BU24" s="65" t="str">
        <f t="shared" si="10"/>
        <v/>
      </c>
      <c r="BV24" s="65" t="str">
        <f t="shared" si="11"/>
        <v/>
      </c>
      <c r="BW24" s="66" t="str">
        <f t="shared" si="12"/>
        <v/>
      </c>
      <c r="BX24" s="67" t="str">
        <f t="shared" si="29"/>
        <v>INCORRECT</v>
      </c>
      <c r="BY24" s="65" t="b">
        <f t="shared" si="30"/>
        <v>0</v>
      </c>
      <c r="BZ24" s="68" t="str">
        <f t="shared" si="1"/>
        <v/>
      </c>
      <c r="CA24" s="65" t="b">
        <f t="shared" si="13"/>
        <v>0</v>
      </c>
      <c r="CB24" s="65" t="b">
        <f t="shared" si="14"/>
        <v>0</v>
      </c>
      <c r="CC24" s="65" t="b">
        <f t="shared" si="15"/>
        <v>0</v>
      </c>
      <c r="CD24" s="65" t="b">
        <f t="shared" si="16"/>
        <v>0</v>
      </c>
      <c r="CE24" s="65" t="b">
        <f t="shared" si="17"/>
        <v>0</v>
      </c>
      <c r="CF24" s="65" t="b">
        <f t="shared" si="18"/>
        <v>0</v>
      </c>
      <c r="CG24" s="65" t="str">
        <f t="shared" si="19"/>
        <v/>
      </c>
      <c r="CH24" s="65" t="str">
        <f t="shared" si="20"/>
        <v/>
      </c>
      <c r="CI24" s="65" t="str">
        <f t="shared" si="21"/>
        <v/>
      </c>
      <c r="CJ24" s="65" t="str">
        <f t="shared" si="22"/>
        <v/>
      </c>
      <c r="CK24" s="65" t="str">
        <f t="shared" si="23"/>
        <v/>
      </c>
      <c r="CL24" s="65" t="str">
        <f t="shared" si="24"/>
        <v/>
      </c>
      <c r="CM24" s="68" t="str">
        <f t="shared" si="25"/>
        <v/>
      </c>
      <c r="CN24" s="68" t="str">
        <f t="shared" si="26"/>
        <v/>
      </c>
      <c r="CO24" s="69" t="str">
        <f t="shared" si="27"/>
        <v>NO</v>
      </c>
      <c r="CP24" s="69" t="str">
        <f t="shared" si="28"/>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5"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2"/>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5" t="b">
        <f t="shared" si="3"/>
        <v>0</v>
      </c>
      <c r="AG25" s="35" t="str">
        <f t="shared" si="4"/>
        <v>S# INCORRECT</v>
      </c>
      <c r="BO25" s="65" t="str">
        <f t="shared" si="0"/>
        <v/>
      </c>
      <c r="BP25" s="65" t="b">
        <f t="shared" si="5"/>
        <v>0</v>
      </c>
      <c r="BQ25" s="65" t="b">
        <f t="shared" si="6"/>
        <v>0</v>
      </c>
      <c r="BR25" s="65" t="b">
        <f t="shared" si="7"/>
        <v>0</v>
      </c>
      <c r="BS25" s="65" t="str">
        <f t="shared" si="8"/>
        <v/>
      </c>
      <c r="BT25" s="65" t="str">
        <f t="shared" si="9"/>
        <v/>
      </c>
      <c r="BU25" s="65" t="str">
        <f t="shared" si="10"/>
        <v/>
      </c>
      <c r="BV25" s="65" t="str">
        <f t="shared" si="11"/>
        <v/>
      </c>
      <c r="BW25" s="66" t="str">
        <f t="shared" si="12"/>
        <v/>
      </c>
      <c r="BX25" s="67" t="str">
        <f t="shared" si="29"/>
        <v>INCORRECT</v>
      </c>
      <c r="BY25" s="65" t="b">
        <f t="shared" si="30"/>
        <v>0</v>
      </c>
      <c r="BZ25" s="68" t="str">
        <f t="shared" si="1"/>
        <v/>
      </c>
      <c r="CA25" s="65" t="b">
        <f t="shared" si="13"/>
        <v>0</v>
      </c>
      <c r="CB25" s="65" t="b">
        <f t="shared" si="14"/>
        <v>0</v>
      </c>
      <c r="CC25" s="65" t="b">
        <f t="shared" si="15"/>
        <v>0</v>
      </c>
      <c r="CD25" s="65" t="b">
        <f t="shared" si="16"/>
        <v>0</v>
      </c>
      <c r="CE25" s="65" t="b">
        <f t="shared" si="17"/>
        <v>0</v>
      </c>
      <c r="CF25" s="65" t="b">
        <f t="shared" si="18"/>
        <v>0</v>
      </c>
      <c r="CG25" s="65" t="str">
        <f t="shared" si="19"/>
        <v/>
      </c>
      <c r="CH25" s="65" t="str">
        <f t="shared" si="20"/>
        <v/>
      </c>
      <c r="CI25" s="65" t="str">
        <f t="shared" si="21"/>
        <v/>
      </c>
      <c r="CJ25" s="65" t="str">
        <f t="shared" si="22"/>
        <v/>
      </c>
      <c r="CK25" s="65" t="str">
        <f t="shared" si="23"/>
        <v/>
      </c>
      <c r="CL25" s="65" t="str">
        <f t="shared" si="24"/>
        <v/>
      </c>
      <c r="CM25" s="68" t="str">
        <f t="shared" si="25"/>
        <v/>
      </c>
      <c r="CN25" s="68" t="str">
        <f t="shared" si="26"/>
        <v/>
      </c>
      <c r="CO25" s="69" t="str">
        <f t="shared" si="27"/>
        <v>NO</v>
      </c>
      <c r="CP25" s="69" t="str">
        <f t="shared" si="28"/>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5"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2"/>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5" t="b">
        <f t="shared" si="3"/>
        <v>0</v>
      </c>
      <c r="AG26" s="35" t="str">
        <f t="shared" si="4"/>
        <v>S# INCORRECT</v>
      </c>
      <c r="BO26" s="65" t="str">
        <f t="shared" si="0"/>
        <v/>
      </c>
      <c r="BP26" s="65" t="b">
        <f t="shared" si="5"/>
        <v>0</v>
      </c>
      <c r="BQ26" s="65" t="b">
        <f t="shared" si="6"/>
        <v>0</v>
      </c>
      <c r="BR26" s="65" t="b">
        <f t="shared" si="7"/>
        <v>0</v>
      </c>
      <c r="BS26" s="65" t="str">
        <f t="shared" si="8"/>
        <v/>
      </c>
      <c r="BT26" s="65" t="str">
        <f t="shared" si="9"/>
        <v/>
      </c>
      <c r="BU26" s="65" t="str">
        <f t="shared" si="10"/>
        <v/>
      </c>
      <c r="BV26" s="65" t="str">
        <f t="shared" si="11"/>
        <v/>
      </c>
      <c r="BW26" s="66" t="str">
        <f t="shared" si="12"/>
        <v/>
      </c>
      <c r="BX26" s="67" t="str">
        <f t="shared" si="29"/>
        <v>INCORRECT</v>
      </c>
      <c r="BY26" s="65" t="b">
        <f t="shared" si="30"/>
        <v>0</v>
      </c>
      <c r="BZ26" s="68" t="str">
        <f t="shared" si="1"/>
        <v/>
      </c>
      <c r="CA26" s="65" t="b">
        <f t="shared" si="13"/>
        <v>0</v>
      </c>
      <c r="CB26" s="65" t="b">
        <f t="shared" si="14"/>
        <v>0</v>
      </c>
      <c r="CC26" s="65" t="b">
        <f t="shared" si="15"/>
        <v>0</v>
      </c>
      <c r="CD26" s="65" t="b">
        <f t="shared" si="16"/>
        <v>0</v>
      </c>
      <c r="CE26" s="65" t="b">
        <f t="shared" si="17"/>
        <v>0</v>
      </c>
      <c r="CF26" s="65" t="b">
        <f t="shared" si="18"/>
        <v>0</v>
      </c>
      <c r="CG26" s="65" t="str">
        <f t="shared" si="19"/>
        <v/>
      </c>
      <c r="CH26" s="65" t="str">
        <f t="shared" si="20"/>
        <v/>
      </c>
      <c r="CI26" s="65" t="str">
        <f t="shared" si="21"/>
        <v/>
      </c>
      <c r="CJ26" s="65" t="str">
        <f t="shared" si="22"/>
        <v/>
      </c>
      <c r="CK26" s="65" t="str">
        <f t="shared" si="23"/>
        <v/>
      </c>
      <c r="CL26" s="65" t="str">
        <f t="shared" si="24"/>
        <v/>
      </c>
      <c r="CM26" s="68" t="str">
        <f t="shared" si="25"/>
        <v/>
      </c>
      <c r="CN26" s="68" t="str">
        <f t="shared" si="26"/>
        <v/>
      </c>
      <c r="CO26" s="69" t="str">
        <f t="shared" si="27"/>
        <v>NO</v>
      </c>
      <c r="CP26" s="69" t="str">
        <f t="shared" si="28"/>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5"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2"/>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5" t="b">
        <f t="shared" si="3"/>
        <v>0</v>
      </c>
      <c r="AG27" s="35" t="str">
        <f t="shared" si="4"/>
        <v>S# INCORRECT</v>
      </c>
      <c r="BO27" s="65" t="str">
        <f t="shared" si="0"/>
        <v/>
      </c>
      <c r="BP27" s="65" t="b">
        <f t="shared" si="5"/>
        <v>0</v>
      </c>
      <c r="BQ27" s="65" t="b">
        <f t="shared" si="6"/>
        <v>0</v>
      </c>
      <c r="BR27" s="65" t="b">
        <f t="shared" si="7"/>
        <v>0</v>
      </c>
      <c r="BS27" s="65" t="str">
        <f t="shared" si="8"/>
        <v/>
      </c>
      <c r="BT27" s="65" t="str">
        <f t="shared" si="9"/>
        <v/>
      </c>
      <c r="BU27" s="65" t="str">
        <f t="shared" si="10"/>
        <v/>
      </c>
      <c r="BV27" s="65" t="str">
        <f t="shared" si="11"/>
        <v/>
      </c>
      <c r="BW27" s="66" t="str">
        <f t="shared" si="12"/>
        <v/>
      </c>
      <c r="BX27" s="67" t="str">
        <f t="shared" si="29"/>
        <v>INCORRECT</v>
      </c>
      <c r="BY27" s="65" t="b">
        <f t="shared" si="30"/>
        <v>0</v>
      </c>
      <c r="BZ27" s="68" t="str">
        <f t="shared" si="1"/>
        <v/>
      </c>
      <c r="CA27" s="65" t="b">
        <f t="shared" si="13"/>
        <v>0</v>
      </c>
      <c r="CB27" s="65" t="b">
        <f t="shared" si="14"/>
        <v>0</v>
      </c>
      <c r="CC27" s="65" t="b">
        <f t="shared" si="15"/>
        <v>0</v>
      </c>
      <c r="CD27" s="65" t="b">
        <f t="shared" si="16"/>
        <v>0</v>
      </c>
      <c r="CE27" s="65" t="b">
        <f t="shared" si="17"/>
        <v>0</v>
      </c>
      <c r="CF27" s="65" t="b">
        <f t="shared" si="18"/>
        <v>0</v>
      </c>
      <c r="CG27" s="65" t="str">
        <f t="shared" si="19"/>
        <v/>
      </c>
      <c r="CH27" s="65" t="str">
        <f t="shared" si="20"/>
        <v/>
      </c>
      <c r="CI27" s="65" t="str">
        <f t="shared" si="21"/>
        <v/>
      </c>
      <c r="CJ27" s="65" t="str">
        <f t="shared" si="22"/>
        <v/>
      </c>
      <c r="CK27" s="65" t="str">
        <f t="shared" si="23"/>
        <v/>
      </c>
      <c r="CL27" s="65" t="str">
        <f t="shared" si="24"/>
        <v/>
      </c>
      <c r="CM27" s="68" t="str">
        <f t="shared" si="25"/>
        <v/>
      </c>
      <c r="CN27" s="68" t="str">
        <f t="shared" si="26"/>
        <v/>
      </c>
      <c r="CO27" s="69" t="str">
        <f t="shared" si="27"/>
        <v>NO</v>
      </c>
      <c r="CP27" s="69" t="str">
        <f t="shared" si="28"/>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5"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2"/>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5" t="b">
        <f t="shared" si="3"/>
        <v>0</v>
      </c>
      <c r="AG28" s="35" t="str">
        <f t="shared" si="4"/>
        <v>S# INCORRECT</v>
      </c>
      <c r="BO28" s="65" t="str">
        <f t="shared" si="0"/>
        <v/>
      </c>
      <c r="BP28" s="65" t="b">
        <f t="shared" si="5"/>
        <v>0</v>
      </c>
      <c r="BQ28" s="65" t="b">
        <f t="shared" si="6"/>
        <v>0</v>
      </c>
      <c r="BR28" s="65" t="b">
        <f t="shared" si="7"/>
        <v>0</v>
      </c>
      <c r="BS28" s="65" t="str">
        <f t="shared" si="8"/>
        <v/>
      </c>
      <c r="BT28" s="65" t="str">
        <f t="shared" si="9"/>
        <v/>
      </c>
      <c r="BU28" s="65" t="str">
        <f t="shared" si="10"/>
        <v/>
      </c>
      <c r="BV28" s="65" t="str">
        <f t="shared" si="11"/>
        <v/>
      </c>
      <c r="BW28" s="66" t="str">
        <f t="shared" si="12"/>
        <v/>
      </c>
      <c r="BX28" s="67" t="str">
        <f t="shared" si="29"/>
        <v>INCORRECT</v>
      </c>
      <c r="BY28" s="65" t="b">
        <f t="shared" si="30"/>
        <v>0</v>
      </c>
      <c r="BZ28" s="68" t="str">
        <f t="shared" si="1"/>
        <v/>
      </c>
      <c r="CA28" s="65" t="b">
        <f t="shared" si="13"/>
        <v>0</v>
      </c>
      <c r="CB28" s="65" t="b">
        <f t="shared" si="14"/>
        <v>0</v>
      </c>
      <c r="CC28" s="65" t="b">
        <f t="shared" si="15"/>
        <v>0</v>
      </c>
      <c r="CD28" s="65" t="b">
        <f t="shared" si="16"/>
        <v>0</v>
      </c>
      <c r="CE28" s="65" t="b">
        <f t="shared" si="17"/>
        <v>0</v>
      </c>
      <c r="CF28" s="65" t="b">
        <f t="shared" si="18"/>
        <v>0</v>
      </c>
      <c r="CG28" s="65" t="str">
        <f t="shared" si="19"/>
        <v/>
      </c>
      <c r="CH28" s="65" t="str">
        <f t="shared" si="20"/>
        <v/>
      </c>
      <c r="CI28" s="65" t="str">
        <f t="shared" si="21"/>
        <v/>
      </c>
      <c r="CJ28" s="65" t="str">
        <f t="shared" si="22"/>
        <v/>
      </c>
      <c r="CK28" s="65" t="str">
        <f t="shared" si="23"/>
        <v/>
      </c>
      <c r="CL28" s="65" t="str">
        <f t="shared" si="24"/>
        <v/>
      </c>
      <c r="CM28" s="68" t="str">
        <f t="shared" si="25"/>
        <v/>
      </c>
      <c r="CN28" s="68" t="str">
        <f t="shared" si="26"/>
        <v/>
      </c>
      <c r="CO28" s="69" t="str">
        <f t="shared" si="27"/>
        <v>NO</v>
      </c>
      <c r="CP28" s="69" t="str">
        <f t="shared" si="28"/>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5"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2"/>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5" t="b">
        <f t="shared" si="3"/>
        <v>0</v>
      </c>
      <c r="AG29" s="35" t="str">
        <f t="shared" si="4"/>
        <v>S# INCORRECT</v>
      </c>
      <c r="BO29" s="65" t="str">
        <f t="shared" si="0"/>
        <v/>
      </c>
      <c r="BP29" s="65" t="b">
        <f t="shared" si="5"/>
        <v>0</v>
      </c>
      <c r="BQ29" s="65" t="b">
        <f t="shared" si="6"/>
        <v>0</v>
      </c>
      <c r="BR29" s="65" t="b">
        <f t="shared" si="7"/>
        <v>0</v>
      </c>
      <c r="BS29" s="65" t="str">
        <f t="shared" si="8"/>
        <v/>
      </c>
      <c r="BT29" s="65" t="str">
        <f t="shared" si="9"/>
        <v/>
      </c>
      <c r="BU29" s="65" t="str">
        <f t="shared" si="10"/>
        <v/>
      </c>
      <c r="BV29" s="65" t="str">
        <f t="shared" si="11"/>
        <v/>
      </c>
      <c r="BW29" s="66" t="str">
        <f t="shared" si="12"/>
        <v/>
      </c>
      <c r="BX29" s="67" t="str">
        <f t="shared" si="29"/>
        <v>INCORRECT</v>
      </c>
      <c r="BY29" s="65" t="b">
        <f t="shared" si="30"/>
        <v>0</v>
      </c>
      <c r="BZ29" s="68" t="str">
        <f t="shared" si="1"/>
        <v/>
      </c>
      <c r="CA29" s="65" t="b">
        <f t="shared" si="13"/>
        <v>0</v>
      </c>
      <c r="CB29" s="65" t="b">
        <f t="shared" si="14"/>
        <v>0</v>
      </c>
      <c r="CC29" s="65" t="b">
        <f t="shared" si="15"/>
        <v>0</v>
      </c>
      <c r="CD29" s="65" t="b">
        <f t="shared" si="16"/>
        <v>0</v>
      </c>
      <c r="CE29" s="65" t="b">
        <f t="shared" si="17"/>
        <v>0</v>
      </c>
      <c r="CF29" s="65" t="b">
        <f t="shared" si="18"/>
        <v>0</v>
      </c>
      <c r="CG29" s="65" t="str">
        <f t="shared" si="19"/>
        <v/>
      </c>
      <c r="CH29" s="65" t="str">
        <f t="shared" si="20"/>
        <v/>
      </c>
      <c r="CI29" s="65" t="str">
        <f t="shared" si="21"/>
        <v/>
      </c>
      <c r="CJ29" s="65" t="str">
        <f t="shared" si="22"/>
        <v/>
      </c>
      <c r="CK29" s="65" t="str">
        <f t="shared" si="23"/>
        <v/>
      </c>
      <c r="CL29" s="65" t="str">
        <f t="shared" si="24"/>
        <v/>
      </c>
      <c r="CM29" s="68" t="str">
        <f t="shared" si="25"/>
        <v/>
      </c>
      <c r="CN29" s="68" t="str">
        <f t="shared" si="26"/>
        <v/>
      </c>
      <c r="CO29" s="69" t="str">
        <f t="shared" si="27"/>
        <v>NO</v>
      </c>
      <c r="CP29" s="69" t="str">
        <f t="shared" si="28"/>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5"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2"/>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5" t="b">
        <f t="shared" si="3"/>
        <v>0</v>
      </c>
      <c r="AG30" s="35" t="str">
        <f t="shared" si="4"/>
        <v>S# INCORRECT</v>
      </c>
      <c r="BO30" s="65" t="str">
        <f t="shared" si="0"/>
        <v/>
      </c>
      <c r="BP30" s="65" t="b">
        <f t="shared" si="5"/>
        <v>0</v>
      </c>
      <c r="BQ30" s="65" t="b">
        <f t="shared" si="6"/>
        <v>0</v>
      </c>
      <c r="BR30" s="65" t="b">
        <f t="shared" si="7"/>
        <v>0</v>
      </c>
      <c r="BS30" s="65" t="str">
        <f t="shared" si="8"/>
        <v/>
      </c>
      <c r="BT30" s="65" t="str">
        <f t="shared" si="9"/>
        <v/>
      </c>
      <c r="BU30" s="65" t="str">
        <f t="shared" si="10"/>
        <v/>
      </c>
      <c r="BV30" s="65" t="str">
        <f t="shared" si="11"/>
        <v/>
      </c>
      <c r="BW30" s="66" t="str">
        <f t="shared" si="12"/>
        <v/>
      </c>
      <c r="BX30" s="67" t="str">
        <f t="shared" si="29"/>
        <v>INCORRECT</v>
      </c>
      <c r="BY30" s="65" t="b">
        <f t="shared" si="30"/>
        <v>0</v>
      </c>
      <c r="BZ30" s="68" t="str">
        <f t="shared" si="1"/>
        <v/>
      </c>
      <c r="CA30" s="65" t="b">
        <f t="shared" si="13"/>
        <v>0</v>
      </c>
      <c r="CB30" s="65" t="b">
        <f t="shared" si="14"/>
        <v>0</v>
      </c>
      <c r="CC30" s="65" t="b">
        <f t="shared" si="15"/>
        <v>0</v>
      </c>
      <c r="CD30" s="65" t="b">
        <f t="shared" si="16"/>
        <v>0</v>
      </c>
      <c r="CE30" s="65" t="b">
        <f t="shared" si="17"/>
        <v>0</v>
      </c>
      <c r="CF30" s="65" t="b">
        <f t="shared" si="18"/>
        <v>0</v>
      </c>
      <c r="CG30" s="65" t="str">
        <f t="shared" si="19"/>
        <v/>
      </c>
      <c r="CH30" s="65" t="str">
        <f t="shared" si="20"/>
        <v/>
      </c>
      <c r="CI30" s="65" t="str">
        <f t="shared" si="21"/>
        <v/>
      </c>
      <c r="CJ30" s="65" t="str">
        <f t="shared" si="22"/>
        <v/>
      </c>
      <c r="CK30" s="65" t="str">
        <f t="shared" si="23"/>
        <v/>
      </c>
      <c r="CL30" s="65" t="str">
        <f t="shared" si="24"/>
        <v/>
      </c>
      <c r="CM30" s="68" t="str">
        <f t="shared" si="25"/>
        <v/>
      </c>
      <c r="CN30" s="68" t="str">
        <f t="shared" si="26"/>
        <v/>
      </c>
      <c r="CO30" s="69" t="str">
        <f t="shared" si="27"/>
        <v>NO</v>
      </c>
      <c r="CP30" s="69" t="str">
        <f t="shared" si="28"/>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5"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2"/>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5" t="b">
        <f t="shared" si="3"/>
        <v>0</v>
      </c>
      <c r="AG31" s="35" t="str">
        <f t="shared" si="4"/>
        <v>S# INCORRECT</v>
      </c>
      <c r="BO31" s="65" t="str">
        <f t="shared" si="0"/>
        <v/>
      </c>
      <c r="BP31" s="65" t="b">
        <f t="shared" si="5"/>
        <v>0</v>
      </c>
      <c r="BQ31" s="65" t="b">
        <f t="shared" si="6"/>
        <v>0</v>
      </c>
      <c r="BR31" s="65" t="b">
        <f t="shared" si="7"/>
        <v>0</v>
      </c>
      <c r="BS31" s="65" t="str">
        <f t="shared" si="8"/>
        <v/>
      </c>
      <c r="BT31" s="65" t="str">
        <f t="shared" si="9"/>
        <v/>
      </c>
      <c r="BU31" s="65" t="str">
        <f t="shared" si="10"/>
        <v/>
      </c>
      <c r="BV31" s="65" t="str">
        <f t="shared" si="11"/>
        <v/>
      </c>
      <c r="BW31" s="66" t="str">
        <f t="shared" si="12"/>
        <v/>
      </c>
      <c r="BX31" s="67" t="str">
        <f t="shared" si="29"/>
        <v>INCORRECT</v>
      </c>
      <c r="BY31" s="65" t="b">
        <f t="shared" si="30"/>
        <v>0</v>
      </c>
      <c r="BZ31" s="68" t="str">
        <f t="shared" si="1"/>
        <v/>
      </c>
      <c r="CA31" s="65" t="b">
        <f t="shared" si="13"/>
        <v>0</v>
      </c>
      <c r="CB31" s="65" t="b">
        <f t="shared" si="14"/>
        <v>0</v>
      </c>
      <c r="CC31" s="65" t="b">
        <f t="shared" si="15"/>
        <v>0</v>
      </c>
      <c r="CD31" s="65" t="b">
        <f t="shared" si="16"/>
        <v>0</v>
      </c>
      <c r="CE31" s="65" t="b">
        <f t="shared" si="17"/>
        <v>0</v>
      </c>
      <c r="CF31" s="65" t="b">
        <f t="shared" si="18"/>
        <v>0</v>
      </c>
      <c r="CG31" s="65" t="str">
        <f t="shared" si="19"/>
        <v/>
      </c>
      <c r="CH31" s="65" t="str">
        <f t="shared" si="20"/>
        <v/>
      </c>
      <c r="CI31" s="65" t="str">
        <f t="shared" si="21"/>
        <v/>
      </c>
      <c r="CJ31" s="65" t="str">
        <f t="shared" si="22"/>
        <v/>
      </c>
      <c r="CK31" s="65" t="str">
        <f t="shared" si="23"/>
        <v/>
      </c>
      <c r="CL31" s="65" t="str">
        <f t="shared" si="24"/>
        <v/>
      </c>
      <c r="CM31" s="68" t="str">
        <f t="shared" si="25"/>
        <v/>
      </c>
      <c r="CN31" s="68" t="str">
        <f t="shared" si="26"/>
        <v/>
      </c>
      <c r="CO31" s="69" t="str">
        <f t="shared" si="27"/>
        <v>NO</v>
      </c>
      <c r="CP31" s="69" t="str">
        <f t="shared" si="28"/>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5"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2"/>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5" t="b">
        <f t="shared" si="3"/>
        <v>0</v>
      </c>
      <c r="AG32" s="35" t="str">
        <f t="shared" si="4"/>
        <v>S# INCORRECT</v>
      </c>
      <c r="BO32" s="65" t="str">
        <f t="shared" si="0"/>
        <v/>
      </c>
      <c r="BP32" s="65" t="b">
        <f t="shared" si="5"/>
        <v>0</v>
      </c>
      <c r="BQ32" s="65" t="b">
        <f t="shared" si="6"/>
        <v>0</v>
      </c>
      <c r="BR32" s="65" t="b">
        <f t="shared" si="7"/>
        <v>0</v>
      </c>
      <c r="BS32" s="65" t="str">
        <f t="shared" si="8"/>
        <v/>
      </c>
      <c r="BT32" s="65" t="str">
        <f t="shared" si="9"/>
        <v/>
      </c>
      <c r="BU32" s="65" t="str">
        <f t="shared" si="10"/>
        <v/>
      </c>
      <c r="BV32" s="65" t="str">
        <f t="shared" si="11"/>
        <v/>
      </c>
      <c r="BW32" s="66" t="str">
        <f t="shared" si="12"/>
        <v/>
      </c>
      <c r="BX32" s="67" t="str">
        <f t="shared" si="29"/>
        <v>INCORRECT</v>
      </c>
      <c r="BY32" s="65" t="b">
        <f t="shared" si="30"/>
        <v>0</v>
      </c>
      <c r="BZ32" s="68" t="str">
        <f t="shared" si="1"/>
        <v/>
      </c>
      <c r="CA32" s="65" t="b">
        <f t="shared" si="13"/>
        <v>0</v>
      </c>
      <c r="CB32" s="65" t="b">
        <f t="shared" si="14"/>
        <v>0</v>
      </c>
      <c r="CC32" s="65" t="b">
        <f t="shared" si="15"/>
        <v>0</v>
      </c>
      <c r="CD32" s="65" t="b">
        <f t="shared" si="16"/>
        <v>0</v>
      </c>
      <c r="CE32" s="65" t="b">
        <f t="shared" si="17"/>
        <v>0</v>
      </c>
      <c r="CF32" s="65" t="b">
        <f t="shared" si="18"/>
        <v>0</v>
      </c>
      <c r="CG32" s="65" t="str">
        <f t="shared" si="19"/>
        <v/>
      </c>
      <c r="CH32" s="65" t="str">
        <f t="shared" si="20"/>
        <v/>
      </c>
      <c r="CI32" s="65" t="str">
        <f t="shared" si="21"/>
        <v/>
      </c>
      <c r="CJ32" s="65" t="str">
        <f t="shared" si="22"/>
        <v/>
      </c>
      <c r="CK32" s="65" t="str">
        <f t="shared" si="23"/>
        <v/>
      </c>
      <c r="CL32" s="65" t="str">
        <f t="shared" si="24"/>
        <v/>
      </c>
      <c r="CM32" s="68" t="str">
        <f t="shared" si="25"/>
        <v/>
      </c>
      <c r="CN32" s="68" t="str">
        <f t="shared" si="26"/>
        <v/>
      </c>
      <c r="CO32" s="69" t="str">
        <f t="shared" si="27"/>
        <v>NO</v>
      </c>
      <c r="CP32" s="69" t="str">
        <f t="shared" si="28"/>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5"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2"/>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5" t="b">
        <f t="shared" si="3"/>
        <v>0</v>
      </c>
      <c r="AG33" s="35" t="str">
        <f t="shared" si="4"/>
        <v>S# INCORRECT</v>
      </c>
      <c r="BO33" s="65" t="str">
        <f t="shared" si="0"/>
        <v/>
      </c>
      <c r="BP33" s="65" t="b">
        <f t="shared" si="5"/>
        <v>0</v>
      </c>
      <c r="BQ33" s="65" t="b">
        <f t="shared" si="6"/>
        <v>0</v>
      </c>
      <c r="BR33" s="65" t="b">
        <f t="shared" si="7"/>
        <v>0</v>
      </c>
      <c r="BS33" s="65" t="str">
        <f t="shared" si="8"/>
        <v/>
      </c>
      <c r="BT33" s="65" t="str">
        <f t="shared" si="9"/>
        <v/>
      </c>
      <c r="BU33" s="65" t="str">
        <f t="shared" si="10"/>
        <v/>
      </c>
      <c r="BV33" s="65" t="str">
        <f t="shared" si="11"/>
        <v/>
      </c>
      <c r="BW33" s="66" t="str">
        <f t="shared" si="12"/>
        <v/>
      </c>
      <c r="BX33" s="67" t="str">
        <f t="shared" si="29"/>
        <v>INCORRECT</v>
      </c>
      <c r="BY33" s="65" t="b">
        <f t="shared" si="30"/>
        <v>0</v>
      </c>
      <c r="BZ33" s="68" t="str">
        <f t="shared" si="1"/>
        <v/>
      </c>
      <c r="CA33" s="65" t="b">
        <f t="shared" si="13"/>
        <v>0</v>
      </c>
      <c r="CB33" s="65" t="b">
        <f t="shared" si="14"/>
        <v>0</v>
      </c>
      <c r="CC33" s="65" t="b">
        <f t="shared" si="15"/>
        <v>0</v>
      </c>
      <c r="CD33" s="65" t="b">
        <f t="shared" si="16"/>
        <v>0</v>
      </c>
      <c r="CE33" s="65" t="b">
        <f t="shared" si="17"/>
        <v>0</v>
      </c>
      <c r="CF33" s="65" t="b">
        <f t="shared" si="18"/>
        <v>0</v>
      </c>
      <c r="CG33" s="65" t="str">
        <f t="shared" si="19"/>
        <v/>
      </c>
      <c r="CH33" s="65" t="str">
        <f t="shared" si="20"/>
        <v/>
      </c>
      <c r="CI33" s="65" t="str">
        <f t="shared" si="21"/>
        <v/>
      </c>
      <c r="CJ33" s="65" t="str">
        <f t="shared" si="22"/>
        <v/>
      </c>
      <c r="CK33" s="65" t="str">
        <f t="shared" si="23"/>
        <v/>
      </c>
      <c r="CL33" s="65" t="str">
        <f t="shared" si="24"/>
        <v/>
      </c>
      <c r="CM33" s="68" t="str">
        <f t="shared" si="25"/>
        <v/>
      </c>
      <c r="CN33" s="68" t="str">
        <f t="shared" si="26"/>
        <v/>
      </c>
      <c r="CO33" s="69" t="str">
        <f t="shared" si="27"/>
        <v>NO</v>
      </c>
      <c r="CP33" s="69" t="str">
        <f t="shared" si="28"/>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5"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2"/>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5" t="b">
        <f t="shared" si="3"/>
        <v>0</v>
      </c>
      <c r="AG34" s="35" t="str">
        <f t="shared" si="4"/>
        <v>S# INCORRECT</v>
      </c>
      <c r="BO34" s="65" t="str">
        <f t="shared" si="0"/>
        <v/>
      </c>
      <c r="BP34" s="65" t="b">
        <f t="shared" si="5"/>
        <v>0</v>
      </c>
      <c r="BQ34" s="65" t="b">
        <f t="shared" si="6"/>
        <v>0</v>
      </c>
      <c r="BR34" s="65" t="b">
        <f t="shared" si="7"/>
        <v>0</v>
      </c>
      <c r="BS34" s="65" t="str">
        <f t="shared" si="8"/>
        <v/>
      </c>
      <c r="BT34" s="65" t="str">
        <f t="shared" si="9"/>
        <v/>
      </c>
      <c r="BU34" s="65" t="str">
        <f t="shared" si="10"/>
        <v/>
      </c>
      <c r="BV34" s="65" t="str">
        <f t="shared" si="11"/>
        <v/>
      </c>
      <c r="BW34" s="66" t="str">
        <f t="shared" si="12"/>
        <v/>
      </c>
      <c r="BX34" s="67" t="str">
        <f t="shared" si="29"/>
        <v>INCORRECT</v>
      </c>
      <c r="BY34" s="65" t="b">
        <f t="shared" si="30"/>
        <v>0</v>
      </c>
      <c r="BZ34" s="68" t="str">
        <f t="shared" si="1"/>
        <v/>
      </c>
      <c r="CA34" s="65" t="b">
        <f t="shared" si="13"/>
        <v>0</v>
      </c>
      <c r="CB34" s="65" t="b">
        <f t="shared" si="14"/>
        <v>0</v>
      </c>
      <c r="CC34" s="65" t="b">
        <f t="shared" si="15"/>
        <v>0</v>
      </c>
      <c r="CD34" s="65" t="b">
        <f t="shared" si="16"/>
        <v>0</v>
      </c>
      <c r="CE34" s="65" t="b">
        <f t="shared" si="17"/>
        <v>0</v>
      </c>
      <c r="CF34" s="65" t="b">
        <f t="shared" si="18"/>
        <v>0</v>
      </c>
      <c r="CG34" s="65" t="str">
        <f t="shared" si="19"/>
        <v/>
      </c>
      <c r="CH34" s="65" t="str">
        <f t="shared" si="20"/>
        <v/>
      </c>
      <c r="CI34" s="65" t="str">
        <f t="shared" si="21"/>
        <v/>
      </c>
      <c r="CJ34" s="65" t="str">
        <f t="shared" si="22"/>
        <v/>
      </c>
      <c r="CK34" s="65" t="str">
        <f t="shared" si="23"/>
        <v/>
      </c>
      <c r="CL34" s="65" t="str">
        <f t="shared" si="24"/>
        <v/>
      </c>
      <c r="CM34" s="68" t="str">
        <f t="shared" si="25"/>
        <v/>
      </c>
      <c r="CN34" s="68" t="str">
        <f t="shared" si="26"/>
        <v/>
      </c>
      <c r="CO34" s="69" t="str">
        <f t="shared" si="27"/>
        <v>NO</v>
      </c>
      <c r="CP34" s="69" t="str">
        <f t="shared" si="28"/>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5"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2"/>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5" t="b">
        <f t="shared" si="3"/>
        <v>0</v>
      </c>
      <c r="AG35" s="35" t="str">
        <f t="shared" si="4"/>
        <v>S# INCORRECT</v>
      </c>
      <c r="BO35" s="65" t="str">
        <f t="shared" si="0"/>
        <v/>
      </c>
      <c r="BP35" s="65" t="b">
        <f t="shared" si="5"/>
        <v>0</v>
      </c>
      <c r="BQ35" s="65" t="b">
        <f t="shared" si="6"/>
        <v>0</v>
      </c>
      <c r="BR35" s="65" t="b">
        <f t="shared" si="7"/>
        <v>0</v>
      </c>
      <c r="BS35" s="65" t="str">
        <f t="shared" si="8"/>
        <v/>
      </c>
      <c r="BT35" s="65" t="str">
        <f t="shared" si="9"/>
        <v/>
      </c>
      <c r="BU35" s="65" t="str">
        <f t="shared" si="10"/>
        <v/>
      </c>
      <c r="BV35" s="65" t="str">
        <f t="shared" si="11"/>
        <v/>
      </c>
      <c r="BW35" s="66" t="str">
        <f t="shared" si="12"/>
        <v/>
      </c>
      <c r="BX35" s="67" t="str">
        <f t="shared" si="29"/>
        <v>INCORRECT</v>
      </c>
      <c r="BY35" s="65" t="b">
        <f t="shared" si="30"/>
        <v>0</v>
      </c>
      <c r="BZ35" s="68" t="str">
        <f t="shared" si="1"/>
        <v/>
      </c>
      <c r="CA35" s="65" t="b">
        <f t="shared" si="13"/>
        <v>0</v>
      </c>
      <c r="CB35" s="65" t="b">
        <f t="shared" si="14"/>
        <v>0</v>
      </c>
      <c r="CC35" s="65" t="b">
        <f t="shared" si="15"/>
        <v>0</v>
      </c>
      <c r="CD35" s="65" t="b">
        <f t="shared" si="16"/>
        <v>0</v>
      </c>
      <c r="CE35" s="65" t="b">
        <f t="shared" si="17"/>
        <v>0</v>
      </c>
      <c r="CF35" s="65" t="b">
        <f t="shared" si="18"/>
        <v>0</v>
      </c>
      <c r="CG35" s="65" t="str">
        <f t="shared" si="19"/>
        <v/>
      </c>
      <c r="CH35" s="65" t="str">
        <f t="shared" si="20"/>
        <v/>
      </c>
      <c r="CI35" s="65" t="str">
        <f t="shared" si="21"/>
        <v/>
      </c>
      <c r="CJ35" s="65" t="str">
        <f t="shared" si="22"/>
        <v/>
      </c>
      <c r="CK35" s="65" t="str">
        <f t="shared" si="23"/>
        <v/>
      </c>
      <c r="CL35" s="65" t="str">
        <f t="shared" si="24"/>
        <v/>
      </c>
      <c r="CM35" s="68" t="str">
        <f t="shared" si="25"/>
        <v/>
      </c>
      <c r="CN35" s="68" t="str">
        <f t="shared" si="26"/>
        <v/>
      </c>
      <c r="CO35" s="69" t="str">
        <f t="shared" si="27"/>
        <v>NO</v>
      </c>
      <c r="CP35" s="69" t="str">
        <f t="shared" si="28"/>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5"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2"/>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5" t="b">
        <f t="shared" si="3"/>
        <v>0</v>
      </c>
      <c r="AG36" s="35" t="str">
        <f t="shared" si="4"/>
        <v>S# INCORRECT</v>
      </c>
      <c r="BO36" s="65" t="str">
        <f t="shared" si="0"/>
        <v/>
      </c>
      <c r="BP36" s="65" t="b">
        <f t="shared" si="5"/>
        <v>0</v>
      </c>
      <c r="BQ36" s="65" t="b">
        <f t="shared" si="6"/>
        <v>0</v>
      </c>
      <c r="BR36" s="65" t="b">
        <f t="shared" si="7"/>
        <v>0</v>
      </c>
      <c r="BS36" s="65" t="str">
        <f t="shared" si="8"/>
        <v/>
      </c>
      <c r="BT36" s="65" t="str">
        <f t="shared" si="9"/>
        <v/>
      </c>
      <c r="BU36" s="65" t="str">
        <f t="shared" si="10"/>
        <v/>
      </c>
      <c r="BV36" s="65" t="str">
        <f t="shared" si="11"/>
        <v/>
      </c>
      <c r="BW36" s="66" t="str">
        <f t="shared" si="12"/>
        <v/>
      </c>
      <c r="BX36" s="67" t="str">
        <f t="shared" si="29"/>
        <v>INCORRECT</v>
      </c>
      <c r="BY36" s="65" t="b">
        <f t="shared" si="30"/>
        <v>0</v>
      </c>
      <c r="BZ36" s="68" t="str">
        <f t="shared" si="1"/>
        <v/>
      </c>
      <c r="CA36" s="65" t="b">
        <f t="shared" si="13"/>
        <v>0</v>
      </c>
      <c r="CB36" s="65" t="b">
        <f t="shared" si="14"/>
        <v>0</v>
      </c>
      <c r="CC36" s="65" t="b">
        <f t="shared" si="15"/>
        <v>0</v>
      </c>
      <c r="CD36" s="65" t="b">
        <f t="shared" si="16"/>
        <v>0</v>
      </c>
      <c r="CE36" s="65" t="b">
        <f t="shared" si="17"/>
        <v>0</v>
      </c>
      <c r="CF36" s="65" t="b">
        <f t="shared" si="18"/>
        <v>0</v>
      </c>
      <c r="CG36" s="65" t="str">
        <f t="shared" si="19"/>
        <v/>
      </c>
      <c r="CH36" s="65" t="str">
        <f t="shared" si="20"/>
        <v/>
      </c>
      <c r="CI36" s="65" t="str">
        <f t="shared" si="21"/>
        <v/>
      </c>
      <c r="CJ36" s="65" t="str">
        <f t="shared" si="22"/>
        <v/>
      </c>
      <c r="CK36" s="65" t="str">
        <f t="shared" si="23"/>
        <v/>
      </c>
      <c r="CL36" s="65" t="str">
        <f t="shared" si="24"/>
        <v/>
      </c>
      <c r="CM36" s="68" t="str">
        <f t="shared" si="25"/>
        <v/>
      </c>
      <c r="CN36" s="68" t="str">
        <f t="shared" si="26"/>
        <v/>
      </c>
      <c r="CO36" s="69" t="str">
        <f t="shared" si="27"/>
        <v>NO</v>
      </c>
      <c r="CP36" s="69" t="str">
        <f t="shared" si="28"/>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5"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2"/>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5" t="b">
        <f t="shared" si="3"/>
        <v>0</v>
      </c>
      <c r="AG37" s="35" t="str">
        <f t="shared" si="4"/>
        <v>S# INCORRECT</v>
      </c>
      <c r="BO37" s="65" t="str">
        <f t="shared" si="0"/>
        <v/>
      </c>
      <c r="BP37" s="65" t="b">
        <f t="shared" si="5"/>
        <v>0</v>
      </c>
      <c r="BQ37" s="65" t="b">
        <f t="shared" si="6"/>
        <v>0</v>
      </c>
      <c r="BR37" s="65" t="b">
        <f t="shared" si="7"/>
        <v>0</v>
      </c>
      <c r="BS37" s="65" t="str">
        <f t="shared" si="8"/>
        <v/>
      </c>
      <c r="BT37" s="65" t="str">
        <f t="shared" si="9"/>
        <v/>
      </c>
      <c r="BU37" s="65" t="str">
        <f t="shared" si="10"/>
        <v/>
      </c>
      <c r="BV37" s="65" t="str">
        <f t="shared" si="11"/>
        <v/>
      </c>
      <c r="BW37" s="66" t="str">
        <f t="shared" si="12"/>
        <v/>
      </c>
      <c r="BX37" s="67" t="str">
        <f t="shared" si="29"/>
        <v>INCORRECT</v>
      </c>
      <c r="BY37" s="65" t="b">
        <f t="shared" si="30"/>
        <v>0</v>
      </c>
      <c r="BZ37" s="68" t="str">
        <f t="shared" si="1"/>
        <v/>
      </c>
      <c r="CA37" s="65" t="b">
        <f t="shared" si="13"/>
        <v>0</v>
      </c>
      <c r="CB37" s="65" t="b">
        <f t="shared" si="14"/>
        <v>0</v>
      </c>
      <c r="CC37" s="65" t="b">
        <f t="shared" si="15"/>
        <v>0</v>
      </c>
      <c r="CD37" s="65" t="b">
        <f t="shared" si="16"/>
        <v>0</v>
      </c>
      <c r="CE37" s="65" t="b">
        <f t="shared" si="17"/>
        <v>0</v>
      </c>
      <c r="CF37" s="65" t="b">
        <f t="shared" si="18"/>
        <v>0</v>
      </c>
      <c r="CG37" s="65" t="str">
        <f t="shared" si="19"/>
        <v/>
      </c>
      <c r="CH37" s="65" t="str">
        <f t="shared" si="20"/>
        <v/>
      </c>
      <c r="CI37" s="65" t="str">
        <f t="shared" si="21"/>
        <v/>
      </c>
      <c r="CJ37" s="65" t="str">
        <f t="shared" si="22"/>
        <v/>
      </c>
      <c r="CK37" s="65" t="str">
        <f t="shared" si="23"/>
        <v/>
      </c>
      <c r="CL37" s="65" t="str">
        <f t="shared" si="24"/>
        <v/>
      </c>
      <c r="CM37" s="68" t="str">
        <f t="shared" si="25"/>
        <v/>
      </c>
      <c r="CN37" s="68" t="str">
        <f t="shared" si="26"/>
        <v/>
      </c>
      <c r="CO37" s="69" t="str">
        <f t="shared" si="27"/>
        <v>NO</v>
      </c>
      <c r="CP37" s="69" t="str">
        <f t="shared" si="28"/>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5"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2"/>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5" t="b">
        <f t="shared" si="3"/>
        <v>0</v>
      </c>
      <c r="AG38" s="35" t="str">
        <f t="shared" si="4"/>
        <v>S# INCORRECT</v>
      </c>
      <c r="BO38" s="65" t="str">
        <f t="shared" si="0"/>
        <v/>
      </c>
      <c r="BP38" s="65" t="b">
        <f t="shared" si="5"/>
        <v>0</v>
      </c>
      <c r="BQ38" s="65" t="b">
        <f t="shared" si="6"/>
        <v>0</v>
      </c>
      <c r="BR38" s="65" t="b">
        <f t="shared" si="7"/>
        <v>0</v>
      </c>
      <c r="BS38" s="65" t="str">
        <f t="shared" si="8"/>
        <v/>
      </c>
      <c r="BT38" s="65" t="str">
        <f t="shared" si="9"/>
        <v/>
      </c>
      <c r="BU38" s="65" t="str">
        <f t="shared" si="10"/>
        <v/>
      </c>
      <c r="BV38" s="65" t="str">
        <f t="shared" si="11"/>
        <v/>
      </c>
      <c r="BW38" s="66" t="str">
        <f t="shared" si="12"/>
        <v/>
      </c>
      <c r="BX38" s="67" t="str">
        <f t="shared" si="29"/>
        <v>INCORRECT</v>
      </c>
      <c r="BY38" s="65" t="b">
        <f t="shared" si="30"/>
        <v>0</v>
      </c>
      <c r="BZ38" s="68" t="str">
        <f t="shared" si="1"/>
        <v/>
      </c>
      <c r="CA38" s="65" t="b">
        <f t="shared" si="13"/>
        <v>0</v>
      </c>
      <c r="CB38" s="65" t="b">
        <f t="shared" si="14"/>
        <v>0</v>
      </c>
      <c r="CC38" s="65" t="b">
        <f t="shared" si="15"/>
        <v>0</v>
      </c>
      <c r="CD38" s="65" t="b">
        <f t="shared" si="16"/>
        <v>0</v>
      </c>
      <c r="CE38" s="65" t="b">
        <f t="shared" si="17"/>
        <v>0</v>
      </c>
      <c r="CF38" s="65" t="b">
        <f t="shared" si="18"/>
        <v>0</v>
      </c>
      <c r="CG38" s="65" t="str">
        <f t="shared" si="19"/>
        <v/>
      </c>
      <c r="CH38" s="65" t="str">
        <f t="shared" si="20"/>
        <v/>
      </c>
      <c r="CI38" s="65" t="str">
        <f t="shared" si="21"/>
        <v/>
      </c>
      <c r="CJ38" s="65" t="str">
        <f t="shared" si="22"/>
        <v/>
      </c>
      <c r="CK38" s="65" t="str">
        <f t="shared" si="23"/>
        <v/>
      </c>
      <c r="CL38" s="65" t="str">
        <f t="shared" si="24"/>
        <v/>
      </c>
      <c r="CM38" s="68" t="str">
        <f t="shared" si="25"/>
        <v/>
      </c>
      <c r="CN38" s="68" t="str">
        <f t="shared" si="26"/>
        <v/>
      </c>
      <c r="CO38" s="69" t="str">
        <f t="shared" si="27"/>
        <v>NO</v>
      </c>
      <c r="CP38" s="69" t="str">
        <f t="shared" si="28"/>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365</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8D2A" sheet="1" objects="1" scenarios="1" selectLockedCells="1" autoFilter="0"/>
  <autoFilter ref="A18:C41">
    <filterColumn colId="1" showButton="0"/>
  </autoFilter>
  <dataConsolidate/>
  <mergeCells count="252">
    <mergeCell ref="D26:E26"/>
    <mergeCell ref="B26:C26"/>
    <mergeCell ref="B27:C27"/>
    <mergeCell ref="D27:E27"/>
    <mergeCell ref="H26:I26"/>
    <mergeCell ref="Q21:S21"/>
    <mergeCell ref="B23:C23"/>
    <mergeCell ref="D23:E23"/>
    <mergeCell ref="H23:I23"/>
    <mergeCell ref="J23:K23"/>
    <mergeCell ref="B21:C21"/>
    <mergeCell ref="D21:E21"/>
    <mergeCell ref="F21:G21"/>
    <mergeCell ref="H21:I21"/>
    <mergeCell ref="Q24:S24"/>
    <mergeCell ref="F23:G23"/>
    <mergeCell ref="L14:M16"/>
    <mergeCell ref="N14:N17"/>
    <mergeCell ref="Q17:S17"/>
    <mergeCell ref="T17:X17"/>
    <mergeCell ref="L18:M18"/>
    <mergeCell ref="L11:N11"/>
    <mergeCell ref="Q18:S18"/>
    <mergeCell ref="J18:K18"/>
    <mergeCell ref="A11:C11"/>
    <mergeCell ref="F36:G36"/>
    <mergeCell ref="H36:I36"/>
    <mergeCell ref="F35:G35"/>
    <mergeCell ref="H35:I35"/>
    <mergeCell ref="B34:C34"/>
    <mergeCell ref="T18:X18"/>
    <mergeCell ref="B18:C18"/>
    <mergeCell ref="D18:E18"/>
    <mergeCell ref="F18:G18"/>
    <mergeCell ref="H18:I18"/>
    <mergeCell ref="D34:E34"/>
    <mergeCell ref="J26:K26"/>
    <mergeCell ref="T33:X33"/>
    <mergeCell ref="Q33:S33"/>
    <mergeCell ref="Q19:S19"/>
    <mergeCell ref="F26:G26"/>
    <mergeCell ref="Q29:S29"/>
    <mergeCell ref="H22:I22"/>
    <mergeCell ref="L26:M26"/>
    <mergeCell ref="Q26:S26"/>
    <mergeCell ref="B25:C25"/>
    <mergeCell ref="D25:E25"/>
    <mergeCell ref="B24:C24"/>
    <mergeCell ref="D24:E24"/>
    <mergeCell ref="D44:D47"/>
    <mergeCell ref="C39:N41"/>
    <mergeCell ref="A44:C47"/>
    <mergeCell ref="E44:I47"/>
    <mergeCell ref="K44:N47"/>
    <mergeCell ref="A40:A41"/>
    <mergeCell ref="B40:B41"/>
    <mergeCell ref="J44:J47"/>
    <mergeCell ref="P44:X49"/>
    <mergeCell ref="B48:N49"/>
    <mergeCell ref="Q40:S40"/>
    <mergeCell ref="Q39:S39"/>
    <mergeCell ref="T39:X39"/>
    <mergeCell ref="O1:O49"/>
    <mergeCell ref="P1:X16"/>
    <mergeCell ref="H30:I30"/>
    <mergeCell ref="J30:K30"/>
    <mergeCell ref="F31:G31"/>
    <mergeCell ref="H31:I31"/>
    <mergeCell ref="Q20:S20"/>
    <mergeCell ref="T20:X20"/>
    <mergeCell ref="H32:I32"/>
    <mergeCell ref="J32:K32"/>
    <mergeCell ref="Q28:S28"/>
    <mergeCell ref="Q35:S35"/>
    <mergeCell ref="T35:X35"/>
    <mergeCell ref="Q36:S36"/>
    <mergeCell ref="T36:X36"/>
    <mergeCell ref="T34:X34"/>
    <mergeCell ref="T32:X32"/>
    <mergeCell ref="L33:M33"/>
    <mergeCell ref="T40:X40"/>
    <mergeCell ref="P41:X42"/>
    <mergeCell ref="A42:N43"/>
    <mergeCell ref="P43:R43"/>
    <mergeCell ref="T43:X43"/>
    <mergeCell ref="B36:C36"/>
    <mergeCell ref="D36:E36"/>
    <mergeCell ref="B35:C35"/>
    <mergeCell ref="D35:E35"/>
    <mergeCell ref="B38:C38"/>
    <mergeCell ref="D38:E38"/>
    <mergeCell ref="F38:G38"/>
    <mergeCell ref="H38:I38"/>
    <mergeCell ref="B37:C37"/>
    <mergeCell ref="D37:E37"/>
    <mergeCell ref="F37:G37"/>
    <mergeCell ref="H37:I37"/>
    <mergeCell ref="D31:E31"/>
    <mergeCell ref="T38:X38"/>
    <mergeCell ref="J36:K36"/>
    <mergeCell ref="Q37:S37"/>
    <mergeCell ref="T37:X37"/>
    <mergeCell ref="T29:X29"/>
    <mergeCell ref="L30:M30"/>
    <mergeCell ref="Q30:S30"/>
    <mergeCell ref="T30:X30"/>
    <mergeCell ref="J38:K38"/>
    <mergeCell ref="L38:M38"/>
    <mergeCell ref="Q38:S38"/>
    <mergeCell ref="L36:M36"/>
    <mergeCell ref="J35:K35"/>
    <mergeCell ref="L35:M35"/>
    <mergeCell ref="Q34:S34"/>
    <mergeCell ref="L32:M32"/>
    <mergeCell ref="J37:K37"/>
    <mergeCell ref="L37:M37"/>
    <mergeCell ref="F34:G34"/>
    <mergeCell ref="H34:I34"/>
    <mergeCell ref="Q32:S32"/>
    <mergeCell ref="J34:K34"/>
    <mergeCell ref="L34:M34"/>
    <mergeCell ref="T28:X28"/>
    <mergeCell ref="J29:K29"/>
    <mergeCell ref="H29:I29"/>
    <mergeCell ref="F29:G29"/>
    <mergeCell ref="Q31:S31"/>
    <mergeCell ref="T31:X31"/>
    <mergeCell ref="L29:M29"/>
    <mergeCell ref="J31:K31"/>
    <mergeCell ref="J28:K28"/>
    <mergeCell ref="H28:I28"/>
    <mergeCell ref="F28:G28"/>
    <mergeCell ref="T26:X26"/>
    <mergeCell ref="J22:K22"/>
    <mergeCell ref="T24:X24"/>
    <mergeCell ref="Q25:S25"/>
    <mergeCell ref="F27:G27"/>
    <mergeCell ref="H27:I27"/>
    <mergeCell ref="J27:K27"/>
    <mergeCell ref="L27:M27"/>
    <mergeCell ref="Q27:S27"/>
    <mergeCell ref="T27:X27"/>
    <mergeCell ref="F25:G25"/>
    <mergeCell ref="H25:I25"/>
    <mergeCell ref="J25:K25"/>
    <mergeCell ref="L25:M25"/>
    <mergeCell ref="Q22:S22"/>
    <mergeCell ref="T22:X22"/>
    <mergeCell ref="F22:G22"/>
    <mergeCell ref="T25:X25"/>
    <mergeCell ref="L23:M23"/>
    <mergeCell ref="Q23:S23"/>
    <mergeCell ref="T23:X23"/>
    <mergeCell ref="F24:G24"/>
    <mergeCell ref="H24:I24"/>
    <mergeCell ref="J24:K24"/>
    <mergeCell ref="A1:A4"/>
    <mergeCell ref="N1:N3"/>
    <mergeCell ref="B4:C4"/>
    <mergeCell ref="D4:K4"/>
    <mergeCell ref="A5:N5"/>
    <mergeCell ref="A6:D6"/>
    <mergeCell ref="E6:N6"/>
    <mergeCell ref="L4:N4"/>
    <mergeCell ref="J21:K21"/>
    <mergeCell ref="J20:K20"/>
    <mergeCell ref="L20:M20"/>
    <mergeCell ref="B19:C19"/>
    <mergeCell ref="D19:E19"/>
    <mergeCell ref="F19:G19"/>
    <mergeCell ref="H19:I19"/>
    <mergeCell ref="J19:K19"/>
    <mergeCell ref="B2:M3"/>
    <mergeCell ref="B1:M1"/>
    <mergeCell ref="L21:M21"/>
    <mergeCell ref="D11:E11"/>
    <mergeCell ref="F11:G11"/>
    <mergeCell ref="H11:I11"/>
    <mergeCell ref="J11:K11"/>
    <mergeCell ref="J14:K16"/>
    <mergeCell ref="V57:X57"/>
    <mergeCell ref="A7:B7"/>
    <mergeCell ref="C7:N7"/>
    <mergeCell ref="E8:F8"/>
    <mergeCell ref="G8:H8"/>
    <mergeCell ref="I8:L8"/>
    <mergeCell ref="M8:N8"/>
    <mergeCell ref="B9:J9"/>
    <mergeCell ref="K9:M9"/>
    <mergeCell ref="A10:D10"/>
    <mergeCell ref="E10:N10"/>
    <mergeCell ref="A12:A17"/>
    <mergeCell ref="B12:C17"/>
    <mergeCell ref="D12:N13"/>
    <mergeCell ref="D14:E16"/>
    <mergeCell ref="F14:G16"/>
    <mergeCell ref="H14:I16"/>
    <mergeCell ref="T19:X19"/>
    <mergeCell ref="B20:C20"/>
    <mergeCell ref="D20:E20"/>
    <mergeCell ref="F20:G20"/>
    <mergeCell ref="H20:I20"/>
    <mergeCell ref="B32:C32"/>
    <mergeCell ref="T21:X21"/>
    <mergeCell ref="Q61:S61"/>
    <mergeCell ref="T61:U61"/>
    <mergeCell ref="V61:X61"/>
    <mergeCell ref="Q62:S62"/>
    <mergeCell ref="T62:U62"/>
    <mergeCell ref="V62:X62"/>
    <mergeCell ref="P50:X52"/>
    <mergeCell ref="P53:X54"/>
    <mergeCell ref="Q60:S60"/>
    <mergeCell ref="T60:U60"/>
    <mergeCell ref="V60:X60"/>
    <mergeCell ref="Q58:S58"/>
    <mergeCell ref="T58:U58"/>
    <mergeCell ref="V58:X58"/>
    <mergeCell ref="Q59:S59"/>
    <mergeCell ref="T59:U59"/>
    <mergeCell ref="V59:X59"/>
    <mergeCell ref="Q55:S55"/>
    <mergeCell ref="T55:X55"/>
    <mergeCell ref="Q56:S56"/>
    <mergeCell ref="T56:U56"/>
    <mergeCell ref="V56:X56"/>
    <mergeCell ref="Q57:S57"/>
    <mergeCell ref="T57:U57"/>
    <mergeCell ref="B33:C33"/>
    <mergeCell ref="D33:E33"/>
    <mergeCell ref="F33:G33"/>
    <mergeCell ref="H33:I33"/>
    <mergeCell ref="J33:K33"/>
    <mergeCell ref="L22:M22"/>
    <mergeCell ref="L19:M19"/>
    <mergeCell ref="A50:N62"/>
    <mergeCell ref="O50:O62"/>
    <mergeCell ref="D22:E22"/>
    <mergeCell ref="B22:C22"/>
    <mergeCell ref="D32:E32"/>
    <mergeCell ref="F32:G32"/>
    <mergeCell ref="L24:M24"/>
    <mergeCell ref="D29:E29"/>
    <mergeCell ref="B29:C29"/>
    <mergeCell ref="B28:C28"/>
    <mergeCell ref="D28:E28"/>
    <mergeCell ref="B30:C30"/>
    <mergeCell ref="D30:E30"/>
    <mergeCell ref="F30:G30"/>
    <mergeCell ref="L28:M28"/>
    <mergeCell ref="L31:M31"/>
    <mergeCell ref="B31:C3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12.xml><?xml version="1.0" encoding="utf-8"?>
<worksheet xmlns="http://schemas.openxmlformats.org/spreadsheetml/2006/main" xmlns:r="http://schemas.openxmlformats.org/officeDocument/2006/relationships">
  <sheetPr codeName="Sheet11"/>
  <dimension ref="A1:K68"/>
  <sheetViews>
    <sheetView workbookViewId="0">
      <selection activeCell="D8" sqref="D8"/>
    </sheetView>
  </sheetViews>
  <sheetFormatPr defaultRowHeight="15.75"/>
  <cols>
    <col min="1" max="1" width="40.42578125" style="16" bestFit="1" customWidth="1"/>
    <col min="2" max="2" width="9.7109375" bestFit="1" customWidth="1"/>
    <col min="3" max="3" width="8.7109375" bestFit="1" customWidth="1"/>
    <col min="4" max="5" width="7.85546875" bestFit="1" customWidth="1"/>
    <col min="6" max="6" width="23.140625" bestFit="1" customWidth="1"/>
  </cols>
  <sheetData>
    <row r="1" spans="1:11">
      <c r="A1" s="13" t="s">
        <v>25</v>
      </c>
      <c r="B1" s="5"/>
      <c r="C1" s="5" t="s">
        <v>22</v>
      </c>
      <c r="D1" s="5" t="s">
        <v>22</v>
      </c>
      <c r="E1" s="5" t="s">
        <v>41</v>
      </c>
      <c r="F1" s="5" t="s">
        <v>24</v>
      </c>
      <c r="G1" s="6">
        <v>50</v>
      </c>
      <c r="H1" s="5" t="s">
        <v>40</v>
      </c>
      <c r="K1" s="5"/>
    </row>
    <row r="2" spans="1:11">
      <c r="A2" s="13" t="s">
        <v>26</v>
      </c>
      <c r="B2" s="5"/>
      <c r="C2" s="5" t="s">
        <v>108</v>
      </c>
      <c r="D2" s="5" t="s">
        <v>108</v>
      </c>
      <c r="E2" s="5" t="s">
        <v>42</v>
      </c>
      <c r="F2" s="5" t="s">
        <v>118</v>
      </c>
      <c r="G2" s="6">
        <v>100</v>
      </c>
      <c r="H2" s="5" t="s">
        <v>40</v>
      </c>
    </row>
    <row r="3" spans="1:11">
      <c r="A3" s="13" t="s">
        <v>27</v>
      </c>
      <c r="B3" s="5"/>
      <c r="C3" s="5" t="s">
        <v>109</v>
      </c>
      <c r="D3" s="5" t="s">
        <v>109</v>
      </c>
      <c r="E3" s="5" t="s">
        <v>43</v>
      </c>
      <c r="F3" s="5" t="s">
        <v>119</v>
      </c>
      <c r="G3" s="6">
        <v>150</v>
      </c>
      <c r="H3" s="5" t="s">
        <v>40</v>
      </c>
    </row>
    <row r="4" spans="1:11">
      <c r="A4" s="13" t="s">
        <v>28</v>
      </c>
      <c r="B4" s="5"/>
      <c r="C4" s="5" t="s">
        <v>110</v>
      </c>
      <c r="D4" s="5" t="s">
        <v>110</v>
      </c>
      <c r="E4" s="5" t="s">
        <v>44</v>
      </c>
      <c r="F4" s="5" t="s">
        <v>120</v>
      </c>
      <c r="G4" s="6">
        <v>200</v>
      </c>
      <c r="H4" s="5" t="s">
        <v>40</v>
      </c>
    </row>
    <row r="5" spans="1:11">
      <c r="A5" s="13" t="s">
        <v>29</v>
      </c>
      <c r="B5" s="5"/>
      <c r="C5" s="5" t="s">
        <v>111</v>
      </c>
      <c r="D5" s="5" t="s">
        <v>116</v>
      </c>
      <c r="E5" s="5" t="s">
        <v>45</v>
      </c>
      <c r="H5" s="5" t="s">
        <v>40</v>
      </c>
    </row>
    <row r="6" spans="1:11">
      <c r="A6" s="13" t="s">
        <v>30</v>
      </c>
      <c r="B6" s="5"/>
      <c r="C6" s="5" t="s">
        <v>112</v>
      </c>
      <c r="E6" s="5" t="s">
        <v>46</v>
      </c>
      <c r="H6" s="5" t="s">
        <v>40</v>
      </c>
    </row>
    <row r="7" spans="1:11">
      <c r="A7" s="13" t="s">
        <v>31</v>
      </c>
      <c r="B7" s="5"/>
      <c r="C7" s="5" t="s">
        <v>113</v>
      </c>
      <c r="E7" s="5" t="s">
        <v>47</v>
      </c>
      <c r="F7" s="5" t="s">
        <v>24</v>
      </c>
      <c r="H7" s="5" t="s">
        <v>40</v>
      </c>
    </row>
    <row r="8" spans="1:11">
      <c r="A8" s="13" t="s">
        <v>32</v>
      </c>
      <c r="C8" s="5" t="s">
        <v>114</v>
      </c>
      <c r="E8" s="5" t="s">
        <v>48</v>
      </c>
      <c r="F8" s="5" t="s">
        <v>119</v>
      </c>
      <c r="H8" s="5" t="s">
        <v>40</v>
      </c>
    </row>
    <row r="9" spans="1:11">
      <c r="A9" s="13" t="s">
        <v>21</v>
      </c>
      <c r="C9" s="5" t="s">
        <v>115</v>
      </c>
      <c r="E9" s="5" t="s">
        <v>49</v>
      </c>
      <c r="H9" s="5" t="s">
        <v>40</v>
      </c>
    </row>
    <row r="10" spans="1:11">
      <c r="A10" s="13" t="s">
        <v>39</v>
      </c>
      <c r="C10" s="5" t="s">
        <v>117</v>
      </c>
      <c r="E10" s="5" t="s">
        <v>50</v>
      </c>
      <c r="H10" s="5" t="s">
        <v>40</v>
      </c>
    </row>
    <row r="11" spans="1:11">
      <c r="A11" s="13" t="s">
        <v>33</v>
      </c>
      <c r="E11" s="5" t="s">
        <v>51</v>
      </c>
      <c r="H11" s="5" t="s">
        <v>40</v>
      </c>
    </row>
    <row r="12" spans="1:11">
      <c r="A12" s="13" t="s">
        <v>123</v>
      </c>
      <c r="E12" s="5" t="s">
        <v>52</v>
      </c>
      <c r="H12" s="5" t="s">
        <v>40</v>
      </c>
    </row>
    <row r="13" spans="1:11">
      <c r="A13" s="13" t="s">
        <v>34</v>
      </c>
      <c r="E13" s="5" t="s">
        <v>53</v>
      </c>
      <c r="H13" s="5" t="s">
        <v>40</v>
      </c>
    </row>
    <row r="14" spans="1:11">
      <c r="A14" s="13" t="s">
        <v>35</v>
      </c>
      <c r="E14" s="5" t="s">
        <v>54</v>
      </c>
      <c r="H14" s="5" t="s">
        <v>40</v>
      </c>
    </row>
    <row r="15" spans="1:11">
      <c r="A15" s="13" t="s">
        <v>36</v>
      </c>
      <c r="E15" s="5" t="s">
        <v>55</v>
      </c>
      <c r="H15" s="5" t="s">
        <v>40</v>
      </c>
    </row>
    <row r="16" spans="1:11">
      <c r="A16" s="13" t="s">
        <v>37</v>
      </c>
      <c r="E16" s="5" t="s">
        <v>56</v>
      </c>
      <c r="H16" s="5" t="s">
        <v>125</v>
      </c>
    </row>
    <row r="17" spans="1:8">
      <c r="A17" s="13" t="s">
        <v>38</v>
      </c>
      <c r="E17" s="5" t="s">
        <v>57</v>
      </c>
      <c r="H17" s="5" t="s">
        <v>242</v>
      </c>
    </row>
    <row r="18" spans="1:8">
      <c r="E18" s="5" t="s">
        <v>58</v>
      </c>
      <c r="H18" s="5"/>
    </row>
    <row r="19" spans="1:8">
      <c r="E19" s="5" t="s">
        <v>59</v>
      </c>
    </row>
    <row r="20" spans="1:8">
      <c r="E20" s="5" t="s">
        <v>60</v>
      </c>
    </row>
    <row r="21" spans="1:8">
      <c r="E21" s="5" t="s">
        <v>61</v>
      </c>
    </row>
    <row r="22" spans="1:8">
      <c r="E22" s="5" t="s">
        <v>62</v>
      </c>
    </row>
    <row r="23" spans="1:8">
      <c r="E23" s="5" t="s">
        <v>63</v>
      </c>
    </row>
    <row r="24" spans="1:8">
      <c r="E24" s="5" t="s">
        <v>64</v>
      </c>
    </row>
    <row r="25" spans="1:8">
      <c r="E25" s="5" t="s">
        <v>65</v>
      </c>
    </row>
    <row r="26" spans="1:8">
      <c r="E26" s="5" t="s">
        <v>23</v>
      </c>
    </row>
    <row r="27" spans="1:8">
      <c r="E27" s="5" t="s">
        <v>66</v>
      </c>
    </row>
    <row r="28" spans="1:8">
      <c r="E28" s="5" t="s">
        <v>67</v>
      </c>
    </row>
    <row r="29" spans="1:8">
      <c r="E29" s="5" t="s">
        <v>68</v>
      </c>
    </row>
    <row r="30" spans="1:8">
      <c r="E30" s="5" t="s">
        <v>69</v>
      </c>
    </row>
    <row r="31" spans="1:8">
      <c r="E31" s="5" t="s">
        <v>70</v>
      </c>
    </row>
    <row r="32" spans="1:8">
      <c r="E32" s="5" t="s">
        <v>71</v>
      </c>
    </row>
    <row r="33" spans="5:5">
      <c r="E33" s="5" t="s">
        <v>72</v>
      </c>
    </row>
    <row r="34" spans="5:5">
      <c r="E34" s="5" t="s">
        <v>73</v>
      </c>
    </row>
    <row r="35" spans="5:5">
      <c r="E35" s="5" t="s">
        <v>74</v>
      </c>
    </row>
    <row r="36" spans="5:5">
      <c r="E36" s="5" t="s">
        <v>75</v>
      </c>
    </row>
    <row r="37" spans="5:5">
      <c r="E37" s="5" t="s">
        <v>76</v>
      </c>
    </row>
    <row r="38" spans="5:5">
      <c r="E38" s="5" t="s">
        <v>77</v>
      </c>
    </row>
    <row r="39" spans="5:5">
      <c r="E39" s="5" t="s">
        <v>78</v>
      </c>
    </row>
    <row r="40" spans="5:5">
      <c r="E40" s="5" t="s">
        <v>79</v>
      </c>
    </row>
    <row r="41" spans="5:5">
      <c r="E41" s="5" t="s">
        <v>80</v>
      </c>
    </row>
    <row r="42" spans="5:5">
      <c r="E42" s="5" t="s">
        <v>81</v>
      </c>
    </row>
    <row r="43" spans="5:5">
      <c r="E43" s="5" t="s">
        <v>82</v>
      </c>
    </row>
    <row r="44" spans="5:5">
      <c r="E44" s="5" t="s">
        <v>83</v>
      </c>
    </row>
    <row r="45" spans="5:5">
      <c r="E45" s="5" t="s">
        <v>84</v>
      </c>
    </row>
    <row r="46" spans="5:5">
      <c r="E46" s="5" t="s">
        <v>85</v>
      </c>
    </row>
    <row r="47" spans="5:5">
      <c r="E47" s="5" t="s">
        <v>86</v>
      </c>
    </row>
    <row r="48" spans="5:5">
      <c r="E48" s="5" t="s">
        <v>87</v>
      </c>
    </row>
    <row r="49" spans="5:5">
      <c r="E49" s="5" t="s">
        <v>88</v>
      </c>
    </row>
    <row r="50" spans="5:5">
      <c r="E50" s="5" t="s">
        <v>89</v>
      </c>
    </row>
    <row r="51" spans="5:5">
      <c r="E51" s="5" t="s">
        <v>90</v>
      </c>
    </row>
    <row r="52" spans="5:5">
      <c r="E52" s="5" t="s">
        <v>91</v>
      </c>
    </row>
    <row r="53" spans="5:5">
      <c r="E53" s="5" t="s">
        <v>92</v>
      </c>
    </row>
    <row r="54" spans="5:5">
      <c r="E54" s="5" t="s">
        <v>93</v>
      </c>
    </row>
    <row r="55" spans="5:5">
      <c r="E55" s="5" t="s">
        <v>94</v>
      </c>
    </row>
    <row r="56" spans="5:5">
      <c r="E56" s="5" t="s">
        <v>95</v>
      </c>
    </row>
    <row r="57" spans="5:5">
      <c r="E57" s="5" t="s">
        <v>96</v>
      </c>
    </row>
    <row r="58" spans="5:5">
      <c r="E58" s="5" t="s">
        <v>97</v>
      </c>
    </row>
    <row r="59" spans="5:5">
      <c r="E59" s="5" t="s">
        <v>98</v>
      </c>
    </row>
    <row r="60" spans="5:5">
      <c r="E60" s="5" t="s">
        <v>99</v>
      </c>
    </row>
    <row r="61" spans="5:5">
      <c r="E61" s="5" t="s">
        <v>100</v>
      </c>
    </row>
    <row r="62" spans="5:5">
      <c r="E62" s="5" t="s">
        <v>101</v>
      </c>
    </row>
    <row r="63" spans="5:5">
      <c r="E63" s="5" t="s">
        <v>102</v>
      </c>
    </row>
    <row r="64" spans="5:5">
      <c r="E64" s="5" t="s">
        <v>103</v>
      </c>
    </row>
    <row r="65" spans="5:5">
      <c r="E65" s="5" t="s">
        <v>104</v>
      </c>
    </row>
    <row r="66" spans="5:5">
      <c r="E66" s="5" t="s">
        <v>105</v>
      </c>
    </row>
    <row r="67" spans="5:5">
      <c r="E67" s="5" t="s">
        <v>106</v>
      </c>
    </row>
    <row r="68" spans="5:5">
      <c r="E68" s="5" t="s">
        <v>107</v>
      </c>
    </row>
  </sheetData>
  <sheetProtection password="B198"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AK401"/>
  <sheetViews>
    <sheetView topLeftCell="AF205" zoomScale="65" zoomScaleNormal="65" workbookViewId="0">
      <selection activeCell="AH231" sqref="AH231"/>
    </sheetView>
  </sheetViews>
  <sheetFormatPr defaultRowHeight="15"/>
  <cols>
    <col min="1" max="1" width="43.140625" style="45" bestFit="1" customWidth="1"/>
    <col min="2" max="2" width="8" style="45" customWidth="1"/>
    <col min="3" max="18" width="9.140625" style="45"/>
    <col min="19" max="19" width="9.140625" style="103" customWidth="1"/>
    <col min="20" max="20" width="54.85546875" style="45" bestFit="1" customWidth="1"/>
    <col min="21" max="21" width="63.28515625" style="45" bestFit="1" customWidth="1"/>
    <col min="22" max="24" width="56.5703125" style="45" bestFit="1" customWidth="1"/>
    <col min="25" max="25" width="59.42578125" style="45" bestFit="1" customWidth="1"/>
    <col min="26" max="28" width="56.5703125" style="45" bestFit="1" customWidth="1"/>
    <col min="29" max="29" width="66" style="45" bestFit="1" customWidth="1"/>
    <col min="30" max="34" width="56.5703125" style="45" bestFit="1" customWidth="1"/>
    <col min="35" max="35" width="62.140625" style="45" bestFit="1" customWidth="1"/>
    <col min="36" max="36" width="56.5703125" style="45" bestFit="1" customWidth="1"/>
    <col min="37" max="37" width="56" style="45" bestFit="1" customWidth="1"/>
    <col min="38" max="16384" width="9.140625" style="45"/>
  </cols>
  <sheetData>
    <row r="1" spans="1:37" ht="46.5">
      <c r="A1" s="12" t="s">
        <v>126</v>
      </c>
      <c r="B1" s="375" t="s">
        <v>4</v>
      </c>
      <c r="C1" s="375"/>
      <c r="D1" s="375"/>
      <c r="E1" s="375"/>
      <c r="F1" s="375"/>
      <c r="G1" s="375"/>
      <c r="H1" s="375"/>
      <c r="I1" s="375"/>
      <c r="J1" s="375"/>
      <c r="K1" s="375"/>
      <c r="L1" s="375"/>
      <c r="M1" s="375"/>
      <c r="N1" s="375"/>
      <c r="O1" s="375"/>
      <c r="P1" s="375"/>
      <c r="Q1" s="375"/>
      <c r="R1" s="375"/>
      <c r="S1" s="375"/>
      <c r="T1" s="376" t="s">
        <v>127</v>
      </c>
      <c r="U1" s="376"/>
      <c r="V1" s="376"/>
      <c r="W1" s="376"/>
      <c r="X1" s="376"/>
      <c r="Y1" s="376"/>
      <c r="Z1" s="376"/>
      <c r="AA1" s="376"/>
      <c r="AB1" s="376"/>
      <c r="AC1" s="376"/>
      <c r="AD1" s="376"/>
      <c r="AE1" s="376"/>
      <c r="AF1" s="376"/>
      <c r="AG1" s="376"/>
      <c r="AH1" s="376"/>
      <c r="AI1" s="376"/>
      <c r="AJ1" s="376"/>
    </row>
    <row r="2" spans="1:37" ht="15.75" customHeight="1">
      <c r="A2" s="13" t="s">
        <v>25</v>
      </c>
      <c r="B2" s="45" t="s">
        <v>626</v>
      </c>
      <c r="C2" s="103" t="s">
        <v>628</v>
      </c>
      <c r="D2" s="103" t="s">
        <v>629</v>
      </c>
      <c r="E2" s="103" t="s">
        <v>630</v>
      </c>
      <c r="F2" s="103" t="s">
        <v>631</v>
      </c>
      <c r="G2" s="103" t="s">
        <v>632</v>
      </c>
      <c r="H2" s="103" t="s">
        <v>633</v>
      </c>
      <c r="I2" s="165" t="s">
        <v>634</v>
      </c>
      <c r="J2" s="103" t="s">
        <v>635</v>
      </c>
      <c r="K2" s="103" t="s">
        <v>636</v>
      </c>
      <c r="L2" s="103" t="s">
        <v>637</v>
      </c>
      <c r="M2" s="103" t="s">
        <v>638</v>
      </c>
      <c r="N2" s="103" t="s">
        <v>639</v>
      </c>
      <c r="O2" s="103" t="s">
        <v>640</v>
      </c>
      <c r="P2" s="103" t="s">
        <v>641</v>
      </c>
      <c r="Q2" s="103" t="s">
        <v>627</v>
      </c>
      <c r="R2" s="103" t="s">
        <v>642</v>
      </c>
      <c r="S2" s="165" t="s">
        <v>650</v>
      </c>
      <c r="T2" s="374" t="s">
        <v>128</v>
      </c>
      <c r="U2" s="374" t="s">
        <v>129</v>
      </c>
      <c r="V2" s="374" t="s">
        <v>130</v>
      </c>
      <c r="W2" s="374" t="s">
        <v>131</v>
      </c>
      <c r="X2" s="374" t="s">
        <v>132</v>
      </c>
      <c r="Y2" s="374" t="s">
        <v>133</v>
      </c>
      <c r="Z2" s="374" t="s">
        <v>134</v>
      </c>
      <c r="AA2" s="374" t="s">
        <v>135</v>
      </c>
      <c r="AB2" s="374" t="s">
        <v>136</v>
      </c>
      <c r="AC2" s="374" t="s">
        <v>137</v>
      </c>
      <c r="AD2" s="374" t="s">
        <v>138</v>
      </c>
      <c r="AE2" s="374" t="s">
        <v>139</v>
      </c>
      <c r="AF2" s="374" t="s">
        <v>140</v>
      </c>
      <c r="AG2" s="374" t="s">
        <v>141</v>
      </c>
      <c r="AH2" s="374" t="s">
        <v>36</v>
      </c>
      <c r="AI2" s="374" t="s">
        <v>37</v>
      </c>
      <c r="AJ2" s="374" t="s">
        <v>142</v>
      </c>
      <c r="AK2" s="374" t="s">
        <v>708</v>
      </c>
    </row>
    <row r="3" spans="1:37" ht="15.75" customHeight="1">
      <c r="A3" s="13" t="s">
        <v>26</v>
      </c>
      <c r="B3" s="91" t="s">
        <v>532</v>
      </c>
      <c r="C3" s="91" t="s">
        <v>533</v>
      </c>
      <c r="D3" s="91" t="s">
        <v>534</v>
      </c>
      <c r="E3" s="91" t="s">
        <v>535</v>
      </c>
      <c r="F3" s="91" t="s">
        <v>536</v>
      </c>
      <c r="G3" s="91" t="s">
        <v>537</v>
      </c>
      <c r="H3" s="91" t="s">
        <v>538</v>
      </c>
      <c r="I3" s="165" t="s">
        <v>539</v>
      </c>
      <c r="J3" s="91" t="s">
        <v>540</v>
      </c>
      <c r="K3" s="91" t="s">
        <v>541</v>
      </c>
      <c r="L3" s="91" t="s">
        <v>542</v>
      </c>
      <c r="M3" s="91" t="s">
        <v>543</v>
      </c>
      <c r="N3" s="91" t="s">
        <v>544</v>
      </c>
      <c r="O3" s="91" t="s">
        <v>545</v>
      </c>
      <c r="P3" s="91" t="s">
        <v>546</v>
      </c>
      <c r="Q3" s="91" t="s">
        <v>547</v>
      </c>
      <c r="R3" s="91" t="s">
        <v>548</v>
      </c>
      <c r="S3" s="165" t="s">
        <v>651</v>
      </c>
      <c r="T3" s="374"/>
      <c r="U3" s="374"/>
      <c r="V3" s="374"/>
      <c r="W3" s="374"/>
      <c r="X3" s="374"/>
      <c r="Y3" s="374"/>
      <c r="Z3" s="374"/>
      <c r="AA3" s="374"/>
      <c r="AB3" s="374"/>
      <c r="AC3" s="374"/>
      <c r="AD3" s="374"/>
      <c r="AE3" s="374"/>
      <c r="AF3" s="374"/>
      <c r="AG3" s="374"/>
      <c r="AH3" s="374"/>
      <c r="AI3" s="374"/>
      <c r="AJ3" s="374"/>
      <c r="AK3" s="374"/>
    </row>
    <row r="4" spans="1:37" ht="15.75" customHeight="1">
      <c r="A4" s="13" t="s">
        <v>27</v>
      </c>
      <c r="B4" s="129" t="s">
        <v>753</v>
      </c>
      <c r="C4" s="45" t="s">
        <v>754</v>
      </c>
      <c r="D4" s="45" t="s">
        <v>755</v>
      </c>
      <c r="E4" s="129" t="s">
        <v>756</v>
      </c>
      <c r="F4" s="165" t="s">
        <v>757</v>
      </c>
      <c r="G4" s="165" t="s">
        <v>758</v>
      </c>
      <c r="H4" s="165" t="s">
        <v>759</v>
      </c>
      <c r="I4" s="45" t="s">
        <v>760</v>
      </c>
      <c r="J4" s="165" t="s">
        <v>761</v>
      </c>
      <c r="K4" s="129" t="s">
        <v>762</v>
      </c>
      <c r="L4" s="165" t="s">
        <v>763</v>
      </c>
      <c r="M4" s="165" t="s">
        <v>764</v>
      </c>
      <c r="N4" s="165" t="s">
        <v>765</v>
      </c>
      <c r="O4" s="165" t="s">
        <v>766</v>
      </c>
      <c r="P4" s="165" t="s">
        <v>767</v>
      </c>
      <c r="Q4" s="165" t="s">
        <v>768</v>
      </c>
      <c r="R4" s="165" t="s">
        <v>769</v>
      </c>
      <c r="S4" s="165" t="s">
        <v>770</v>
      </c>
      <c r="T4" s="374"/>
      <c r="U4" s="374"/>
      <c r="V4" s="374"/>
      <c r="W4" s="374"/>
      <c r="X4" s="374"/>
      <c r="Y4" s="374"/>
      <c r="Z4" s="374"/>
      <c r="AA4" s="374"/>
      <c r="AB4" s="374"/>
      <c r="AC4" s="374"/>
      <c r="AD4" s="374"/>
      <c r="AE4" s="374"/>
      <c r="AF4" s="374"/>
      <c r="AG4" s="374"/>
      <c r="AH4" s="374"/>
      <c r="AI4" s="374"/>
      <c r="AJ4" s="374"/>
      <c r="AK4" s="374"/>
    </row>
    <row r="5" spans="1:37" ht="15.75" customHeight="1">
      <c r="A5" s="13" t="s">
        <v>28</v>
      </c>
      <c r="B5" s="174" t="s">
        <v>643</v>
      </c>
      <c r="C5" s="129" t="s">
        <v>644</v>
      </c>
      <c r="D5" s="129" t="s">
        <v>645</v>
      </c>
      <c r="E5" s="172" t="s">
        <v>646</v>
      </c>
      <c r="F5" s="174"/>
      <c r="G5" s="174"/>
      <c r="H5" s="174"/>
      <c r="I5" s="165" t="s">
        <v>647</v>
      </c>
      <c r="J5" s="174"/>
      <c r="K5" s="172" t="s">
        <v>652</v>
      </c>
      <c r="L5" s="174"/>
      <c r="M5" s="174"/>
      <c r="N5" s="174"/>
      <c r="O5" s="174"/>
      <c r="P5" s="174"/>
      <c r="Q5" s="174"/>
      <c r="R5" s="174"/>
      <c r="S5" s="174"/>
      <c r="T5" s="374"/>
      <c r="U5" s="374"/>
      <c r="V5" s="374"/>
      <c r="W5" s="374"/>
      <c r="X5" s="374"/>
      <c r="Y5" s="374"/>
      <c r="Z5" s="374"/>
      <c r="AA5" s="374"/>
      <c r="AB5" s="374"/>
      <c r="AC5" s="374"/>
      <c r="AD5" s="374"/>
      <c r="AE5" s="374"/>
      <c r="AF5" s="374"/>
      <c r="AG5" s="374"/>
      <c r="AH5" s="374"/>
      <c r="AI5" s="374"/>
      <c r="AJ5" s="374"/>
      <c r="AK5" s="374"/>
    </row>
    <row r="6" spans="1:37" ht="15.75" customHeight="1">
      <c r="A6" s="13" t="s">
        <v>29</v>
      </c>
      <c r="B6" s="174" t="s">
        <v>527</v>
      </c>
      <c r="C6" s="103" t="s">
        <v>528</v>
      </c>
      <c r="D6" s="91" t="s">
        <v>529</v>
      </c>
      <c r="E6" s="172" t="s">
        <v>530</v>
      </c>
      <c r="I6" s="165" t="s">
        <v>531</v>
      </c>
      <c r="K6" s="172" t="s">
        <v>549</v>
      </c>
      <c r="T6" s="374"/>
      <c r="U6" s="374"/>
      <c r="V6" s="374"/>
      <c r="W6" s="374"/>
      <c r="X6" s="374"/>
      <c r="Y6" s="374"/>
      <c r="Z6" s="374"/>
      <c r="AA6" s="374"/>
      <c r="AB6" s="374"/>
      <c r="AC6" s="374"/>
      <c r="AD6" s="374"/>
      <c r="AE6" s="374"/>
      <c r="AF6" s="374"/>
      <c r="AG6" s="374"/>
      <c r="AH6" s="374"/>
      <c r="AI6" s="374"/>
      <c r="AJ6" s="374"/>
      <c r="AK6" s="374"/>
    </row>
    <row r="7" spans="1:37" s="103" customFormat="1" ht="15.75" customHeight="1">
      <c r="A7" s="13" t="s">
        <v>30</v>
      </c>
      <c r="B7" s="174" t="s">
        <v>771</v>
      </c>
      <c r="C7" s="165" t="s">
        <v>772</v>
      </c>
      <c r="D7" s="165" t="s">
        <v>773</v>
      </c>
      <c r="E7" s="165" t="s">
        <v>774</v>
      </c>
      <c r="I7" s="165" t="s">
        <v>775</v>
      </c>
      <c r="K7" s="165" t="s">
        <v>776</v>
      </c>
      <c r="T7" s="374"/>
      <c r="U7" s="374"/>
      <c r="V7" s="374"/>
      <c r="W7" s="374"/>
      <c r="X7" s="374"/>
      <c r="Y7" s="374"/>
      <c r="Z7" s="374"/>
      <c r="AA7" s="374"/>
      <c r="AB7" s="374"/>
      <c r="AC7" s="374"/>
      <c r="AD7" s="374"/>
      <c r="AE7" s="374"/>
      <c r="AF7" s="374"/>
      <c r="AG7" s="374"/>
      <c r="AH7" s="374"/>
      <c r="AI7" s="374"/>
      <c r="AJ7" s="374"/>
      <c r="AK7" s="374"/>
    </row>
    <row r="8" spans="1:37" ht="15.75" customHeight="1">
      <c r="A8" s="13" t="s">
        <v>31</v>
      </c>
      <c r="T8" s="374"/>
      <c r="U8" s="374"/>
      <c r="V8" s="374"/>
      <c r="W8" s="374"/>
      <c r="X8" s="374"/>
      <c r="Y8" s="374"/>
      <c r="Z8" s="374"/>
      <c r="AA8" s="374"/>
      <c r="AB8" s="374"/>
      <c r="AC8" s="374"/>
      <c r="AD8" s="374"/>
      <c r="AE8" s="374"/>
      <c r="AF8" s="374"/>
      <c r="AG8" s="374"/>
      <c r="AH8" s="374"/>
      <c r="AI8" s="374"/>
      <c r="AJ8" s="374"/>
      <c r="AK8" s="374"/>
    </row>
    <row r="9" spans="1:37" ht="15.75" customHeight="1">
      <c r="A9" s="13" t="s">
        <v>32</v>
      </c>
      <c r="B9" s="174"/>
      <c r="C9" s="174"/>
      <c r="D9" s="174"/>
      <c r="E9" s="174"/>
      <c r="I9" s="174"/>
      <c r="K9" s="174"/>
      <c r="T9" s="374"/>
      <c r="U9" s="374"/>
      <c r="V9" s="374"/>
      <c r="W9" s="374"/>
      <c r="X9" s="374"/>
      <c r="Y9" s="374"/>
      <c r="Z9" s="374"/>
      <c r="AA9" s="374"/>
      <c r="AB9" s="374"/>
      <c r="AC9" s="374"/>
      <c r="AD9" s="374"/>
      <c r="AE9" s="374"/>
      <c r="AF9" s="374"/>
      <c r="AG9" s="374"/>
      <c r="AH9" s="374"/>
      <c r="AI9" s="374"/>
      <c r="AJ9" s="374"/>
      <c r="AK9" s="374"/>
    </row>
    <row r="10" spans="1:37" ht="15.75" customHeight="1">
      <c r="A10" s="13" t="s">
        <v>21</v>
      </c>
      <c r="T10" s="374"/>
      <c r="U10" s="374"/>
      <c r="V10" s="374"/>
      <c r="W10" s="374"/>
      <c r="X10" s="374"/>
      <c r="Y10" s="374"/>
      <c r="Z10" s="374"/>
      <c r="AA10" s="374"/>
      <c r="AB10" s="374"/>
      <c r="AC10" s="374"/>
      <c r="AD10" s="374"/>
      <c r="AE10" s="374"/>
      <c r="AF10" s="374"/>
      <c r="AG10" s="374"/>
      <c r="AH10" s="374"/>
      <c r="AI10" s="374"/>
      <c r="AJ10" s="374"/>
      <c r="AK10" s="374"/>
    </row>
    <row r="11" spans="1:37" ht="15.75" customHeight="1">
      <c r="A11" s="13" t="s">
        <v>270</v>
      </c>
      <c r="B11" s="91"/>
      <c r="C11" s="91"/>
      <c r="T11" s="374"/>
      <c r="U11" s="374"/>
      <c r="V11" s="374"/>
      <c r="W11" s="374"/>
      <c r="X11" s="374"/>
      <c r="Y11" s="374"/>
      <c r="Z11" s="374"/>
      <c r="AA11" s="374"/>
      <c r="AB11" s="374"/>
      <c r="AC11" s="374"/>
      <c r="AD11" s="374"/>
      <c r="AE11" s="374"/>
      <c r="AF11" s="374"/>
      <c r="AG11" s="374"/>
      <c r="AH11" s="374"/>
      <c r="AI11" s="374"/>
      <c r="AJ11" s="374"/>
      <c r="AK11" s="374"/>
    </row>
    <row r="12" spans="1:37" ht="15.75" customHeight="1">
      <c r="A12" s="13" t="s">
        <v>33</v>
      </c>
      <c r="T12" s="374"/>
      <c r="U12" s="374"/>
      <c r="V12" s="374"/>
      <c r="W12" s="374"/>
      <c r="X12" s="374"/>
      <c r="Y12" s="374"/>
      <c r="Z12" s="374"/>
      <c r="AA12" s="374"/>
      <c r="AB12" s="374"/>
      <c r="AC12" s="374"/>
      <c r="AD12" s="374"/>
      <c r="AE12" s="374"/>
      <c r="AF12" s="374"/>
      <c r="AG12" s="374"/>
      <c r="AH12" s="374"/>
      <c r="AI12" s="374"/>
      <c r="AJ12" s="374"/>
      <c r="AK12" s="374"/>
    </row>
    <row r="13" spans="1:37" ht="15.75" customHeight="1">
      <c r="A13" s="13" t="s">
        <v>271</v>
      </c>
      <c r="M13" s="165"/>
      <c r="T13" s="374"/>
      <c r="U13" s="374"/>
      <c r="V13" s="374"/>
      <c r="W13" s="374"/>
      <c r="X13" s="374"/>
      <c r="Y13" s="374"/>
      <c r="Z13" s="374"/>
      <c r="AA13" s="374"/>
      <c r="AB13" s="374"/>
      <c r="AC13" s="374"/>
      <c r="AD13" s="374"/>
      <c r="AE13" s="374"/>
      <c r="AF13" s="374"/>
      <c r="AG13" s="374"/>
      <c r="AH13" s="374"/>
      <c r="AI13" s="374"/>
      <c r="AJ13" s="374"/>
      <c r="AK13" s="374"/>
    </row>
    <row r="14" spans="1:37" ht="15.75" customHeight="1">
      <c r="A14" s="13" t="s">
        <v>34</v>
      </c>
      <c r="M14" s="165"/>
      <c r="T14" s="374"/>
      <c r="U14" s="374"/>
      <c r="V14" s="374"/>
      <c r="W14" s="374"/>
      <c r="X14" s="374"/>
      <c r="Y14" s="374"/>
      <c r="Z14" s="374"/>
      <c r="AA14" s="374"/>
      <c r="AB14" s="374"/>
      <c r="AC14" s="374"/>
      <c r="AD14" s="374"/>
      <c r="AE14" s="374"/>
      <c r="AF14" s="374"/>
      <c r="AG14" s="374"/>
      <c r="AH14" s="374"/>
      <c r="AI14" s="374"/>
      <c r="AJ14" s="374"/>
      <c r="AK14" s="374"/>
    </row>
    <row r="15" spans="1:37" ht="15.75" customHeight="1">
      <c r="A15" s="13" t="s">
        <v>227</v>
      </c>
      <c r="M15" s="165"/>
      <c r="T15" s="374"/>
      <c r="U15" s="374"/>
      <c r="V15" s="374"/>
      <c r="W15" s="374"/>
      <c r="X15" s="374"/>
      <c r="Y15" s="374"/>
      <c r="Z15" s="374"/>
      <c r="AA15" s="374"/>
      <c r="AB15" s="374"/>
      <c r="AC15" s="374"/>
      <c r="AD15" s="374"/>
      <c r="AE15" s="374"/>
      <c r="AF15" s="374"/>
      <c r="AG15" s="374"/>
      <c r="AH15" s="374"/>
      <c r="AI15" s="374"/>
      <c r="AJ15" s="374"/>
      <c r="AK15" s="374"/>
    </row>
    <row r="16" spans="1:37" ht="15.75" customHeight="1">
      <c r="A16" s="13" t="s">
        <v>272</v>
      </c>
      <c r="M16" s="165"/>
      <c r="T16" s="374"/>
      <c r="U16" s="374"/>
      <c r="V16" s="374"/>
      <c r="W16" s="374"/>
      <c r="X16" s="374"/>
      <c r="Y16" s="374"/>
      <c r="Z16" s="374"/>
      <c r="AA16" s="374"/>
      <c r="AB16" s="374"/>
      <c r="AC16" s="374"/>
      <c r="AD16" s="374"/>
      <c r="AE16" s="374"/>
      <c r="AF16" s="374"/>
      <c r="AG16" s="374"/>
      <c r="AH16" s="374"/>
      <c r="AI16" s="374"/>
      <c r="AJ16" s="374"/>
      <c r="AK16" s="374"/>
    </row>
    <row r="17" spans="1:37" ht="15.75" customHeight="1">
      <c r="A17" s="13" t="s">
        <v>273</v>
      </c>
      <c r="M17" s="165"/>
      <c r="T17" s="374"/>
      <c r="U17" s="374"/>
      <c r="V17" s="374"/>
      <c r="W17" s="374"/>
      <c r="X17" s="374"/>
      <c r="Y17" s="374"/>
      <c r="Z17" s="374"/>
      <c r="AA17" s="374"/>
      <c r="AB17" s="374"/>
      <c r="AC17" s="374"/>
      <c r="AD17" s="374"/>
      <c r="AE17" s="374"/>
      <c r="AF17" s="374"/>
      <c r="AG17" s="374"/>
      <c r="AH17" s="374"/>
      <c r="AI17" s="374"/>
      <c r="AJ17" s="374"/>
      <c r="AK17" s="374"/>
    </row>
    <row r="18" spans="1:37" ht="15.75" customHeight="1">
      <c r="A18" s="13" t="s">
        <v>38</v>
      </c>
      <c r="M18" s="165"/>
      <c r="T18" s="374"/>
      <c r="U18" s="374"/>
      <c r="V18" s="374"/>
      <c r="W18" s="374"/>
      <c r="X18" s="374"/>
      <c r="Y18" s="374"/>
      <c r="Z18" s="374"/>
      <c r="AA18" s="374"/>
      <c r="AB18" s="374"/>
      <c r="AC18" s="374"/>
      <c r="AD18" s="374"/>
      <c r="AE18" s="374"/>
      <c r="AF18" s="374"/>
      <c r="AG18" s="374"/>
      <c r="AH18" s="374"/>
      <c r="AI18" s="374"/>
      <c r="AJ18" s="374"/>
      <c r="AK18" s="374"/>
    </row>
    <row r="19" spans="1:37" ht="15.75" customHeight="1">
      <c r="A19" s="13" t="s">
        <v>648</v>
      </c>
      <c r="M19" s="165"/>
      <c r="T19" s="374"/>
      <c r="U19" s="374"/>
      <c r="V19" s="374"/>
      <c r="W19" s="374"/>
      <c r="X19" s="374"/>
      <c r="Y19" s="374"/>
      <c r="Z19" s="374"/>
      <c r="AA19" s="374"/>
      <c r="AB19" s="374"/>
      <c r="AC19" s="374"/>
      <c r="AD19" s="374"/>
      <c r="AE19" s="374"/>
      <c r="AF19" s="374"/>
      <c r="AG19" s="374"/>
      <c r="AH19" s="374"/>
      <c r="AI19" s="374"/>
      <c r="AJ19" s="374"/>
      <c r="AK19" s="374"/>
    </row>
    <row r="20" spans="1:37" ht="15" customHeight="1">
      <c r="M20" s="165"/>
      <c r="T20" s="374"/>
      <c r="U20" s="374" t="s">
        <v>129</v>
      </c>
      <c r="V20" s="374" t="s">
        <v>130</v>
      </c>
      <c r="W20" s="374" t="s">
        <v>131</v>
      </c>
      <c r="X20" s="374" t="s">
        <v>132</v>
      </c>
      <c r="Y20" s="374" t="s">
        <v>133</v>
      </c>
      <c r="Z20" s="374" t="s">
        <v>134</v>
      </c>
      <c r="AA20" s="374" t="s">
        <v>135</v>
      </c>
      <c r="AB20" s="374" t="s">
        <v>136</v>
      </c>
      <c r="AC20" s="374" t="s">
        <v>137</v>
      </c>
      <c r="AD20" s="374" t="s">
        <v>138</v>
      </c>
      <c r="AE20" s="374" t="s">
        <v>139</v>
      </c>
      <c r="AF20" s="374" t="s">
        <v>140</v>
      </c>
      <c r="AG20" s="374" t="s">
        <v>141</v>
      </c>
      <c r="AH20" s="374" t="s">
        <v>36</v>
      </c>
      <c r="AI20" s="374" t="s">
        <v>37</v>
      </c>
      <c r="AJ20" s="374" t="s">
        <v>142</v>
      </c>
      <c r="AK20" s="374" t="s">
        <v>142</v>
      </c>
    </row>
    <row r="21" spans="1:37" s="92" customFormat="1" ht="23.25">
      <c r="S21" s="103"/>
      <c r="T21" s="48" t="s">
        <v>532</v>
      </c>
      <c r="U21" s="48" t="s">
        <v>533</v>
      </c>
      <c r="V21" s="48" t="s">
        <v>534</v>
      </c>
      <c r="W21" s="48" t="s">
        <v>535</v>
      </c>
      <c r="X21" s="48" t="s">
        <v>536</v>
      </c>
      <c r="Y21" s="48" t="s">
        <v>537</v>
      </c>
      <c r="Z21" s="48" t="s">
        <v>538</v>
      </c>
      <c r="AA21" s="48" t="s">
        <v>539</v>
      </c>
      <c r="AB21" s="48" t="s">
        <v>540</v>
      </c>
      <c r="AC21" s="48" t="s">
        <v>541</v>
      </c>
      <c r="AD21" s="48" t="s">
        <v>542</v>
      </c>
      <c r="AE21" s="48" t="s">
        <v>543</v>
      </c>
      <c r="AF21" s="48" t="s">
        <v>544</v>
      </c>
      <c r="AG21" s="48" t="s">
        <v>545</v>
      </c>
      <c r="AH21" s="48" t="s">
        <v>546</v>
      </c>
      <c r="AI21" s="48" t="s">
        <v>547</v>
      </c>
      <c r="AJ21" s="48" t="s">
        <v>548</v>
      </c>
      <c r="AK21" s="48" t="s">
        <v>651</v>
      </c>
    </row>
    <row r="22" spans="1:37" s="92" customFormat="1">
      <c r="S22" s="103"/>
      <c r="T22" s="93" t="s">
        <v>22</v>
      </c>
      <c r="U22" s="93" t="s">
        <v>22</v>
      </c>
      <c r="V22" s="93" t="s">
        <v>22</v>
      </c>
      <c r="W22" s="93" t="s">
        <v>22</v>
      </c>
      <c r="X22" s="93" t="s">
        <v>22</v>
      </c>
      <c r="Y22" s="93" t="s">
        <v>22</v>
      </c>
      <c r="Z22" s="93" t="s">
        <v>22</v>
      </c>
      <c r="AA22" s="93" t="s">
        <v>22</v>
      </c>
      <c r="AB22" s="93" t="s">
        <v>22</v>
      </c>
      <c r="AC22" s="93" t="s">
        <v>22</v>
      </c>
      <c r="AD22" s="93" t="s">
        <v>22</v>
      </c>
      <c r="AE22" s="93" t="s">
        <v>22</v>
      </c>
      <c r="AF22" s="93" t="s">
        <v>22</v>
      </c>
      <c r="AG22" s="93" t="s">
        <v>22</v>
      </c>
      <c r="AH22" s="93" t="s">
        <v>22</v>
      </c>
      <c r="AI22" s="93" t="s">
        <v>22</v>
      </c>
      <c r="AJ22" s="93" t="s">
        <v>22</v>
      </c>
      <c r="AK22" s="150" t="s">
        <v>22</v>
      </c>
    </row>
    <row r="23" spans="1:37" s="92" customFormat="1">
      <c r="S23" s="103"/>
      <c r="T23" s="149" t="s">
        <v>692</v>
      </c>
      <c r="U23" s="149" t="s">
        <v>144</v>
      </c>
      <c r="V23" s="149" t="s">
        <v>145</v>
      </c>
      <c r="W23" s="149" t="s">
        <v>145</v>
      </c>
      <c r="X23" s="149" t="s">
        <v>145</v>
      </c>
      <c r="Y23" s="149" t="s">
        <v>145</v>
      </c>
      <c r="Z23" s="149" t="s">
        <v>145</v>
      </c>
      <c r="AA23" s="149" t="s">
        <v>145</v>
      </c>
      <c r="AB23" s="149" t="s">
        <v>144</v>
      </c>
      <c r="AC23" s="149" t="s">
        <v>144</v>
      </c>
      <c r="AD23" s="149" t="s">
        <v>144</v>
      </c>
      <c r="AE23" s="149" t="s">
        <v>144</v>
      </c>
      <c r="AF23" s="149" t="s">
        <v>144</v>
      </c>
      <c r="AG23" s="149" t="s">
        <v>144</v>
      </c>
      <c r="AH23" s="149" t="s">
        <v>144</v>
      </c>
      <c r="AI23" s="149" t="s">
        <v>144</v>
      </c>
      <c r="AJ23" s="156" t="s">
        <v>145</v>
      </c>
      <c r="AK23" s="149" t="s">
        <v>145</v>
      </c>
    </row>
    <row r="24" spans="1:37" s="92" customFormat="1">
      <c r="S24" s="103"/>
      <c r="T24" s="149" t="s">
        <v>693</v>
      </c>
      <c r="U24" s="149" t="s">
        <v>147</v>
      </c>
      <c r="V24" s="149" t="s">
        <v>148</v>
      </c>
      <c r="W24" s="149" t="s">
        <v>148</v>
      </c>
      <c r="X24" s="149" t="s">
        <v>148</v>
      </c>
      <c r="Y24" s="149" t="s">
        <v>695</v>
      </c>
      <c r="Z24" s="149" t="s">
        <v>148</v>
      </c>
      <c r="AA24" s="149" t="s">
        <v>148</v>
      </c>
      <c r="AB24" s="149" t="s">
        <v>147</v>
      </c>
      <c r="AC24" s="149" t="s">
        <v>147</v>
      </c>
      <c r="AD24" s="149" t="s">
        <v>147</v>
      </c>
      <c r="AE24" s="149" t="s">
        <v>147</v>
      </c>
      <c r="AF24" s="149" t="s">
        <v>147</v>
      </c>
      <c r="AG24" s="149" t="s">
        <v>147</v>
      </c>
      <c r="AH24" s="149" t="s">
        <v>147</v>
      </c>
      <c r="AI24" s="149" t="s">
        <v>147</v>
      </c>
      <c r="AJ24" s="149" t="s">
        <v>155</v>
      </c>
      <c r="AK24" s="149" t="s">
        <v>148</v>
      </c>
    </row>
    <row r="25" spans="1:37" s="92" customFormat="1">
      <c r="S25" s="103"/>
      <c r="T25" s="149" t="s">
        <v>694</v>
      </c>
      <c r="U25" s="149" t="s">
        <v>148</v>
      </c>
      <c r="V25" s="149" t="s">
        <v>149</v>
      </c>
      <c r="W25" s="149" t="s">
        <v>150</v>
      </c>
      <c r="X25" s="149" t="s">
        <v>583</v>
      </c>
      <c r="Y25" s="149" t="s">
        <v>150</v>
      </c>
      <c r="Z25" s="149" t="s">
        <v>151</v>
      </c>
      <c r="AA25" s="149" t="s">
        <v>152</v>
      </c>
      <c r="AB25" s="149" t="s">
        <v>148</v>
      </c>
      <c r="AC25" s="149" t="s">
        <v>148</v>
      </c>
      <c r="AD25" s="149" t="s">
        <v>148</v>
      </c>
      <c r="AE25" s="149" t="s">
        <v>148</v>
      </c>
      <c r="AF25" s="149" t="s">
        <v>698</v>
      </c>
      <c r="AG25" s="149" t="s">
        <v>148</v>
      </c>
      <c r="AH25" s="149" t="s">
        <v>699</v>
      </c>
      <c r="AI25" s="149" t="s">
        <v>154</v>
      </c>
      <c r="AJ25" s="149" t="s">
        <v>700</v>
      </c>
      <c r="AK25" s="149" t="s">
        <v>162</v>
      </c>
    </row>
    <row r="26" spans="1:37" s="92" customFormat="1">
      <c r="S26" s="103"/>
      <c r="T26" s="149" t="s">
        <v>185</v>
      </c>
      <c r="U26" s="149" t="s">
        <v>156</v>
      </c>
      <c r="V26" s="149" t="s">
        <v>157</v>
      </c>
      <c r="W26" s="149" t="s">
        <v>149</v>
      </c>
      <c r="X26" s="149" t="s">
        <v>149</v>
      </c>
      <c r="Y26" s="149" t="s">
        <v>149</v>
      </c>
      <c r="Z26" s="149" t="s">
        <v>28</v>
      </c>
      <c r="AA26" s="149" t="s">
        <v>697</v>
      </c>
      <c r="AB26" s="149" t="s">
        <v>156</v>
      </c>
      <c r="AC26" s="149" t="s">
        <v>124</v>
      </c>
      <c r="AD26" s="149" t="s">
        <v>143</v>
      </c>
      <c r="AE26" s="149" t="s">
        <v>150</v>
      </c>
      <c r="AF26" s="149" t="s">
        <v>124</v>
      </c>
      <c r="AG26" s="149" t="s">
        <v>158</v>
      </c>
      <c r="AH26" s="149" t="s">
        <v>235</v>
      </c>
      <c r="AI26" s="149" t="s">
        <v>160</v>
      </c>
      <c r="AJ26" s="149" t="s">
        <v>171</v>
      </c>
      <c r="AK26" s="149" t="s">
        <v>173</v>
      </c>
    </row>
    <row r="27" spans="1:37" s="92" customFormat="1">
      <c r="S27" s="103"/>
      <c r="T27" s="154" t="s">
        <v>704</v>
      </c>
      <c r="U27" s="149" t="s">
        <v>162</v>
      </c>
      <c r="W27" s="149" t="s">
        <v>164</v>
      </c>
      <c r="X27" s="154" t="s">
        <v>144</v>
      </c>
      <c r="Y27" s="149" t="s">
        <v>165</v>
      </c>
      <c r="Z27" s="149" t="s">
        <v>165</v>
      </c>
      <c r="AA27" s="149" t="s">
        <v>165</v>
      </c>
      <c r="AB27" s="149" t="s">
        <v>166</v>
      </c>
      <c r="AC27" s="149" t="s">
        <v>167</v>
      </c>
      <c r="AD27" s="149" t="s">
        <v>168</v>
      </c>
      <c r="AE27" s="149" t="s">
        <v>124</v>
      </c>
      <c r="AF27" s="149" t="s">
        <v>169</v>
      </c>
      <c r="AG27" s="149" t="s">
        <v>335</v>
      </c>
      <c r="AH27" s="149" t="s">
        <v>180</v>
      </c>
      <c r="AI27" s="149" t="s">
        <v>170</v>
      </c>
      <c r="AJ27" s="154" t="s">
        <v>705</v>
      </c>
      <c r="AK27" s="149" t="s">
        <v>152</v>
      </c>
    </row>
    <row r="28" spans="1:37" s="92" customFormat="1">
      <c r="S28" s="103"/>
      <c r="U28" s="149" t="s">
        <v>173</v>
      </c>
      <c r="X28" s="154" t="s">
        <v>147</v>
      </c>
      <c r="Y28" s="149" t="s">
        <v>696</v>
      </c>
      <c r="AB28" s="149" t="s">
        <v>176</v>
      </c>
      <c r="AC28" s="149" t="s">
        <v>145</v>
      </c>
      <c r="AE28" s="149" t="s">
        <v>178</v>
      </c>
      <c r="AF28" s="149" t="s">
        <v>27</v>
      </c>
      <c r="AG28" s="149" t="s">
        <v>179</v>
      </c>
      <c r="AK28" s="149" t="s">
        <v>149</v>
      </c>
    </row>
    <row r="29" spans="1:37" s="92" customFormat="1">
      <c r="S29" s="103"/>
      <c r="Y29" s="149" t="s">
        <v>175</v>
      </c>
      <c r="AF29" s="149"/>
    </row>
    <row r="30" spans="1:37" s="92" customFormat="1">
      <c r="S30" s="103"/>
    </row>
    <row r="31" spans="1:37" s="92" customFormat="1">
      <c r="S31" s="103"/>
      <c r="T31" s="161" t="s">
        <v>108</v>
      </c>
      <c r="U31" s="93" t="s">
        <v>108</v>
      </c>
      <c r="V31" s="93" t="s">
        <v>108</v>
      </c>
      <c r="W31" s="93" t="s">
        <v>108</v>
      </c>
      <c r="X31" s="93" t="s">
        <v>108</v>
      </c>
      <c r="Y31" s="93" t="s">
        <v>108</v>
      </c>
      <c r="Z31" s="93" t="s">
        <v>108</v>
      </c>
      <c r="AA31" s="93" t="s">
        <v>108</v>
      </c>
      <c r="AB31" s="93" t="s">
        <v>108</v>
      </c>
      <c r="AC31" s="93" t="s">
        <v>108</v>
      </c>
      <c r="AD31" s="93" t="s">
        <v>108</v>
      </c>
      <c r="AE31" s="93" t="s">
        <v>108</v>
      </c>
      <c r="AF31" s="93" t="s">
        <v>108</v>
      </c>
      <c r="AG31" s="93" t="s">
        <v>108</v>
      </c>
      <c r="AH31" s="93" t="s">
        <v>108</v>
      </c>
      <c r="AI31" s="93" t="s">
        <v>108</v>
      </c>
      <c r="AJ31" s="93" t="s">
        <v>108</v>
      </c>
      <c r="AK31" s="158" t="s">
        <v>108</v>
      </c>
    </row>
    <row r="32" spans="1:37" s="92" customFormat="1">
      <c r="S32" s="103"/>
      <c r="T32" s="133" t="s">
        <v>144</v>
      </c>
      <c r="U32" s="15" t="s">
        <v>145</v>
      </c>
      <c r="V32" s="15" t="s">
        <v>144</v>
      </c>
      <c r="W32" s="15" t="s">
        <v>524</v>
      </c>
      <c r="X32" s="133" t="s">
        <v>722</v>
      </c>
      <c r="Y32" s="15" t="s">
        <v>144</v>
      </c>
      <c r="Z32" s="15" t="s">
        <v>144</v>
      </c>
      <c r="AA32" s="15" t="s">
        <v>144</v>
      </c>
      <c r="AB32" s="15" t="s">
        <v>145</v>
      </c>
      <c r="AC32" s="15" t="s">
        <v>156</v>
      </c>
      <c r="AD32" s="15" t="s">
        <v>145</v>
      </c>
      <c r="AE32" s="15" t="s">
        <v>145</v>
      </c>
      <c r="AF32" s="15" t="s">
        <v>145</v>
      </c>
      <c r="AG32" s="15" t="s">
        <v>145</v>
      </c>
      <c r="AH32" s="15" t="s">
        <v>145</v>
      </c>
      <c r="AI32" s="15" t="s">
        <v>145</v>
      </c>
      <c r="AJ32" s="133" t="s">
        <v>728</v>
      </c>
      <c r="AK32" s="133" t="s">
        <v>144</v>
      </c>
    </row>
    <row r="33" spans="19:37" s="92" customFormat="1">
      <c r="S33" s="103"/>
      <c r="T33" s="15" t="s">
        <v>147</v>
      </c>
      <c r="U33" s="15" t="s">
        <v>334</v>
      </c>
      <c r="V33" s="15" t="s">
        <v>147</v>
      </c>
      <c r="W33" s="15" t="s">
        <v>147</v>
      </c>
      <c r="X33" s="15" t="s">
        <v>186</v>
      </c>
      <c r="Y33" s="15" t="s">
        <v>147</v>
      </c>
      <c r="Z33" s="15" t="s">
        <v>147</v>
      </c>
      <c r="AA33" s="15" t="s">
        <v>147</v>
      </c>
      <c r="AB33" s="15" t="s">
        <v>186</v>
      </c>
      <c r="AC33" s="15" t="s">
        <v>186</v>
      </c>
      <c r="AD33" s="15" t="s">
        <v>186</v>
      </c>
      <c r="AE33" s="15" t="s">
        <v>334</v>
      </c>
      <c r="AF33" s="133" t="s">
        <v>724</v>
      </c>
      <c r="AG33" s="15" t="s">
        <v>334</v>
      </c>
      <c r="AH33" s="15" t="s">
        <v>171</v>
      </c>
      <c r="AI33" s="15" t="s">
        <v>187</v>
      </c>
      <c r="AJ33" s="15" t="s">
        <v>148</v>
      </c>
      <c r="AK33" s="133" t="s">
        <v>147</v>
      </c>
    </row>
    <row r="34" spans="19:37" s="92" customFormat="1">
      <c r="S34" s="103"/>
      <c r="T34" s="15" t="s">
        <v>148</v>
      </c>
      <c r="U34" s="15" t="s">
        <v>188</v>
      </c>
      <c r="V34" s="15" t="s">
        <v>186</v>
      </c>
      <c r="W34" s="15" t="s">
        <v>186</v>
      </c>
      <c r="X34" s="15" t="s">
        <v>225</v>
      </c>
      <c r="Y34" s="15" t="s">
        <v>148</v>
      </c>
      <c r="Z34" s="15" t="s">
        <v>186</v>
      </c>
      <c r="AA34" s="15" t="s">
        <v>186</v>
      </c>
      <c r="AB34" s="87" t="s">
        <v>189</v>
      </c>
      <c r="AC34" s="15" t="s">
        <v>190</v>
      </c>
      <c r="AD34" s="15" t="s">
        <v>193</v>
      </c>
      <c r="AE34" s="15" t="s">
        <v>149</v>
      </c>
      <c r="AF34" s="15" t="s">
        <v>28</v>
      </c>
      <c r="AG34" s="15" t="s">
        <v>191</v>
      </c>
      <c r="AH34" s="133" t="s">
        <v>725</v>
      </c>
      <c r="AI34" s="87" t="s">
        <v>172</v>
      </c>
      <c r="AJ34" s="15" t="s">
        <v>193</v>
      </c>
      <c r="AK34" s="133" t="s">
        <v>334</v>
      </c>
    </row>
    <row r="35" spans="19:37" s="92" customFormat="1">
      <c r="S35" s="103"/>
      <c r="T35" s="133" t="s">
        <v>720</v>
      </c>
      <c r="U35" s="15" t="s">
        <v>179</v>
      </c>
      <c r="V35" s="15" t="s">
        <v>194</v>
      </c>
      <c r="W35" s="15" t="s">
        <v>184</v>
      </c>
      <c r="X35" s="15" t="s">
        <v>184</v>
      </c>
      <c r="Y35" s="15" t="s">
        <v>184</v>
      </c>
      <c r="Z35" s="15" t="s">
        <v>328</v>
      </c>
      <c r="AA35" s="15" t="s">
        <v>196</v>
      </c>
      <c r="AB35" s="15" t="s">
        <v>193</v>
      </c>
      <c r="AC35" s="15" t="s">
        <v>149</v>
      </c>
      <c r="AD35" s="15" t="s">
        <v>124</v>
      </c>
      <c r="AE35" s="15" t="s">
        <v>156</v>
      </c>
      <c r="AF35" s="15" t="s">
        <v>330</v>
      </c>
      <c r="AG35" s="15" t="s">
        <v>198</v>
      </c>
      <c r="AH35" s="133" t="s">
        <v>726</v>
      </c>
      <c r="AI35" s="133" t="s">
        <v>727</v>
      </c>
      <c r="AJ35" s="133" t="s">
        <v>376</v>
      </c>
      <c r="AK35" s="133" t="s">
        <v>229</v>
      </c>
    </row>
    <row r="36" spans="19:37" s="92" customFormat="1">
      <c r="S36" s="103"/>
      <c r="T36" s="87" t="s">
        <v>230</v>
      </c>
      <c r="U36" s="87" t="s">
        <v>721</v>
      </c>
      <c r="V36" s="15" t="s">
        <v>201</v>
      </c>
      <c r="W36" s="15" t="s">
        <v>202</v>
      </c>
      <c r="Y36" s="15" t="s">
        <v>329</v>
      </c>
      <c r="Z36" s="15" t="s">
        <v>152</v>
      </c>
      <c r="AA36" s="133" t="s">
        <v>723</v>
      </c>
      <c r="AB36" s="15" t="s">
        <v>204</v>
      </c>
      <c r="AC36" s="15" t="s">
        <v>205</v>
      </c>
      <c r="AD36" s="15" t="s">
        <v>179</v>
      </c>
      <c r="AE36" s="133" t="s">
        <v>394</v>
      </c>
      <c r="AF36" s="87" t="s">
        <v>452</v>
      </c>
      <c r="AG36" s="15" t="s">
        <v>206</v>
      </c>
      <c r="AH36" s="15"/>
      <c r="AI36" s="15" t="s">
        <v>208</v>
      </c>
      <c r="AJ36" s="15" t="s">
        <v>209</v>
      </c>
      <c r="AK36" s="133" t="s">
        <v>194</v>
      </c>
    </row>
    <row r="37" spans="19:37" s="92" customFormat="1">
      <c r="S37" s="103"/>
      <c r="T37" s="15" t="s">
        <v>210</v>
      </c>
      <c r="U37" s="133" t="s">
        <v>381</v>
      </c>
      <c r="V37" s="15" t="s">
        <v>205</v>
      </c>
      <c r="W37" s="15" t="s">
        <v>152</v>
      </c>
      <c r="X37" s="15"/>
      <c r="Y37" s="15" t="s">
        <v>195</v>
      </c>
      <c r="Z37" s="15" t="s">
        <v>205</v>
      </c>
      <c r="AA37" s="15" t="s">
        <v>164</v>
      </c>
      <c r="AB37" s="15" t="s">
        <v>211</v>
      </c>
      <c r="AC37" s="15"/>
      <c r="AE37" s="15"/>
      <c r="AF37" s="15"/>
      <c r="AH37" s="15"/>
      <c r="AJ37" s="133" t="s">
        <v>729</v>
      </c>
      <c r="AK37" s="133" t="s">
        <v>158</v>
      </c>
    </row>
    <row r="38" spans="19:37" s="92" customFormat="1">
      <c r="S38" s="103"/>
      <c r="X38" s="15"/>
      <c r="AK38" s="133"/>
    </row>
    <row r="39" spans="19:37" s="92" customFormat="1">
      <c r="S39" s="103"/>
      <c r="T39" s="93" t="s">
        <v>109</v>
      </c>
      <c r="U39" s="93" t="s">
        <v>109</v>
      </c>
      <c r="V39" s="93" t="s">
        <v>109</v>
      </c>
      <c r="W39" s="93" t="s">
        <v>109</v>
      </c>
      <c r="X39" s="93" t="s">
        <v>109</v>
      </c>
      <c r="Y39" s="93" t="s">
        <v>109</v>
      </c>
      <c r="Z39" s="93" t="s">
        <v>109</v>
      </c>
      <c r="AA39" s="93" t="s">
        <v>109</v>
      </c>
      <c r="AB39" s="93" t="s">
        <v>109</v>
      </c>
      <c r="AC39" s="93" t="s">
        <v>109</v>
      </c>
      <c r="AD39" s="93" t="s">
        <v>109</v>
      </c>
      <c r="AE39" s="93" t="s">
        <v>109</v>
      </c>
      <c r="AF39" s="93" t="s">
        <v>109</v>
      </c>
      <c r="AG39" s="93" t="s">
        <v>109</v>
      </c>
      <c r="AH39" s="93" t="s">
        <v>109</v>
      </c>
      <c r="AI39" s="93" t="s">
        <v>109</v>
      </c>
      <c r="AJ39" s="93" t="s">
        <v>109</v>
      </c>
      <c r="AK39" s="164" t="s">
        <v>109</v>
      </c>
    </row>
    <row r="40" spans="19:37" s="92" customFormat="1" ht="15.75">
      <c r="S40" s="103"/>
      <c r="T40" s="136" t="s">
        <v>380</v>
      </c>
      <c r="U40" s="136" t="s">
        <v>459</v>
      </c>
      <c r="V40" s="137" t="s">
        <v>265</v>
      </c>
      <c r="W40" s="134" t="s">
        <v>385</v>
      </c>
      <c r="X40" s="47" t="s">
        <v>659</v>
      </c>
      <c r="Y40" s="47" t="s">
        <v>660</v>
      </c>
      <c r="Z40" s="141" t="s">
        <v>971</v>
      </c>
      <c r="AA40" s="142" t="s">
        <v>233</v>
      </c>
      <c r="AB40" s="145" t="s">
        <v>269</v>
      </c>
      <c r="AC40" s="139" t="s">
        <v>215</v>
      </c>
      <c r="AD40" s="47" t="s">
        <v>255</v>
      </c>
      <c r="AE40" s="163" t="s">
        <v>746</v>
      </c>
      <c r="AF40" s="47" t="s">
        <v>382</v>
      </c>
      <c r="AG40" s="144" t="s">
        <v>264</v>
      </c>
      <c r="AH40" s="139" t="s">
        <v>675</v>
      </c>
      <c r="AI40" s="47" t="s">
        <v>236</v>
      </c>
      <c r="AJ40" s="136" t="s">
        <v>751</v>
      </c>
      <c r="AK40" s="133" t="s">
        <v>984</v>
      </c>
    </row>
    <row r="41" spans="19:37" s="92" customFormat="1" ht="15.75">
      <c r="S41" s="103"/>
      <c r="T41" s="136" t="s">
        <v>388</v>
      </c>
      <c r="U41" s="136" t="s">
        <v>237</v>
      </c>
      <c r="V41" s="137" t="s">
        <v>253</v>
      </c>
      <c r="W41" s="134" t="s">
        <v>655</v>
      </c>
      <c r="X41" s="47" t="s">
        <v>258</v>
      </c>
      <c r="Y41" s="47" t="s">
        <v>661</v>
      </c>
      <c r="Z41" s="141" t="s">
        <v>386</v>
      </c>
      <c r="AA41" s="142" t="s">
        <v>203</v>
      </c>
      <c r="AB41" s="133" t="s">
        <v>254</v>
      </c>
      <c r="AC41" s="139" t="s">
        <v>240</v>
      </c>
      <c r="AD41" s="47" t="s">
        <v>267</v>
      </c>
      <c r="AE41" s="47" t="s">
        <v>395</v>
      </c>
      <c r="AF41" s="47" t="s">
        <v>220</v>
      </c>
      <c r="AG41" s="144" t="s">
        <v>673</v>
      </c>
      <c r="AH41" s="139" t="s">
        <v>221</v>
      </c>
      <c r="AI41" s="47" t="s">
        <v>213</v>
      </c>
      <c r="AJ41" s="136" t="s">
        <v>217</v>
      </c>
      <c r="AK41" s="133" t="s">
        <v>985</v>
      </c>
    </row>
    <row r="42" spans="19:37" s="92" customFormat="1" ht="15.75">
      <c r="S42" s="103"/>
      <c r="T42" s="136" t="s">
        <v>384</v>
      </c>
      <c r="U42" s="136" t="s">
        <v>390</v>
      </c>
      <c r="V42" s="137" t="s">
        <v>258</v>
      </c>
      <c r="W42" s="134" t="s">
        <v>785</v>
      </c>
      <c r="X42" s="47" t="s">
        <v>304</v>
      </c>
      <c r="Y42" s="47" t="s">
        <v>224</v>
      </c>
      <c r="Z42" s="141" t="s">
        <v>445</v>
      </c>
      <c r="AA42" s="143" t="s">
        <v>664</v>
      </c>
      <c r="AB42" s="145" t="s">
        <v>259</v>
      </c>
      <c r="AC42" s="139" t="s">
        <v>226</v>
      </c>
      <c r="AD42" s="47" t="s">
        <v>218</v>
      </c>
      <c r="AE42" s="47" t="s">
        <v>263</v>
      </c>
      <c r="AF42" s="47" t="s">
        <v>149</v>
      </c>
      <c r="AG42" s="144" t="s">
        <v>268</v>
      </c>
      <c r="AH42" s="139" t="s">
        <v>199</v>
      </c>
      <c r="AI42" s="47" t="s">
        <v>216</v>
      </c>
      <c r="AJ42" s="136" t="s">
        <v>186</v>
      </c>
      <c r="AK42" s="133" t="s">
        <v>703</v>
      </c>
    </row>
    <row r="43" spans="19:37" s="92" customFormat="1" ht="15.75">
      <c r="S43" s="103"/>
      <c r="T43" s="136" t="s">
        <v>1016</v>
      </c>
      <c r="U43" s="136" t="s">
        <v>257</v>
      </c>
      <c r="V43" s="138" t="s">
        <v>197</v>
      </c>
      <c r="W43" s="134" t="s">
        <v>657</v>
      </c>
      <c r="X43" s="47" t="s">
        <v>218</v>
      </c>
      <c r="Y43" s="47" t="s">
        <v>662</v>
      </c>
      <c r="Z43" s="141" t="s">
        <v>219</v>
      </c>
      <c r="AA43" s="142" t="s">
        <v>665</v>
      </c>
      <c r="AB43" s="145" t="s">
        <v>266</v>
      </c>
      <c r="AC43" s="139" t="s">
        <v>668</v>
      </c>
      <c r="AD43" s="47" t="s">
        <v>389</v>
      </c>
      <c r="AE43" s="163" t="s">
        <v>747</v>
      </c>
      <c r="AF43" s="139" t="s">
        <v>510</v>
      </c>
      <c r="AG43" s="144" t="s">
        <v>383</v>
      </c>
      <c r="AH43" s="139" t="s">
        <v>749</v>
      </c>
      <c r="AI43" s="47" t="s">
        <v>222</v>
      </c>
      <c r="AJ43" s="136" t="s">
        <v>229</v>
      </c>
      <c r="AK43" s="133" t="s">
        <v>188</v>
      </c>
    </row>
    <row r="44" spans="19:37" s="92" customFormat="1" ht="15.75">
      <c r="S44" s="103"/>
      <c r="T44" s="136" t="s">
        <v>840</v>
      </c>
      <c r="U44" s="136" t="s">
        <v>124</v>
      </c>
      <c r="V44" s="137" t="s">
        <v>325</v>
      </c>
      <c r="W44" s="134" t="s">
        <v>658</v>
      </c>
      <c r="X44" s="47" t="s">
        <v>205</v>
      </c>
      <c r="Y44" s="47" t="s">
        <v>970</v>
      </c>
      <c r="Z44" s="141" t="s">
        <v>202</v>
      </c>
      <c r="AA44" s="142" t="s">
        <v>218</v>
      </c>
      <c r="AB44" s="145" t="s">
        <v>262</v>
      </c>
      <c r="AC44" s="139" t="s">
        <v>229</v>
      </c>
      <c r="AD44" s="47" t="s">
        <v>669</v>
      </c>
      <c r="AE44" s="47" t="s">
        <v>473</v>
      </c>
      <c r="AF44" s="140" t="s">
        <v>977</v>
      </c>
      <c r="AG44" s="144" t="s">
        <v>674</v>
      </c>
      <c r="AH44" s="139" t="s">
        <v>239</v>
      </c>
      <c r="AI44" s="47" t="s">
        <v>676</v>
      </c>
      <c r="AJ44" s="136" t="s">
        <v>678</v>
      </c>
      <c r="AK44" s="133" t="s">
        <v>191</v>
      </c>
    </row>
    <row r="45" spans="19:37" s="92" customFormat="1" ht="15.75">
      <c r="S45" s="103"/>
      <c r="T45" s="163"/>
      <c r="U45" s="136" t="s">
        <v>744</v>
      </c>
      <c r="V45" s="163"/>
      <c r="W45" s="134" t="s">
        <v>745</v>
      </c>
      <c r="X45" s="163"/>
      <c r="Z45" s="163"/>
      <c r="AA45" s="163"/>
      <c r="AB45" s="133" t="s">
        <v>974</v>
      </c>
      <c r="AC45" s="139" t="s">
        <v>238</v>
      </c>
      <c r="AD45" s="163"/>
      <c r="AE45" s="135" t="s">
        <v>748</v>
      </c>
      <c r="AF45" s="163"/>
      <c r="AG45" s="134"/>
      <c r="AH45" s="148" t="s">
        <v>750</v>
      </c>
      <c r="AI45" s="163"/>
      <c r="AJ45" s="133" t="s">
        <v>752</v>
      </c>
      <c r="AK45" s="133" t="s">
        <v>258</v>
      </c>
    </row>
    <row r="46" spans="19:37" s="92" customFormat="1">
      <c r="S46" s="103"/>
    </row>
    <row r="47" spans="19:37" s="92" customFormat="1">
      <c r="S47" s="103"/>
      <c r="T47" s="93" t="s">
        <v>110</v>
      </c>
      <c r="U47" s="93" t="s">
        <v>110</v>
      </c>
      <c r="V47" s="93" t="s">
        <v>110</v>
      </c>
      <c r="W47" s="93" t="s">
        <v>110</v>
      </c>
      <c r="X47" s="93" t="s">
        <v>110</v>
      </c>
      <c r="Y47" s="93" t="s">
        <v>110</v>
      </c>
      <c r="Z47" s="93" t="s">
        <v>110</v>
      </c>
      <c r="AA47" s="93" t="s">
        <v>110</v>
      </c>
      <c r="AB47" s="93" t="s">
        <v>110</v>
      </c>
      <c r="AC47" s="93" t="s">
        <v>110</v>
      </c>
      <c r="AD47" s="93" t="s">
        <v>110</v>
      </c>
      <c r="AE47" s="93" t="s">
        <v>110</v>
      </c>
      <c r="AF47" s="93" t="s">
        <v>110</v>
      </c>
      <c r="AG47" s="93" t="s">
        <v>110</v>
      </c>
      <c r="AH47" s="93" t="s">
        <v>110</v>
      </c>
      <c r="AI47" s="93" t="s">
        <v>110</v>
      </c>
      <c r="AJ47" s="93" t="s">
        <v>110</v>
      </c>
      <c r="AK47" s="173" t="s">
        <v>110</v>
      </c>
    </row>
    <row r="48" spans="19:37" s="92" customFormat="1">
      <c r="S48" s="103"/>
      <c r="T48" s="133" t="s">
        <v>320</v>
      </c>
      <c r="U48" s="168" t="s">
        <v>456</v>
      </c>
      <c r="V48" s="168" t="s">
        <v>299</v>
      </c>
      <c r="W48" s="168" t="s">
        <v>306</v>
      </c>
      <c r="X48" s="168" t="s">
        <v>459</v>
      </c>
      <c r="Y48" s="47" t="s">
        <v>1038</v>
      </c>
      <c r="Z48" s="195" t="s">
        <v>305</v>
      </c>
      <c r="AA48" s="168" t="s">
        <v>1042</v>
      </c>
      <c r="AB48" s="195" t="s">
        <v>975</v>
      </c>
      <c r="AC48" s="139" t="s">
        <v>297</v>
      </c>
      <c r="AD48" s="172" t="s">
        <v>288</v>
      </c>
      <c r="AE48" s="133" t="s">
        <v>819</v>
      </c>
      <c r="AF48" s="172" t="s">
        <v>456</v>
      </c>
      <c r="AG48" s="170" t="s">
        <v>278</v>
      </c>
      <c r="AH48" s="133" t="s">
        <v>312</v>
      </c>
      <c r="AI48" s="172" t="s">
        <v>315</v>
      </c>
      <c r="AJ48" s="133" t="s">
        <v>323</v>
      </c>
      <c r="AK48" s="133" t="s">
        <v>716</v>
      </c>
    </row>
    <row r="49" spans="19:37" s="92" customFormat="1">
      <c r="S49" s="103"/>
      <c r="T49" s="133" t="s">
        <v>470</v>
      </c>
      <c r="U49" s="168" t="s">
        <v>280</v>
      </c>
      <c r="V49" s="168" t="s">
        <v>300</v>
      </c>
      <c r="W49" s="168" t="s">
        <v>338</v>
      </c>
      <c r="X49" s="168" t="s">
        <v>689</v>
      </c>
      <c r="Y49" s="47" t="s">
        <v>798</v>
      </c>
      <c r="Z49" s="195" t="s">
        <v>340</v>
      </c>
      <c r="AA49" s="168" t="s">
        <v>308</v>
      </c>
      <c r="AB49" s="168" t="s">
        <v>274</v>
      </c>
      <c r="AC49" s="139" t="s">
        <v>337</v>
      </c>
      <c r="AD49" s="172" t="s">
        <v>290</v>
      </c>
      <c r="AE49" s="133" t="s">
        <v>285</v>
      </c>
      <c r="AF49" s="172" t="s">
        <v>292</v>
      </c>
      <c r="AG49" s="170" t="s">
        <v>277</v>
      </c>
      <c r="AH49" s="133" t="s">
        <v>824</v>
      </c>
      <c r="AI49" s="172" t="s">
        <v>316</v>
      </c>
      <c r="AJ49" s="133" t="s">
        <v>197</v>
      </c>
      <c r="AK49" s="133" t="s">
        <v>717</v>
      </c>
    </row>
    <row r="50" spans="19:37" s="92" customFormat="1">
      <c r="S50" s="103"/>
      <c r="T50" s="133" t="s">
        <v>321</v>
      </c>
      <c r="U50" s="168" t="s">
        <v>281</v>
      </c>
      <c r="V50" s="168" t="s">
        <v>301</v>
      </c>
      <c r="W50" s="168" t="s">
        <v>307</v>
      </c>
      <c r="X50" s="168" t="s">
        <v>709</v>
      </c>
      <c r="Y50" s="47" t="s">
        <v>205</v>
      </c>
      <c r="Z50" s="168" t="s">
        <v>691</v>
      </c>
      <c r="AA50" s="168" t="s">
        <v>309</v>
      </c>
      <c r="AB50" s="168" t="s">
        <v>276</v>
      </c>
      <c r="AC50" s="139" t="s">
        <v>197</v>
      </c>
      <c r="AD50" s="172" t="s">
        <v>229</v>
      </c>
      <c r="AE50" s="133" t="s">
        <v>287</v>
      </c>
      <c r="AF50" s="172" t="s">
        <v>293</v>
      </c>
      <c r="AG50" s="170" t="s">
        <v>229</v>
      </c>
      <c r="AH50" s="133" t="s">
        <v>451</v>
      </c>
      <c r="AI50" s="172" t="s">
        <v>317</v>
      </c>
      <c r="AJ50" s="133" t="s">
        <v>325</v>
      </c>
      <c r="AK50" s="133" t="s">
        <v>983</v>
      </c>
    </row>
    <row r="51" spans="19:37" s="92" customFormat="1">
      <c r="S51" s="103"/>
      <c r="T51" s="133" t="s">
        <v>1017</v>
      </c>
      <c r="U51" s="168" t="s">
        <v>1021</v>
      </c>
      <c r="V51" s="168" t="s">
        <v>302</v>
      </c>
      <c r="W51" s="168" t="s">
        <v>300</v>
      </c>
      <c r="X51" s="168" t="s">
        <v>710</v>
      </c>
      <c r="Y51" s="47" t="s">
        <v>223</v>
      </c>
      <c r="Z51" s="168" t="s">
        <v>800</v>
      </c>
      <c r="AA51" s="168" t="s">
        <v>310</v>
      </c>
      <c r="AB51" s="168" t="s">
        <v>275</v>
      </c>
      <c r="AC51" s="139" t="s">
        <v>191</v>
      </c>
      <c r="AD51" s="172" t="s">
        <v>291</v>
      </c>
      <c r="AE51" s="133" t="s">
        <v>331</v>
      </c>
      <c r="AF51" s="172" t="s">
        <v>294</v>
      </c>
      <c r="AG51" s="195" t="s">
        <v>978</v>
      </c>
      <c r="AH51" s="133" t="s">
        <v>228</v>
      </c>
      <c r="AI51" s="172" t="s">
        <v>318</v>
      </c>
      <c r="AJ51" s="133" t="s">
        <v>319</v>
      </c>
      <c r="AK51" s="133" t="s">
        <v>718</v>
      </c>
    </row>
    <row r="52" spans="19:37" s="92" customFormat="1">
      <c r="S52" s="103"/>
      <c r="T52" s="133" t="s">
        <v>280</v>
      </c>
      <c r="U52" s="168" t="s">
        <v>654</v>
      </c>
      <c r="V52" s="168" t="s">
        <v>459</v>
      </c>
      <c r="W52" s="168" t="s">
        <v>459</v>
      </c>
      <c r="X52" s="168" t="s">
        <v>711</v>
      </c>
      <c r="Y52" s="47" t="s">
        <v>219</v>
      </c>
      <c r="Z52" s="195" t="s">
        <v>368</v>
      </c>
      <c r="AA52" s="168" t="s">
        <v>311</v>
      </c>
      <c r="AB52" s="168" t="s">
        <v>802</v>
      </c>
      <c r="AC52" s="139" t="s">
        <v>298</v>
      </c>
      <c r="AD52" s="172" t="s">
        <v>289</v>
      </c>
      <c r="AE52" s="133" t="s">
        <v>286</v>
      </c>
      <c r="AF52" s="172" t="s">
        <v>332</v>
      </c>
      <c r="AG52" s="170" t="s">
        <v>279</v>
      </c>
      <c r="AH52" s="133" t="s">
        <v>825</v>
      </c>
      <c r="AI52" s="172" t="s">
        <v>319</v>
      </c>
      <c r="AJ52" s="133" t="s">
        <v>830</v>
      </c>
      <c r="AK52" s="133" t="s">
        <v>392</v>
      </c>
    </row>
    <row r="53" spans="19:37" s="92" customFormat="1">
      <c r="S53" s="103"/>
      <c r="T53" s="133" t="s">
        <v>966</v>
      </c>
      <c r="W53" s="168" t="s">
        <v>393</v>
      </c>
      <c r="Y53" s="47" t="s">
        <v>690</v>
      </c>
      <c r="Z53" s="168"/>
      <c r="AE53" s="15" t="s">
        <v>820</v>
      </c>
      <c r="AF53" s="172" t="s">
        <v>295</v>
      </c>
      <c r="AH53" s="15"/>
      <c r="AJ53" s="133" t="s">
        <v>326</v>
      </c>
    </row>
    <row r="54" spans="19:37" s="92" customFormat="1">
      <c r="S54" s="103"/>
      <c r="T54" s="93" t="s">
        <v>111</v>
      </c>
      <c r="U54" s="93" t="s">
        <v>111</v>
      </c>
      <c r="V54" s="93" t="s">
        <v>111</v>
      </c>
      <c r="W54" s="93" t="s">
        <v>111</v>
      </c>
      <c r="X54" s="93" t="s">
        <v>111</v>
      </c>
      <c r="Y54" s="93" t="s">
        <v>111</v>
      </c>
      <c r="Z54" s="93" t="s">
        <v>111</v>
      </c>
      <c r="AA54" s="93" t="s">
        <v>111</v>
      </c>
      <c r="AB54" s="93" t="s">
        <v>111</v>
      </c>
      <c r="AC54" s="178" t="s">
        <v>111</v>
      </c>
      <c r="AD54" s="178" t="s">
        <v>111</v>
      </c>
      <c r="AE54" s="178" t="s">
        <v>111</v>
      </c>
      <c r="AF54" s="178" t="s">
        <v>111</v>
      </c>
      <c r="AG54" s="178" t="s">
        <v>111</v>
      </c>
      <c r="AH54" s="93" t="s">
        <v>111</v>
      </c>
      <c r="AI54" s="178" t="s">
        <v>111</v>
      </c>
      <c r="AJ54" s="178" t="s">
        <v>111</v>
      </c>
      <c r="AK54" s="178" t="s">
        <v>111</v>
      </c>
    </row>
    <row r="55" spans="19:37" s="92" customFormat="1">
      <c r="S55" s="103"/>
      <c r="T55" s="133" t="s">
        <v>839</v>
      </c>
      <c r="U55" s="174" t="s">
        <v>846</v>
      </c>
      <c r="V55" s="174" t="s">
        <v>476</v>
      </c>
      <c r="W55" s="174" t="s">
        <v>441</v>
      </c>
      <c r="X55" s="174" t="s">
        <v>478</v>
      </c>
      <c r="Y55" s="47" t="s">
        <v>738</v>
      </c>
      <c r="Z55" s="174" t="s">
        <v>869</v>
      </c>
      <c r="AA55" s="177" t="s">
        <v>1043</v>
      </c>
      <c r="AB55" s="177" t="s">
        <v>442</v>
      </c>
      <c r="AC55" s="177" t="s">
        <v>406</v>
      </c>
      <c r="AD55" s="177" t="s">
        <v>407</v>
      </c>
      <c r="AE55" s="177" t="s">
        <v>446</v>
      </c>
      <c r="AF55" s="177" t="s">
        <v>417</v>
      </c>
      <c r="AG55" s="177" t="s">
        <v>408</v>
      </c>
      <c r="AH55" s="177" t="s">
        <v>397</v>
      </c>
      <c r="AI55" s="177" t="s">
        <v>409</v>
      </c>
      <c r="AJ55" s="177" t="s">
        <v>904</v>
      </c>
      <c r="AK55" s="195" t="s">
        <v>982</v>
      </c>
    </row>
    <row r="56" spans="19:37" s="92" customFormat="1">
      <c r="S56" s="103"/>
      <c r="T56" s="133" t="s">
        <v>837</v>
      </c>
      <c r="U56" s="174" t="s">
        <v>283</v>
      </c>
      <c r="V56" s="174" t="s">
        <v>456</v>
      </c>
      <c r="W56" s="174" t="s">
        <v>296</v>
      </c>
      <c r="X56" s="174" t="s">
        <v>456</v>
      </c>
      <c r="Y56" s="47" t="s">
        <v>459</v>
      </c>
      <c r="Z56" s="174" t="s">
        <v>870</v>
      </c>
      <c r="AA56" s="177" t="s">
        <v>738</v>
      </c>
      <c r="AB56" s="177" t="s">
        <v>414</v>
      </c>
      <c r="AC56" s="177" t="s">
        <v>415</v>
      </c>
      <c r="AD56" s="177" t="s">
        <v>416</v>
      </c>
      <c r="AE56" s="177" t="s">
        <v>507</v>
      </c>
      <c r="AF56" s="177" t="s">
        <v>426</v>
      </c>
      <c r="AG56" s="177" t="s">
        <v>411</v>
      </c>
      <c r="AH56" s="177" t="s">
        <v>514</v>
      </c>
      <c r="AI56" s="177" t="s">
        <v>418</v>
      </c>
      <c r="AJ56" s="177" t="s">
        <v>419</v>
      </c>
      <c r="AK56" s="177" t="s">
        <v>411</v>
      </c>
    </row>
    <row r="57" spans="19:37" s="92" customFormat="1">
      <c r="S57" s="103"/>
      <c r="T57" s="133" t="s">
        <v>512</v>
      </c>
      <c r="U57" s="174" t="s">
        <v>847</v>
      </c>
      <c r="V57" s="174" t="s">
        <v>852</v>
      </c>
      <c r="W57" s="174" t="s">
        <v>796</v>
      </c>
      <c r="X57" s="174" t="s">
        <v>1032</v>
      </c>
      <c r="Y57" s="47" t="s">
        <v>1036</v>
      </c>
      <c r="Z57" s="174" t="s">
        <v>232</v>
      </c>
      <c r="AA57" s="177" t="s">
        <v>801</v>
      </c>
      <c r="AB57" s="177" t="s">
        <v>423</v>
      </c>
      <c r="AC57" s="177" t="s">
        <v>424</v>
      </c>
      <c r="AD57" s="177" t="s">
        <v>425</v>
      </c>
      <c r="AE57" s="177" t="s">
        <v>740</v>
      </c>
      <c r="AF57" s="177" t="s">
        <v>432</v>
      </c>
      <c r="AG57" s="177" t="s">
        <v>427</v>
      </c>
      <c r="AH57" s="177" t="s">
        <v>400</v>
      </c>
      <c r="AI57" s="177" t="s">
        <v>447</v>
      </c>
      <c r="AJ57" s="180" t="s">
        <v>912</v>
      </c>
      <c r="AK57" s="177" t="s">
        <v>731</v>
      </c>
    </row>
    <row r="58" spans="19:37" s="92" customFormat="1">
      <c r="S58" s="103"/>
      <c r="T58" s="133" t="s">
        <v>838</v>
      </c>
      <c r="U58" s="174" t="s">
        <v>848</v>
      </c>
      <c r="V58" s="174" t="s">
        <v>478</v>
      </c>
      <c r="W58" s="174" t="s">
        <v>856</v>
      </c>
      <c r="X58" s="174" t="s">
        <v>862</v>
      </c>
      <c r="Y58" s="47" t="s">
        <v>866</v>
      </c>
      <c r="Z58" s="174" t="s">
        <v>304</v>
      </c>
      <c r="AA58" s="177" t="s">
        <v>877</v>
      </c>
      <c r="AB58" s="177" t="s">
        <v>458</v>
      </c>
      <c r="AC58" s="177" t="s">
        <v>449</v>
      </c>
      <c r="AD58" s="177" t="s">
        <v>431</v>
      </c>
      <c r="AE58" s="177" t="s">
        <v>287</v>
      </c>
      <c r="AF58" s="177" t="s">
        <v>443</v>
      </c>
      <c r="AG58" s="177" t="s">
        <v>433</v>
      </c>
      <c r="AH58" s="177" t="s">
        <v>900</v>
      </c>
      <c r="AI58" s="195" t="s">
        <v>981</v>
      </c>
      <c r="AJ58" s="177" t="s">
        <v>742</v>
      </c>
      <c r="AK58" s="177" t="s">
        <v>405</v>
      </c>
    </row>
    <row r="59" spans="19:37" s="174" customFormat="1">
      <c r="T59" s="133" t="s">
        <v>322</v>
      </c>
      <c r="U59" s="174" t="s">
        <v>849</v>
      </c>
      <c r="V59" s="174" t="s">
        <v>853</v>
      </c>
      <c r="W59" s="174" t="s">
        <v>1029</v>
      </c>
      <c r="X59" s="195" t="s">
        <v>968</v>
      </c>
      <c r="Y59" s="47" t="s">
        <v>867</v>
      </c>
      <c r="Z59" s="174" t="s">
        <v>871</v>
      </c>
      <c r="AA59" s="177" t="s">
        <v>878</v>
      </c>
      <c r="AB59" s="177" t="s">
        <v>457</v>
      </c>
      <c r="AC59" s="177" t="s">
        <v>438</v>
      </c>
      <c r="AD59" s="177" t="s">
        <v>439</v>
      </c>
      <c r="AE59" s="177" t="s">
        <v>898</v>
      </c>
      <c r="AF59" s="195" t="s">
        <v>579</v>
      </c>
      <c r="AG59" s="177" t="s">
        <v>440</v>
      </c>
      <c r="AH59" s="177" t="s">
        <v>901</v>
      </c>
      <c r="AI59" s="177" t="s">
        <v>450</v>
      </c>
      <c r="AJ59" s="177" t="s">
        <v>179</v>
      </c>
      <c r="AK59" s="177"/>
    </row>
    <row r="60" spans="19:37" s="92" customFormat="1">
      <c r="S60" s="103"/>
      <c r="U60" s="174" t="s">
        <v>850</v>
      </c>
      <c r="W60" s="188" t="s">
        <v>112</v>
      </c>
      <c r="X60" s="188" t="s">
        <v>112</v>
      </c>
      <c r="Y60" s="188" t="s">
        <v>112</v>
      </c>
      <c r="Z60" s="188" t="s">
        <v>112</v>
      </c>
      <c r="AA60" s="177" t="s">
        <v>879</v>
      </c>
      <c r="AB60" s="188" t="s">
        <v>112</v>
      </c>
      <c r="AE60" s="177"/>
      <c r="AF60" s="177"/>
      <c r="AH60" s="180" t="s">
        <v>313</v>
      </c>
      <c r="AK60" s="193" t="s">
        <v>112</v>
      </c>
    </row>
    <row r="61" spans="19:37" s="92" customFormat="1">
      <c r="S61" s="103"/>
      <c r="T61" s="93" t="s">
        <v>112</v>
      </c>
      <c r="U61" s="93" t="s">
        <v>112</v>
      </c>
      <c r="V61" s="93" t="s">
        <v>112</v>
      </c>
      <c r="W61" s="194" t="s">
        <v>481</v>
      </c>
      <c r="X61" s="187" t="s">
        <v>793</v>
      </c>
      <c r="Y61" s="187" t="s">
        <v>796</v>
      </c>
      <c r="Z61" s="187" t="s">
        <v>478</v>
      </c>
      <c r="AA61" s="188" t="s">
        <v>112</v>
      </c>
      <c r="AB61" s="187" t="s">
        <v>495</v>
      </c>
      <c r="AC61" s="93" t="s">
        <v>112</v>
      </c>
      <c r="AD61" s="93" t="s">
        <v>112</v>
      </c>
      <c r="AE61" s="93" t="s">
        <v>112</v>
      </c>
      <c r="AF61" s="93" t="s">
        <v>112</v>
      </c>
      <c r="AG61" s="93" t="s">
        <v>112</v>
      </c>
      <c r="AH61" s="93" t="s">
        <v>112</v>
      </c>
      <c r="AI61" s="93" t="s">
        <v>112</v>
      </c>
      <c r="AJ61" s="93" t="s">
        <v>112</v>
      </c>
      <c r="AK61" s="191" t="s">
        <v>469</v>
      </c>
    </row>
    <row r="62" spans="19:37" s="92" customFormat="1">
      <c r="S62" s="103"/>
      <c r="T62" s="186" t="s">
        <v>471</v>
      </c>
      <c r="U62" s="187" t="s">
        <v>455</v>
      </c>
      <c r="V62" s="187" t="s">
        <v>477</v>
      </c>
      <c r="W62" s="194" t="s">
        <v>483</v>
      </c>
      <c r="X62" s="187" t="s">
        <v>1033</v>
      </c>
      <c r="Y62" s="187" t="s">
        <v>488</v>
      </c>
      <c r="Z62" s="187" t="s">
        <v>799</v>
      </c>
      <c r="AA62" s="194" t="s">
        <v>492</v>
      </c>
      <c r="AB62" s="85" t="s">
        <v>496</v>
      </c>
      <c r="AC62" s="191" t="s">
        <v>501</v>
      </c>
      <c r="AD62" s="191" t="s">
        <v>803</v>
      </c>
      <c r="AE62" s="191" t="s">
        <v>738</v>
      </c>
      <c r="AF62" s="191" t="s">
        <v>469</v>
      </c>
      <c r="AG62" s="191" t="s">
        <v>812</v>
      </c>
      <c r="AH62" s="186" t="s">
        <v>942</v>
      </c>
      <c r="AI62" s="191" t="s">
        <v>517</v>
      </c>
      <c r="AJ62" s="191" t="s">
        <v>585</v>
      </c>
      <c r="AK62" s="191" t="s">
        <v>481</v>
      </c>
    </row>
    <row r="63" spans="19:37" s="92" customFormat="1">
      <c r="S63" s="103"/>
      <c r="T63" s="186" t="s">
        <v>959</v>
      </c>
      <c r="U63" s="187" t="s">
        <v>469</v>
      </c>
      <c r="V63" s="187" t="s">
        <v>1028</v>
      </c>
      <c r="W63" s="92" t="s">
        <v>1031</v>
      </c>
      <c r="X63" s="187" t="s">
        <v>486</v>
      </c>
      <c r="Y63" s="195" t="s">
        <v>494</v>
      </c>
      <c r="Z63" s="187" t="s">
        <v>489</v>
      </c>
      <c r="AA63" s="194" t="s">
        <v>339</v>
      </c>
      <c r="AB63" s="187" t="s">
        <v>456</v>
      </c>
      <c r="AC63" s="191" t="s">
        <v>500</v>
      </c>
      <c r="AD63" s="191" t="s">
        <v>506</v>
      </c>
      <c r="AE63" s="191" t="s">
        <v>284</v>
      </c>
      <c r="AF63" s="191" t="s">
        <v>570</v>
      </c>
      <c r="AG63" s="191" t="s">
        <v>813</v>
      </c>
      <c r="AH63" s="186" t="s">
        <v>943</v>
      </c>
      <c r="AI63" s="191" t="s">
        <v>518</v>
      </c>
      <c r="AJ63" s="85" t="s">
        <v>832</v>
      </c>
      <c r="AK63" s="191" t="s">
        <v>833</v>
      </c>
    </row>
    <row r="64" spans="19:37" s="92" customFormat="1">
      <c r="S64" s="103"/>
      <c r="T64" s="186" t="s">
        <v>787</v>
      </c>
      <c r="U64" s="187" t="s">
        <v>1015</v>
      </c>
      <c r="V64" s="187" t="s">
        <v>479</v>
      </c>
      <c r="W64" s="186" t="s">
        <v>1030</v>
      </c>
      <c r="X64" s="187" t="s">
        <v>487</v>
      </c>
      <c r="Y64" s="187" t="s">
        <v>456</v>
      </c>
      <c r="Z64" s="187" t="s">
        <v>490</v>
      </c>
      <c r="AA64" s="194" t="s">
        <v>923</v>
      </c>
      <c r="AB64" s="187" t="s">
        <v>497</v>
      </c>
      <c r="AC64" s="191" t="s">
        <v>499</v>
      </c>
      <c r="AD64" s="191" t="s">
        <v>804</v>
      </c>
      <c r="AE64" s="85" t="s">
        <v>805</v>
      </c>
      <c r="AF64" s="191" t="s">
        <v>808</v>
      </c>
      <c r="AG64" s="85" t="s">
        <v>511</v>
      </c>
      <c r="AH64" s="186" t="s">
        <v>944</v>
      </c>
      <c r="AI64" s="191" t="s">
        <v>519</v>
      </c>
      <c r="AJ64" s="191" t="s">
        <v>205</v>
      </c>
      <c r="AK64" s="191" t="s">
        <v>834</v>
      </c>
    </row>
    <row r="65" spans="19:37" s="186" customFormat="1">
      <c r="T65" s="186" t="s">
        <v>960</v>
      </c>
      <c r="U65" s="187" t="s">
        <v>1022</v>
      </c>
      <c r="V65" s="187" t="s">
        <v>469</v>
      </c>
      <c r="W65" s="209" t="s">
        <v>478</v>
      </c>
      <c r="X65" s="187" t="s">
        <v>794</v>
      </c>
      <c r="Y65" s="186" t="s">
        <v>1039</v>
      </c>
      <c r="Z65" s="85" t="s">
        <v>164</v>
      </c>
      <c r="AA65" s="194" t="s">
        <v>1044</v>
      </c>
      <c r="AB65" s="187" t="s">
        <v>498</v>
      </c>
      <c r="AC65" s="191" t="s">
        <v>503</v>
      </c>
      <c r="AD65" s="191" t="s">
        <v>504</v>
      </c>
      <c r="AE65" s="191" t="s">
        <v>806</v>
      </c>
      <c r="AF65" s="191" t="s">
        <v>509</v>
      </c>
      <c r="AG65" s="191" t="s">
        <v>512</v>
      </c>
      <c r="AH65" s="186" t="s">
        <v>516</v>
      </c>
      <c r="AI65" s="191" t="s">
        <v>520</v>
      </c>
      <c r="AJ65" s="191" t="s">
        <v>469</v>
      </c>
      <c r="AK65" s="191" t="s">
        <v>205</v>
      </c>
    </row>
    <row r="66" spans="19:37" s="92" customFormat="1">
      <c r="S66" s="103"/>
      <c r="T66" s="186" t="s">
        <v>786</v>
      </c>
      <c r="U66" s="187" t="s">
        <v>475</v>
      </c>
      <c r="V66" s="92" t="s">
        <v>1027</v>
      </c>
      <c r="W66" s="188" t="s">
        <v>113</v>
      </c>
      <c r="X66" s="188" t="s">
        <v>113</v>
      </c>
      <c r="Y66" s="87"/>
      <c r="Z66" s="188" t="s">
        <v>113</v>
      </c>
      <c r="AA66" s="194" t="s">
        <v>1045</v>
      </c>
      <c r="AB66" s="188" t="s">
        <v>113</v>
      </c>
      <c r="AC66" s="191" t="s">
        <v>502</v>
      </c>
      <c r="AD66" s="191" t="s">
        <v>505</v>
      </c>
      <c r="AE66" s="191" t="s">
        <v>807</v>
      </c>
      <c r="AF66" s="191" t="s">
        <v>809</v>
      </c>
      <c r="AG66" s="191" t="s">
        <v>814</v>
      </c>
      <c r="AH66" s="186" t="s">
        <v>513</v>
      </c>
      <c r="AI66" s="191" t="s">
        <v>521</v>
      </c>
      <c r="AJ66" s="191" t="s">
        <v>831</v>
      </c>
      <c r="AK66" s="193" t="s">
        <v>113</v>
      </c>
    </row>
    <row r="67" spans="19:37" s="92" customFormat="1">
      <c r="S67" s="103"/>
      <c r="U67" s="187"/>
      <c r="V67" s="188" t="s">
        <v>113</v>
      </c>
      <c r="W67" s="187" t="s">
        <v>854</v>
      </c>
      <c r="X67" s="187" t="s">
        <v>858</v>
      </c>
      <c r="Y67" s="85" t="s">
        <v>797</v>
      </c>
      <c r="Z67" s="187" t="s">
        <v>868</v>
      </c>
      <c r="AA67" s="188" t="s">
        <v>113</v>
      </c>
      <c r="AB67" s="187" t="s">
        <v>883</v>
      </c>
      <c r="AD67" s="193" t="s">
        <v>113</v>
      </c>
      <c r="AE67" s="193" t="s">
        <v>113</v>
      </c>
      <c r="AF67" s="86" t="s">
        <v>810</v>
      </c>
      <c r="AG67" s="193" t="s">
        <v>113</v>
      </c>
      <c r="AH67" s="186" t="s">
        <v>515</v>
      </c>
      <c r="AI67" s="193" t="s">
        <v>113</v>
      </c>
      <c r="AJ67" s="193" t="s">
        <v>113</v>
      </c>
      <c r="AK67" s="191" t="s">
        <v>907</v>
      </c>
    </row>
    <row r="68" spans="19:37" s="92" customFormat="1">
      <c r="S68" s="103"/>
      <c r="T68" s="93" t="s">
        <v>113</v>
      </c>
      <c r="U68" s="188" t="s">
        <v>113</v>
      </c>
      <c r="V68" s="187" t="s">
        <v>851</v>
      </c>
      <c r="W68" s="187" t="s">
        <v>793</v>
      </c>
      <c r="X68" s="187" t="s">
        <v>859</v>
      </c>
      <c r="Y68" s="87" t="s">
        <v>864</v>
      </c>
      <c r="Z68" s="187" t="s">
        <v>32</v>
      </c>
      <c r="AA68" s="187" t="s">
        <v>873</v>
      </c>
      <c r="AB68" s="187" t="s">
        <v>503</v>
      </c>
      <c r="AC68" s="93" t="s">
        <v>113</v>
      </c>
      <c r="AD68" s="191" t="s">
        <v>550</v>
      </c>
      <c r="AE68" s="191" t="s">
        <v>558</v>
      </c>
      <c r="AF68" s="193" t="s">
        <v>811</v>
      </c>
      <c r="AG68" s="191" t="s">
        <v>552</v>
      </c>
      <c r="AH68" s="93" t="s">
        <v>113</v>
      </c>
      <c r="AI68" s="191" t="s">
        <v>553</v>
      </c>
      <c r="AJ68" s="191" t="s">
        <v>997</v>
      </c>
      <c r="AK68" s="191" t="s">
        <v>908</v>
      </c>
    </row>
    <row r="69" spans="19:37" s="92" customFormat="1">
      <c r="S69" s="103"/>
      <c r="T69" s="186" t="s">
        <v>836</v>
      </c>
      <c r="U69" s="187" t="s">
        <v>551</v>
      </c>
      <c r="V69" s="187" t="s">
        <v>164</v>
      </c>
      <c r="W69" s="187" t="s">
        <v>494</v>
      </c>
      <c r="X69" s="187" t="s">
        <v>860</v>
      </c>
      <c r="Y69" s="187" t="s">
        <v>303</v>
      </c>
      <c r="Z69" s="187" t="s">
        <v>484</v>
      </c>
      <c r="AA69" s="187" t="s">
        <v>874</v>
      </c>
      <c r="AB69" s="187" t="s">
        <v>884</v>
      </c>
      <c r="AC69" s="191" t="s">
        <v>889</v>
      </c>
      <c r="AD69" s="191" t="s">
        <v>893</v>
      </c>
      <c r="AE69" s="191" t="s">
        <v>894</v>
      </c>
      <c r="AF69" s="191" t="s">
        <v>508</v>
      </c>
      <c r="AG69" s="195" t="s">
        <v>979</v>
      </c>
      <c r="AH69" s="186" t="s">
        <v>945</v>
      </c>
      <c r="AI69" s="191" t="s">
        <v>572</v>
      </c>
      <c r="AJ69" s="191" t="s">
        <v>561</v>
      </c>
      <c r="AK69" s="191" t="s">
        <v>909</v>
      </c>
    </row>
    <row r="70" spans="19:37" s="92" customFormat="1">
      <c r="S70" s="103"/>
      <c r="T70" s="186" t="s">
        <v>913</v>
      </c>
      <c r="U70" s="187" t="s">
        <v>989</v>
      </c>
      <c r="V70" s="187" t="s">
        <v>834</v>
      </c>
      <c r="W70" s="187" t="s">
        <v>855</v>
      </c>
      <c r="X70" s="187" t="s">
        <v>861</v>
      </c>
      <c r="Y70" s="187" t="s">
        <v>481</v>
      </c>
      <c r="Z70" s="188" t="s">
        <v>114</v>
      </c>
      <c r="AA70" s="187" t="s">
        <v>875</v>
      </c>
      <c r="AB70" s="187" t="s">
        <v>885</v>
      </c>
      <c r="AC70" s="191" t="s">
        <v>890</v>
      </c>
      <c r="AD70" s="191" t="s">
        <v>562</v>
      </c>
      <c r="AE70" s="191" t="s">
        <v>554</v>
      </c>
      <c r="AF70" s="191" t="s">
        <v>896</v>
      </c>
      <c r="AG70" s="191" t="s">
        <v>559</v>
      </c>
      <c r="AH70" s="186" t="s">
        <v>946</v>
      </c>
      <c r="AI70" s="191" t="s">
        <v>561</v>
      </c>
      <c r="AJ70" s="191" t="s">
        <v>565</v>
      </c>
      <c r="AK70" s="191" t="s">
        <v>206</v>
      </c>
    </row>
    <row r="71" spans="19:37" s="92" customFormat="1">
      <c r="S71" s="103"/>
      <c r="T71" s="186" t="s">
        <v>961</v>
      </c>
      <c r="U71" s="187" t="s">
        <v>206</v>
      </c>
      <c r="V71" s="187"/>
      <c r="W71" s="187"/>
      <c r="X71" s="187"/>
      <c r="Y71" s="195" t="s">
        <v>909</v>
      </c>
      <c r="Z71" s="187" t="s">
        <v>587</v>
      </c>
      <c r="AA71" s="187" t="s">
        <v>489</v>
      </c>
      <c r="AB71" s="187"/>
      <c r="AC71" s="191" t="s">
        <v>910</v>
      </c>
      <c r="AD71" s="191" t="s">
        <v>566</v>
      </c>
      <c r="AE71" s="191" t="s">
        <v>895</v>
      </c>
      <c r="AF71" s="191" t="s">
        <v>897</v>
      </c>
      <c r="AG71" s="191" t="s">
        <v>563</v>
      </c>
      <c r="AH71" s="186" t="s">
        <v>947</v>
      </c>
      <c r="AI71" s="191" t="s">
        <v>574</v>
      </c>
      <c r="AJ71" s="191" t="s">
        <v>903</v>
      </c>
      <c r="AK71" s="191"/>
    </row>
    <row r="72" spans="19:37" s="186" customFormat="1">
      <c r="T72" s="186" t="s">
        <v>835</v>
      </c>
      <c r="U72" s="187" t="s">
        <v>990</v>
      </c>
      <c r="V72" s="187"/>
      <c r="W72" s="187"/>
      <c r="X72" s="187"/>
      <c r="Y72" s="187"/>
      <c r="Z72" s="187" t="s">
        <v>595</v>
      </c>
      <c r="AA72" s="188" t="s">
        <v>114</v>
      </c>
      <c r="AB72" s="187"/>
      <c r="AC72" s="191" t="s">
        <v>891</v>
      </c>
      <c r="AD72" s="191" t="s">
        <v>568</v>
      </c>
      <c r="AE72" s="191" t="s">
        <v>575</v>
      </c>
      <c r="AF72" s="191" t="s">
        <v>573</v>
      </c>
      <c r="AG72" s="195" t="s">
        <v>980</v>
      </c>
      <c r="AH72" s="186" t="s">
        <v>943</v>
      </c>
      <c r="AI72" s="191" t="s">
        <v>577</v>
      </c>
      <c r="AJ72" s="191"/>
      <c r="AK72" s="191"/>
    </row>
    <row r="73" spans="19:37" s="186" customFormat="1">
      <c r="U73" s="187"/>
      <c r="V73" s="187"/>
      <c r="W73" s="188" t="s">
        <v>114</v>
      </c>
      <c r="X73" s="188" t="s">
        <v>114</v>
      </c>
      <c r="Y73" s="188" t="s">
        <v>114</v>
      </c>
      <c r="Z73" s="195" t="s">
        <v>972</v>
      </c>
      <c r="AA73" s="187" t="s">
        <v>926</v>
      </c>
      <c r="AB73" s="188" t="s">
        <v>114</v>
      </c>
      <c r="AD73" s="191"/>
      <c r="AE73" s="191"/>
      <c r="AF73" s="191" t="s">
        <v>576</v>
      </c>
      <c r="AG73" s="85"/>
      <c r="AH73" s="186" t="s">
        <v>948</v>
      </c>
      <c r="AI73" s="191"/>
      <c r="AJ73" s="191"/>
      <c r="AK73" s="193" t="s">
        <v>114</v>
      </c>
    </row>
    <row r="74" spans="19:37" s="92" customFormat="1">
      <c r="S74" s="103"/>
      <c r="U74" s="187"/>
      <c r="V74" s="188" t="s">
        <v>114</v>
      </c>
      <c r="W74" s="187" t="s">
        <v>917</v>
      </c>
      <c r="X74" s="187" t="s">
        <v>918</v>
      </c>
      <c r="Y74" s="187" t="s">
        <v>586</v>
      </c>
      <c r="Z74" s="187" t="s">
        <v>923</v>
      </c>
      <c r="AA74" s="187" t="s">
        <v>924</v>
      </c>
      <c r="AB74" s="187" t="s">
        <v>897</v>
      </c>
      <c r="AD74" s="193" t="s">
        <v>114</v>
      </c>
      <c r="AE74" s="193" t="s">
        <v>114</v>
      </c>
      <c r="AF74" s="193" t="s">
        <v>114</v>
      </c>
      <c r="AG74" s="193" t="s">
        <v>114</v>
      </c>
      <c r="AH74" s="186" t="s">
        <v>899</v>
      </c>
      <c r="AI74" s="193" t="s">
        <v>114</v>
      </c>
      <c r="AJ74" s="193" t="s">
        <v>114</v>
      </c>
      <c r="AK74" s="191" t="s">
        <v>931</v>
      </c>
    </row>
    <row r="75" spans="19:37" s="92" customFormat="1">
      <c r="S75" s="103"/>
      <c r="U75" s="187"/>
      <c r="V75" s="187" t="s">
        <v>915</v>
      </c>
      <c r="W75" s="187" t="s">
        <v>485</v>
      </c>
      <c r="X75" s="187" t="s">
        <v>919</v>
      </c>
      <c r="Y75" s="187" t="s">
        <v>614</v>
      </c>
      <c r="AA75" s="145" t="s">
        <v>925</v>
      </c>
      <c r="AB75" s="187" t="s">
        <v>557</v>
      </c>
      <c r="AD75" s="191" t="s">
        <v>589</v>
      </c>
      <c r="AE75" s="191" t="s">
        <v>608</v>
      </c>
      <c r="AF75" s="191" t="s">
        <v>598</v>
      </c>
      <c r="AG75" s="191" t="s">
        <v>591</v>
      </c>
      <c r="AI75" s="191" t="s">
        <v>624</v>
      </c>
      <c r="AJ75" s="191" t="s">
        <v>998</v>
      </c>
      <c r="AK75" s="87" t="s">
        <v>932</v>
      </c>
    </row>
    <row r="76" spans="19:37" s="92" customFormat="1">
      <c r="S76" s="103"/>
      <c r="T76" s="93" t="s">
        <v>114</v>
      </c>
      <c r="U76" s="188" t="s">
        <v>114</v>
      </c>
      <c r="V76" s="187" t="s">
        <v>601</v>
      </c>
      <c r="W76" s="187" t="s">
        <v>595</v>
      </c>
      <c r="X76" s="187" t="s">
        <v>920</v>
      </c>
      <c r="Y76" s="187" t="s">
        <v>618</v>
      </c>
      <c r="AB76" s="187" t="s">
        <v>615</v>
      </c>
      <c r="AC76" s="93" t="s">
        <v>114</v>
      </c>
      <c r="AD76" s="191" t="s">
        <v>597</v>
      </c>
      <c r="AE76" s="195" t="s">
        <v>976</v>
      </c>
      <c r="AF76" s="191" t="s">
        <v>612</v>
      </c>
      <c r="AG76" s="191" t="s">
        <v>599</v>
      </c>
      <c r="AH76" s="93" t="s">
        <v>114</v>
      </c>
      <c r="AI76" s="191" t="s">
        <v>600</v>
      </c>
      <c r="AJ76" s="191" t="s">
        <v>846</v>
      </c>
      <c r="AK76" s="87" t="s">
        <v>933</v>
      </c>
    </row>
    <row r="77" spans="19:37" s="92" customFormat="1">
      <c r="S77" s="103"/>
      <c r="T77" s="202" t="s">
        <v>584</v>
      </c>
      <c r="U77" s="187" t="s">
        <v>585</v>
      </c>
      <c r="V77" s="187" t="s">
        <v>916</v>
      </c>
      <c r="W77" s="187" t="s">
        <v>897</v>
      </c>
      <c r="X77" s="187" t="s">
        <v>921</v>
      </c>
      <c r="Y77" s="187" t="s">
        <v>922</v>
      </c>
      <c r="AB77" s="187" t="s">
        <v>602</v>
      </c>
      <c r="AC77" s="191" t="s">
        <v>588</v>
      </c>
      <c r="AD77" s="191" t="s">
        <v>625</v>
      </c>
      <c r="AE77" s="191" t="s">
        <v>929</v>
      </c>
      <c r="AF77" s="191" t="s">
        <v>620</v>
      </c>
      <c r="AG77" s="191" t="s">
        <v>604</v>
      </c>
      <c r="AH77" s="186" t="s">
        <v>949</v>
      </c>
      <c r="AI77" s="191" t="s">
        <v>605</v>
      </c>
      <c r="AJ77" s="191" t="s">
        <v>930</v>
      </c>
      <c r="AK77" s="87" t="s">
        <v>934</v>
      </c>
    </row>
    <row r="78" spans="19:37" s="92" customFormat="1">
      <c r="S78" s="103"/>
      <c r="T78" s="202" t="s">
        <v>593</v>
      </c>
      <c r="U78" s="206" t="s">
        <v>992</v>
      </c>
      <c r="X78" s="92" t="s">
        <v>1034</v>
      </c>
      <c r="AC78" s="191" t="s">
        <v>596</v>
      </c>
      <c r="AD78" s="191" t="s">
        <v>607</v>
      </c>
      <c r="AE78" s="191" t="s">
        <v>619</v>
      </c>
      <c r="AF78" s="191" t="s">
        <v>623</v>
      </c>
      <c r="AG78" s="191" t="s">
        <v>609</v>
      </c>
      <c r="AH78" s="186" t="s">
        <v>950</v>
      </c>
      <c r="AI78" s="191" t="s">
        <v>592</v>
      </c>
      <c r="AJ78" s="191" t="s">
        <v>556</v>
      </c>
      <c r="AK78" s="87" t="s">
        <v>897</v>
      </c>
    </row>
    <row r="79" spans="19:37" s="116" customFormat="1">
      <c r="T79" s="202" t="s">
        <v>988</v>
      </c>
      <c r="U79" s="206" t="s">
        <v>622</v>
      </c>
      <c r="AC79" s="191" t="s">
        <v>603</v>
      </c>
      <c r="AH79" s="186" t="s">
        <v>951</v>
      </c>
    </row>
    <row r="80" spans="19:37" s="116" customFormat="1">
      <c r="T80" s="202" t="s">
        <v>606</v>
      </c>
      <c r="U80" s="206" t="s">
        <v>914</v>
      </c>
      <c r="AC80" s="191" t="s">
        <v>927</v>
      </c>
      <c r="AH80" s="186" t="s">
        <v>952</v>
      </c>
    </row>
    <row r="81" spans="20:37" s="116" customFormat="1">
      <c r="T81" s="187"/>
      <c r="AC81" s="87" t="s">
        <v>928</v>
      </c>
      <c r="AH81" s="186" t="s">
        <v>953</v>
      </c>
    </row>
    <row r="82" spans="20:37" s="116" customFormat="1">
      <c r="T82" s="187"/>
      <c r="AH82" s="186" t="s">
        <v>954</v>
      </c>
    </row>
    <row r="83" spans="20:37" s="196" customFormat="1">
      <c r="AH83" s="185" t="s">
        <v>115</v>
      </c>
    </row>
    <row r="84" spans="20:37" s="196" customFormat="1">
      <c r="AH84" s="196" t="s">
        <v>935</v>
      </c>
    </row>
    <row r="85" spans="20:37" s="196" customFormat="1">
      <c r="AH85" s="196" t="s">
        <v>936</v>
      </c>
    </row>
    <row r="86" spans="20:37" s="196" customFormat="1">
      <c r="AH86" s="196" t="s">
        <v>937</v>
      </c>
    </row>
    <row r="87" spans="20:37" s="196" customFormat="1">
      <c r="AH87" s="196" t="s">
        <v>938</v>
      </c>
    </row>
    <row r="88" spans="20:37" s="196" customFormat="1">
      <c r="AH88" s="197" t="s">
        <v>117</v>
      </c>
    </row>
    <row r="89" spans="20:37" s="196" customFormat="1">
      <c r="AH89" s="196" t="s">
        <v>939</v>
      </c>
    </row>
    <row r="90" spans="20:37" s="196" customFormat="1">
      <c r="AH90" s="196" t="s">
        <v>940</v>
      </c>
    </row>
    <row r="91" spans="20:37" s="196" customFormat="1">
      <c r="AH91" s="196" t="s">
        <v>941</v>
      </c>
    </row>
    <row r="92" spans="20:37" s="116" customFormat="1"/>
    <row r="93" spans="20:37" s="116" customFormat="1" ht="23.25">
      <c r="T93" s="48" t="s">
        <v>626</v>
      </c>
      <c r="U93" s="48" t="s">
        <v>628</v>
      </c>
      <c r="V93" s="48" t="s">
        <v>629</v>
      </c>
      <c r="W93" s="48" t="s">
        <v>630</v>
      </c>
      <c r="X93" s="48" t="s">
        <v>631</v>
      </c>
      <c r="Y93" s="48" t="s">
        <v>632</v>
      </c>
      <c r="Z93" s="48" t="s">
        <v>633</v>
      </c>
      <c r="AA93" s="48" t="s">
        <v>634</v>
      </c>
      <c r="AB93" s="48" t="s">
        <v>635</v>
      </c>
      <c r="AC93" s="48" t="s">
        <v>636</v>
      </c>
      <c r="AD93" s="48" t="s">
        <v>637</v>
      </c>
      <c r="AE93" s="48" t="s">
        <v>638</v>
      </c>
      <c r="AF93" s="48" t="s">
        <v>639</v>
      </c>
      <c r="AG93" s="48" t="s">
        <v>640</v>
      </c>
      <c r="AH93" s="48" t="s">
        <v>641</v>
      </c>
      <c r="AI93" s="48" t="s">
        <v>627</v>
      </c>
      <c r="AJ93" s="48" t="s">
        <v>642</v>
      </c>
      <c r="AK93" s="48" t="s">
        <v>650</v>
      </c>
    </row>
    <row r="94" spans="20:37" s="116" customFormat="1">
      <c r="T94" s="117" t="s">
        <v>815</v>
      </c>
      <c r="U94" s="117" t="s">
        <v>22</v>
      </c>
      <c r="V94" s="117" t="s">
        <v>22</v>
      </c>
      <c r="W94" s="117" t="s">
        <v>22</v>
      </c>
      <c r="X94" s="117" t="s">
        <v>22</v>
      </c>
      <c r="Y94" s="117" t="s">
        <v>22</v>
      </c>
      <c r="Z94" s="117" t="s">
        <v>22</v>
      </c>
      <c r="AA94" s="117" t="s">
        <v>22</v>
      </c>
      <c r="AB94" s="117" t="s">
        <v>22</v>
      </c>
      <c r="AC94" s="117" t="s">
        <v>22</v>
      </c>
      <c r="AD94" s="117" t="s">
        <v>22</v>
      </c>
      <c r="AE94" s="117" t="s">
        <v>22</v>
      </c>
      <c r="AF94" s="117" t="s">
        <v>22</v>
      </c>
      <c r="AG94" s="117" t="s">
        <v>22</v>
      </c>
      <c r="AH94" s="117" t="s">
        <v>22</v>
      </c>
      <c r="AI94" s="117" t="s">
        <v>22</v>
      </c>
      <c r="AJ94" s="117" t="s">
        <v>22</v>
      </c>
      <c r="AK94" s="117" t="s">
        <v>22</v>
      </c>
    </row>
    <row r="95" spans="20:37" s="116" customFormat="1">
      <c r="T95" s="116" t="s">
        <v>145</v>
      </c>
      <c r="U95" s="116" t="s">
        <v>375</v>
      </c>
      <c r="V95" s="116" t="s">
        <v>145</v>
      </c>
      <c r="W95" s="116" t="s">
        <v>145</v>
      </c>
      <c r="X95" s="116" t="s">
        <v>145</v>
      </c>
      <c r="Y95" s="116" t="s">
        <v>145</v>
      </c>
      <c r="Z95" s="116" t="s">
        <v>145</v>
      </c>
      <c r="AA95" s="116" t="s">
        <v>145</v>
      </c>
      <c r="AB95" s="116" t="s">
        <v>375</v>
      </c>
      <c r="AC95" s="116" t="s">
        <v>375</v>
      </c>
      <c r="AD95" s="116" t="s">
        <v>375</v>
      </c>
      <c r="AE95" s="116" t="s">
        <v>375</v>
      </c>
      <c r="AF95" s="116" t="s">
        <v>375</v>
      </c>
      <c r="AG95" s="116" t="s">
        <v>375</v>
      </c>
      <c r="AH95" s="116" t="s">
        <v>375</v>
      </c>
      <c r="AI95" s="116" t="s">
        <v>375</v>
      </c>
      <c r="AJ95" s="116" t="s">
        <v>375</v>
      </c>
      <c r="AK95" s="132" t="s">
        <v>145</v>
      </c>
    </row>
    <row r="96" spans="20:37" s="116" customFormat="1">
      <c r="T96" s="116" t="s">
        <v>172</v>
      </c>
      <c r="U96" s="116" t="s">
        <v>376</v>
      </c>
      <c r="V96" s="116" t="s">
        <v>148</v>
      </c>
      <c r="W96" s="116" t="s">
        <v>148</v>
      </c>
      <c r="X96" s="116" t="s">
        <v>148</v>
      </c>
      <c r="Y96" s="116" t="s">
        <v>371</v>
      </c>
      <c r="Z96" s="116" t="s">
        <v>148</v>
      </c>
      <c r="AA96" s="116" t="s">
        <v>148</v>
      </c>
      <c r="AB96" s="116" t="s">
        <v>376</v>
      </c>
      <c r="AC96" s="116" t="s">
        <v>376</v>
      </c>
      <c r="AD96" s="116" t="s">
        <v>376</v>
      </c>
      <c r="AE96" s="116" t="s">
        <v>376</v>
      </c>
      <c r="AF96" s="116" t="s">
        <v>376</v>
      </c>
      <c r="AG96" s="116" t="s">
        <v>376</v>
      </c>
      <c r="AH96" s="116" t="s">
        <v>376</v>
      </c>
      <c r="AI96" s="116" t="s">
        <v>376</v>
      </c>
      <c r="AJ96" s="116" t="s">
        <v>376</v>
      </c>
      <c r="AK96" s="132" t="s">
        <v>148</v>
      </c>
    </row>
    <row r="97" spans="20:37" s="116" customFormat="1">
      <c r="T97" s="116" t="s">
        <v>143</v>
      </c>
      <c r="U97" s="116" t="s">
        <v>148</v>
      </c>
      <c r="V97" s="116" t="s">
        <v>157</v>
      </c>
      <c r="W97" s="116" t="s">
        <v>150</v>
      </c>
      <c r="X97" s="116" t="s">
        <v>583</v>
      </c>
      <c r="Y97" s="116" t="s">
        <v>150</v>
      </c>
      <c r="Z97" s="116" t="s">
        <v>151</v>
      </c>
      <c r="AA97" s="116" t="s">
        <v>152</v>
      </c>
      <c r="AB97" s="116" t="s">
        <v>148</v>
      </c>
      <c r="AC97" s="116" t="s">
        <v>148</v>
      </c>
      <c r="AD97" s="116" t="s">
        <v>148</v>
      </c>
      <c r="AE97" s="116" t="s">
        <v>148</v>
      </c>
      <c r="AF97" s="116" t="s">
        <v>148</v>
      </c>
      <c r="AG97" s="116" t="s">
        <v>148</v>
      </c>
      <c r="AH97" s="116" t="s">
        <v>153</v>
      </c>
      <c r="AI97" s="116" t="s">
        <v>154</v>
      </c>
      <c r="AJ97" s="116" t="s">
        <v>155</v>
      </c>
      <c r="AK97" s="132" t="s">
        <v>162</v>
      </c>
    </row>
    <row r="98" spans="20:37" s="116" customFormat="1">
      <c r="T98" s="116" t="s">
        <v>146</v>
      </c>
      <c r="U98" s="116" t="s">
        <v>162</v>
      </c>
      <c r="V98" s="116" t="s">
        <v>149</v>
      </c>
      <c r="W98" s="116" t="s">
        <v>149</v>
      </c>
      <c r="X98" s="116" t="s">
        <v>149</v>
      </c>
      <c r="Y98" s="116" t="s">
        <v>149</v>
      </c>
      <c r="Z98" s="116" t="s">
        <v>28</v>
      </c>
      <c r="AA98" s="116" t="s">
        <v>28</v>
      </c>
      <c r="AB98" s="116" t="s">
        <v>156</v>
      </c>
      <c r="AC98" s="116" t="s">
        <v>124</v>
      </c>
      <c r="AD98" s="116" t="s">
        <v>143</v>
      </c>
      <c r="AE98" s="116" t="s">
        <v>150</v>
      </c>
      <c r="AF98" s="116" t="s">
        <v>124</v>
      </c>
      <c r="AG98" s="116" t="s">
        <v>158</v>
      </c>
      <c r="AH98" s="116" t="s">
        <v>159</v>
      </c>
      <c r="AI98" s="116" t="s">
        <v>373</v>
      </c>
      <c r="AJ98" s="116" t="s">
        <v>161</v>
      </c>
      <c r="AK98" s="132" t="s">
        <v>173</v>
      </c>
    </row>
    <row r="99" spans="20:37" s="116" customFormat="1">
      <c r="U99" s="116" t="s">
        <v>173</v>
      </c>
      <c r="V99" s="116" t="s">
        <v>163</v>
      </c>
      <c r="W99" s="116" t="s">
        <v>164</v>
      </c>
      <c r="X99" s="133" t="s">
        <v>147</v>
      </c>
      <c r="Y99" s="116" t="s">
        <v>165</v>
      </c>
      <c r="Z99" s="116" t="s">
        <v>165</v>
      </c>
      <c r="AA99" s="116" t="s">
        <v>165</v>
      </c>
      <c r="AB99" s="116" t="s">
        <v>374</v>
      </c>
      <c r="AC99" s="116" t="s">
        <v>167</v>
      </c>
      <c r="AD99" s="116" t="s">
        <v>372</v>
      </c>
      <c r="AE99" s="116" t="s">
        <v>377</v>
      </c>
      <c r="AF99" s="116" t="s">
        <v>169</v>
      </c>
      <c r="AG99" s="116" t="s">
        <v>335</v>
      </c>
      <c r="AH99" s="116" t="s">
        <v>182</v>
      </c>
      <c r="AI99" s="116" t="s">
        <v>170</v>
      </c>
      <c r="AJ99" s="116" t="s">
        <v>171</v>
      </c>
      <c r="AK99" s="132" t="s">
        <v>152</v>
      </c>
    </row>
    <row r="100" spans="20:37" s="116" customFormat="1">
      <c r="U100" s="116" t="s">
        <v>156</v>
      </c>
      <c r="W100" s="116" t="s">
        <v>174</v>
      </c>
      <c r="X100" s="133" t="s">
        <v>183</v>
      </c>
      <c r="Y100" s="116" t="s">
        <v>175</v>
      </c>
      <c r="AB100" s="116" t="s">
        <v>176</v>
      </c>
      <c r="AC100" s="116" t="s">
        <v>145</v>
      </c>
      <c r="AD100" s="116" t="s">
        <v>177</v>
      </c>
      <c r="AE100" s="116" t="s">
        <v>124</v>
      </c>
      <c r="AF100" s="116" t="s">
        <v>378</v>
      </c>
      <c r="AG100" s="116" t="s">
        <v>179</v>
      </c>
      <c r="AH100" s="116" t="s">
        <v>379</v>
      </c>
      <c r="AI100" s="116" t="s">
        <v>181</v>
      </c>
      <c r="AJ100" s="14" t="s">
        <v>649</v>
      </c>
      <c r="AK100" s="132" t="s">
        <v>149</v>
      </c>
    </row>
    <row r="101" spans="20:37" s="116" customFormat="1">
      <c r="Y101" s="116" t="s">
        <v>124</v>
      </c>
      <c r="AB101" s="116" t="s">
        <v>177</v>
      </c>
      <c r="AF101" s="116" t="s">
        <v>143</v>
      </c>
    </row>
    <row r="102" spans="20:37" s="116" customFormat="1"/>
    <row r="103" spans="20:37" s="116" customFormat="1">
      <c r="T103" s="157" t="s">
        <v>108</v>
      </c>
      <c r="U103" s="117" t="s">
        <v>108</v>
      </c>
      <c r="V103" s="117" t="s">
        <v>108</v>
      </c>
      <c r="W103" s="117" t="s">
        <v>108</v>
      </c>
      <c r="X103" s="117" t="s">
        <v>108</v>
      </c>
      <c r="Y103" s="117" t="s">
        <v>108</v>
      </c>
      <c r="Z103" s="117" t="s">
        <v>108</v>
      </c>
      <c r="AA103" s="117" t="s">
        <v>108</v>
      </c>
      <c r="AB103" s="117" t="s">
        <v>108</v>
      </c>
      <c r="AC103" s="117" t="s">
        <v>108</v>
      </c>
      <c r="AD103" s="117" t="s">
        <v>108</v>
      </c>
      <c r="AE103" s="117" t="s">
        <v>108</v>
      </c>
      <c r="AF103" s="117" t="s">
        <v>108</v>
      </c>
      <c r="AG103" s="117" t="s">
        <v>108</v>
      </c>
      <c r="AH103" s="117" t="s">
        <v>108</v>
      </c>
      <c r="AI103" s="117" t="s">
        <v>108</v>
      </c>
      <c r="AJ103" s="117" t="s">
        <v>108</v>
      </c>
      <c r="AK103" s="117" t="s">
        <v>108</v>
      </c>
    </row>
    <row r="104" spans="20:37" s="116" customFormat="1">
      <c r="T104" s="15" t="s">
        <v>144</v>
      </c>
      <c r="U104" s="15" t="s">
        <v>145</v>
      </c>
      <c r="V104" s="15" t="s">
        <v>144</v>
      </c>
      <c r="W104" s="15" t="s">
        <v>524</v>
      </c>
      <c r="X104" s="15" t="s">
        <v>1035</v>
      </c>
      <c r="Y104" s="15" t="s">
        <v>144</v>
      </c>
      <c r="Z104" s="15" t="s">
        <v>144</v>
      </c>
      <c r="AA104" s="15" t="s">
        <v>144</v>
      </c>
      <c r="AB104" s="15" t="s">
        <v>145</v>
      </c>
      <c r="AC104" s="15" t="s">
        <v>156</v>
      </c>
      <c r="AD104" s="15" t="s">
        <v>145</v>
      </c>
      <c r="AE104" s="15" t="s">
        <v>145</v>
      </c>
      <c r="AF104" s="15" t="s">
        <v>145</v>
      </c>
      <c r="AG104" s="15" t="s">
        <v>145</v>
      </c>
      <c r="AH104" s="15" t="s">
        <v>145</v>
      </c>
      <c r="AI104" s="15" t="s">
        <v>145</v>
      </c>
      <c r="AJ104" s="15" t="s">
        <v>145</v>
      </c>
      <c r="AK104" s="133" t="s">
        <v>144</v>
      </c>
    </row>
    <row r="105" spans="20:37" s="116" customFormat="1">
      <c r="T105" s="15" t="s">
        <v>147</v>
      </c>
      <c r="U105" s="15" t="s">
        <v>334</v>
      </c>
      <c r="V105" s="15" t="s">
        <v>147</v>
      </c>
      <c r="W105" s="15" t="s">
        <v>147</v>
      </c>
      <c r="X105" s="15" t="s">
        <v>186</v>
      </c>
      <c r="Y105" s="15" t="s">
        <v>147</v>
      </c>
      <c r="Z105" s="15" t="s">
        <v>147</v>
      </c>
      <c r="AA105" s="15" t="s">
        <v>147</v>
      </c>
      <c r="AB105" s="15" t="s">
        <v>186</v>
      </c>
      <c r="AC105" s="15" t="s">
        <v>186</v>
      </c>
      <c r="AD105" s="15" t="s">
        <v>186</v>
      </c>
      <c r="AE105" s="15" t="s">
        <v>334</v>
      </c>
      <c r="AF105" s="15" t="s">
        <v>234</v>
      </c>
      <c r="AG105" s="15" t="s">
        <v>334</v>
      </c>
      <c r="AH105" s="15" t="s">
        <v>171</v>
      </c>
      <c r="AI105" s="15" t="s">
        <v>187</v>
      </c>
      <c r="AJ105" s="15" t="s">
        <v>148</v>
      </c>
      <c r="AK105" s="133" t="s">
        <v>147</v>
      </c>
    </row>
    <row r="106" spans="20:37" s="116" customFormat="1">
      <c r="T106" s="15" t="s">
        <v>148</v>
      </c>
      <c r="U106" s="15" t="s">
        <v>188</v>
      </c>
      <c r="V106" s="15" t="s">
        <v>186</v>
      </c>
      <c r="W106" s="15" t="s">
        <v>186</v>
      </c>
      <c r="X106" s="15" t="s">
        <v>225</v>
      </c>
      <c r="Y106" s="15" t="s">
        <v>148</v>
      </c>
      <c r="Z106" s="15" t="s">
        <v>186</v>
      </c>
      <c r="AA106" s="15" t="s">
        <v>186</v>
      </c>
      <c r="AB106" s="86" t="s">
        <v>189</v>
      </c>
      <c r="AC106" s="15" t="s">
        <v>190</v>
      </c>
      <c r="AD106" s="15" t="s">
        <v>193</v>
      </c>
      <c r="AE106" s="15" t="s">
        <v>149</v>
      </c>
      <c r="AF106" s="15" t="s">
        <v>28</v>
      </c>
      <c r="AG106" s="15" t="s">
        <v>191</v>
      </c>
      <c r="AH106" s="15" t="s">
        <v>192</v>
      </c>
      <c r="AI106" s="86" t="s">
        <v>172</v>
      </c>
      <c r="AJ106" s="15" t="s">
        <v>193</v>
      </c>
      <c r="AK106" s="133" t="s">
        <v>334</v>
      </c>
    </row>
    <row r="107" spans="20:37" s="116" customFormat="1">
      <c r="T107" s="15" t="s">
        <v>193</v>
      </c>
      <c r="U107" s="15" t="s">
        <v>179</v>
      </c>
      <c r="V107" s="15" t="s">
        <v>194</v>
      </c>
      <c r="W107" s="15" t="s">
        <v>184</v>
      </c>
      <c r="X107" s="15" t="s">
        <v>184</v>
      </c>
      <c r="Y107" s="15" t="s">
        <v>184</v>
      </c>
      <c r="Z107" s="15" t="s">
        <v>328</v>
      </c>
      <c r="AA107" s="15" t="s">
        <v>196</v>
      </c>
      <c r="AB107" s="15" t="s">
        <v>193</v>
      </c>
      <c r="AC107" s="15" t="s">
        <v>149</v>
      </c>
      <c r="AD107" s="15" t="s">
        <v>124</v>
      </c>
      <c r="AE107" s="15" t="s">
        <v>156</v>
      </c>
      <c r="AF107" s="15" t="s">
        <v>330</v>
      </c>
      <c r="AG107" s="15" t="s">
        <v>198</v>
      </c>
      <c r="AH107" s="15" t="s">
        <v>199</v>
      </c>
      <c r="AI107" s="15" t="s">
        <v>333</v>
      </c>
      <c r="AJ107" s="15" t="s">
        <v>200</v>
      </c>
      <c r="AK107" s="133" t="s">
        <v>229</v>
      </c>
    </row>
    <row r="108" spans="20:37" s="116" customFormat="1">
      <c r="T108" s="86" t="s">
        <v>261</v>
      </c>
      <c r="U108" s="87" t="s">
        <v>177</v>
      </c>
      <c r="V108" s="15" t="s">
        <v>201</v>
      </c>
      <c r="W108" s="15" t="s">
        <v>202</v>
      </c>
      <c r="X108" s="15" t="s">
        <v>212</v>
      </c>
      <c r="Y108" s="15" t="s">
        <v>329</v>
      </c>
      <c r="Z108" s="15" t="s">
        <v>152</v>
      </c>
      <c r="AA108" s="15" t="s">
        <v>203</v>
      </c>
      <c r="AB108" s="15" t="s">
        <v>204</v>
      </c>
      <c r="AC108" s="15" t="s">
        <v>205</v>
      </c>
      <c r="AD108" s="15" t="s">
        <v>179</v>
      </c>
      <c r="AE108" s="15" t="s">
        <v>525</v>
      </c>
      <c r="AF108" s="86" t="s">
        <v>452</v>
      </c>
      <c r="AG108" s="15" t="s">
        <v>206</v>
      </c>
      <c r="AH108" s="15" t="s">
        <v>207</v>
      </c>
      <c r="AI108" s="15" t="s">
        <v>208</v>
      </c>
      <c r="AJ108" s="15" t="s">
        <v>209</v>
      </c>
      <c r="AK108" s="133" t="s">
        <v>194</v>
      </c>
    </row>
    <row r="109" spans="20:37" s="116" customFormat="1">
      <c r="T109" s="15" t="s">
        <v>210</v>
      </c>
      <c r="V109" s="15" t="s">
        <v>205</v>
      </c>
      <c r="W109" s="15" t="s">
        <v>152</v>
      </c>
      <c r="Y109" s="15" t="s">
        <v>195</v>
      </c>
      <c r="Z109" s="15" t="s">
        <v>205</v>
      </c>
      <c r="AA109" s="15" t="s">
        <v>164</v>
      </c>
      <c r="AB109" s="15" t="s">
        <v>211</v>
      </c>
      <c r="AC109" s="15" t="s">
        <v>177</v>
      </c>
      <c r="AE109" s="15" t="s">
        <v>177</v>
      </c>
      <c r="AF109" s="15" t="s">
        <v>177</v>
      </c>
      <c r="AH109" s="15" t="s">
        <v>181</v>
      </c>
      <c r="AK109" s="133" t="s">
        <v>158</v>
      </c>
    </row>
    <row r="110" spans="20:37" s="116" customFormat="1">
      <c r="AK110" s="133" t="s">
        <v>177</v>
      </c>
    </row>
    <row r="111" spans="20:37" s="116" customFormat="1">
      <c r="T111" s="117" t="s">
        <v>109</v>
      </c>
      <c r="U111" s="117" t="s">
        <v>109</v>
      </c>
      <c r="V111" s="117" t="s">
        <v>109</v>
      </c>
      <c r="W111" s="117" t="s">
        <v>109</v>
      </c>
      <c r="X111" s="117" t="s">
        <v>109</v>
      </c>
      <c r="Y111" s="117" t="s">
        <v>109</v>
      </c>
      <c r="Z111" s="117" t="s">
        <v>109</v>
      </c>
      <c r="AA111" s="117" t="s">
        <v>109</v>
      </c>
      <c r="AB111" s="117" t="s">
        <v>109</v>
      </c>
      <c r="AC111" s="117" t="s">
        <v>109</v>
      </c>
      <c r="AD111" s="117" t="s">
        <v>109</v>
      </c>
      <c r="AE111" s="117" t="s">
        <v>109</v>
      </c>
      <c r="AF111" s="117" t="s">
        <v>109</v>
      </c>
      <c r="AG111" s="117" t="s">
        <v>109</v>
      </c>
      <c r="AH111" s="117" t="s">
        <v>109</v>
      </c>
      <c r="AI111" s="117" t="s">
        <v>109</v>
      </c>
      <c r="AJ111" s="117" t="s">
        <v>109</v>
      </c>
      <c r="AK111" s="117" t="s">
        <v>109</v>
      </c>
    </row>
    <row r="112" spans="20:37" s="116" customFormat="1" ht="15.75">
      <c r="T112" s="136" t="s">
        <v>380</v>
      </c>
      <c r="U112" s="136" t="s">
        <v>256</v>
      </c>
      <c r="V112" s="137" t="s">
        <v>265</v>
      </c>
      <c r="W112" s="134" t="s">
        <v>385</v>
      </c>
      <c r="X112" s="47" t="s">
        <v>659</v>
      </c>
      <c r="Y112" s="47" t="s">
        <v>660</v>
      </c>
      <c r="Z112" s="141" t="s">
        <v>971</v>
      </c>
      <c r="AA112" s="142" t="s">
        <v>233</v>
      </c>
      <c r="AB112" s="145" t="s">
        <v>269</v>
      </c>
      <c r="AC112" s="139" t="s">
        <v>215</v>
      </c>
      <c r="AD112" s="47" t="s">
        <v>255</v>
      </c>
      <c r="AE112" s="47" t="s">
        <v>670</v>
      </c>
      <c r="AF112" s="47" t="s">
        <v>382</v>
      </c>
      <c r="AG112" s="144" t="s">
        <v>264</v>
      </c>
      <c r="AH112" s="139" t="s">
        <v>675</v>
      </c>
      <c r="AI112" s="47">
        <v>0</v>
      </c>
      <c r="AJ112" s="136" t="s">
        <v>677</v>
      </c>
      <c r="AK112" s="133" t="s">
        <v>986</v>
      </c>
    </row>
    <row r="113" spans="20:37" s="116" customFormat="1" ht="15.75">
      <c r="T113" s="136" t="s">
        <v>388</v>
      </c>
      <c r="U113" s="136" t="s">
        <v>237</v>
      </c>
      <c r="V113" s="137" t="s">
        <v>253</v>
      </c>
      <c r="W113" s="134" t="s">
        <v>655</v>
      </c>
      <c r="X113" s="47" t="s">
        <v>258</v>
      </c>
      <c r="Y113" s="47" t="s">
        <v>661</v>
      </c>
      <c r="Z113" s="141" t="s">
        <v>386</v>
      </c>
      <c r="AA113" s="142" t="s">
        <v>203</v>
      </c>
      <c r="AB113" s="133" t="s">
        <v>254</v>
      </c>
      <c r="AC113" s="139" t="s">
        <v>240</v>
      </c>
      <c r="AD113" s="47" t="s">
        <v>267</v>
      </c>
      <c r="AE113" s="47" t="s">
        <v>395</v>
      </c>
      <c r="AF113" s="47" t="s">
        <v>220</v>
      </c>
      <c r="AG113" s="144" t="s">
        <v>673</v>
      </c>
      <c r="AH113" s="139" t="s">
        <v>221</v>
      </c>
      <c r="AI113" s="47" t="s">
        <v>213</v>
      </c>
      <c r="AJ113" s="136" t="s">
        <v>217</v>
      </c>
      <c r="AK113" s="133" t="s">
        <v>985</v>
      </c>
    </row>
    <row r="114" spans="20:37" s="116" customFormat="1" ht="15.75">
      <c r="T114" s="136" t="s">
        <v>384</v>
      </c>
      <c r="U114" s="136" t="s">
        <v>654</v>
      </c>
      <c r="V114" s="137" t="s">
        <v>258</v>
      </c>
      <c r="W114" s="134" t="s">
        <v>656</v>
      </c>
      <c r="X114" s="47" t="s">
        <v>304</v>
      </c>
      <c r="Y114" s="47" t="s">
        <v>224</v>
      </c>
      <c r="Z114" s="141" t="s">
        <v>232</v>
      </c>
      <c r="AA114" s="143" t="s">
        <v>664</v>
      </c>
      <c r="AB114" s="145" t="s">
        <v>259</v>
      </c>
      <c r="AC114" s="139" t="s">
        <v>667</v>
      </c>
      <c r="AD114" s="47" t="s">
        <v>218</v>
      </c>
      <c r="AE114" s="47" t="s">
        <v>263</v>
      </c>
      <c r="AF114" s="47" t="s">
        <v>149</v>
      </c>
      <c r="AG114" s="144" t="s">
        <v>268</v>
      </c>
      <c r="AH114" s="139" t="s">
        <v>228</v>
      </c>
      <c r="AI114" s="47" t="s">
        <v>216</v>
      </c>
      <c r="AJ114" s="136" t="s">
        <v>186</v>
      </c>
      <c r="AK114" s="133" t="s">
        <v>703</v>
      </c>
    </row>
    <row r="115" spans="20:37" s="116" customFormat="1" ht="15.75">
      <c r="T115" s="136" t="s">
        <v>653</v>
      </c>
      <c r="U115" s="136" t="s">
        <v>257</v>
      </c>
      <c r="V115" s="138" t="s">
        <v>197</v>
      </c>
      <c r="W115" s="134" t="s">
        <v>657</v>
      </c>
      <c r="X115" s="47" t="s">
        <v>218</v>
      </c>
      <c r="Y115" s="47" t="s">
        <v>391</v>
      </c>
      <c r="Z115" s="141" t="s">
        <v>219</v>
      </c>
      <c r="AA115" s="142" t="s">
        <v>665</v>
      </c>
      <c r="AB115" s="145" t="s">
        <v>266</v>
      </c>
      <c r="AC115" s="139" t="s">
        <v>668</v>
      </c>
      <c r="AD115" s="47" t="s">
        <v>389</v>
      </c>
      <c r="AE115" s="47" t="s">
        <v>671</v>
      </c>
      <c r="AF115" s="139" t="s">
        <v>510</v>
      </c>
      <c r="AG115" s="144" t="s">
        <v>383</v>
      </c>
      <c r="AH115" s="139" t="s">
        <v>235</v>
      </c>
      <c r="AI115" s="47" t="s">
        <v>222</v>
      </c>
      <c r="AJ115" s="136" t="s">
        <v>229</v>
      </c>
      <c r="AK115" s="133" t="s">
        <v>188</v>
      </c>
    </row>
    <row r="116" spans="20:37" s="116" customFormat="1" ht="15.75">
      <c r="T116" s="136" t="s">
        <v>840</v>
      </c>
      <c r="U116" s="136" t="s">
        <v>184</v>
      </c>
      <c r="V116" s="137" t="s">
        <v>325</v>
      </c>
      <c r="W116" s="134" t="s">
        <v>658</v>
      </c>
      <c r="X116" s="47" t="s">
        <v>205</v>
      </c>
      <c r="Y116" s="47" t="s">
        <v>662</v>
      </c>
      <c r="Z116" s="141" t="s">
        <v>202</v>
      </c>
      <c r="AA116" s="142" t="s">
        <v>218</v>
      </c>
      <c r="AB116" s="145" t="s">
        <v>262</v>
      </c>
      <c r="AC116" s="139" t="s">
        <v>229</v>
      </c>
      <c r="AD116" s="47" t="s">
        <v>669</v>
      </c>
      <c r="AE116" s="47" t="s">
        <v>473</v>
      </c>
      <c r="AF116" s="140" t="s">
        <v>977</v>
      </c>
      <c r="AG116" s="144" t="s">
        <v>674</v>
      </c>
      <c r="AH116" s="139" t="s">
        <v>239</v>
      </c>
      <c r="AI116" s="47" t="s">
        <v>676</v>
      </c>
      <c r="AJ116" s="136" t="s">
        <v>678</v>
      </c>
      <c r="AK116" s="133" t="s">
        <v>191</v>
      </c>
    </row>
    <row r="117" spans="20:37" s="116" customFormat="1">
      <c r="Y117" s="47" t="s">
        <v>970</v>
      </c>
      <c r="AB117" s="133" t="s">
        <v>974</v>
      </c>
      <c r="AC117" s="139" t="s">
        <v>238</v>
      </c>
      <c r="AE117" s="135" t="s">
        <v>672</v>
      </c>
      <c r="AG117" s="134"/>
      <c r="AH117" s="148" t="s">
        <v>679</v>
      </c>
      <c r="AJ117" s="133" t="s">
        <v>241</v>
      </c>
      <c r="AK117" s="133" t="s">
        <v>258</v>
      </c>
    </row>
    <row r="118" spans="20:37" s="116" customFormat="1"/>
    <row r="119" spans="20:37" s="116" customFormat="1" ht="15.75">
      <c r="T119" s="117" t="s">
        <v>110</v>
      </c>
      <c r="U119" s="117" t="s">
        <v>110</v>
      </c>
      <c r="V119" s="117" t="s">
        <v>110</v>
      </c>
      <c r="W119" s="117" t="s">
        <v>110</v>
      </c>
      <c r="X119" s="117" t="s">
        <v>110</v>
      </c>
      <c r="Y119" s="162" t="s">
        <v>110</v>
      </c>
      <c r="Z119" s="117" t="s">
        <v>110</v>
      </c>
      <c r="AA119" s="117" t="s">
        <v>110</v>
      </c>
      <c r="AB119" s="117" t="s">
        <v>110</v>
      </c>
      <c r="AC119" s="117" t="s">
        <v>110</v>
      </c>
      <c r="AD119" s="117" t="s">
        <v>110</v>
      </c>
      <c r="AE119" s="117" t="s">
        <v>110</v>
      </c>
      <c r="AF119" s="117" t="s">
        <v>110</v>
      </c>
      <c r="AG119" s="117" t="s">
        <v>110</v>
      </c>
      <c r="AH119" s="117" t="s">
        <v>110</v>
      </c>
      <c r="AI119" s="117" t="s">
        <v>110</v>
      </c>
      <c r="AJ119" s="117" t="s">
        <v>110</v>
      </c>
      <c r="AK119" s="117" t="s">
        <v>110</v>
      </c>
    </row>
    <row r="120" spans="20:37" s="116" customFormat="1" ht="15.75">
      <c r="T120" s="133" t="s">
        <v>320</v>
      </c>
      <c r="U120" s="146" t="s">
        <v>261</v>
      </c>
      <c r="V120" s="146" t="s">
        <v>299</v>
      </c>
      <c r="W120" s="147" t="s">
        <v>306</v>
      </c>
      <c r="X120" s="147" t="s">
        <v>459</v>
      </c>
      <c r="Y120" s="136" t="s">
        <v>712</v>
      </c>
      <c r="Z120" s="195" t="s">
        <v>305</v>
      </c>
      <c r="AA120" s="159" t="s">
        <v>713</v>
      </c>
      <c r="AB120" s="195" t="s">
        <v>975</v>
      </c>
      <c r="AC120" s="139" t="s">
        <v>297</v>
      </c>
      <c r="AD120" s="147" t="s">
        <v>288</v>
      </c>
      <c r="AE120" s="133" t="s">
        <v>714</v>
      </c>
      <c r="AF120" s="147" t="s">
        <v>332</v>
      </c>
      <c r="AG120" s="195" t="s">
        <v>277</v>
      </c>
      <c r="AH120" s="133" t="s">
        <v>312</v>
      </c>
      <c r="AI120" s="147" t="s">
        <v>315</v>
      </c>
      <c r="AJ120" s="133" t="s">
        <v>323</v>
      </c>
      <c r="AK120" s="133" t="s">
        <v>716</v>
      </c>
    </row>
    <row r="121" spans="20:37" s="116" customFormat="1" ht="15.75">
      <c r="T121" s="133" t="s">
        <v>1018</v>
      </c>
      <c r="U121" s="146" t="s">
        <v>280</v>
      </c>
      <c r="V121" s="146" t="s">
        <v>300</v>
      </c>
      <c r="W121" s="147" t="s">
        <v>338</v>
      </c>
      <c r="X121" s="147" t="s">
        <v>689</v>
      </c>
      <c r="Y121" s="136" t="s">
        <v>260</v>
      </c>
      <c r="Z121" s="195" t="s">
        <v>340</v>
      </c>
      <c r="AA121" s="146" t="s">
        <v>308</v>
      </c>
      <c r="AB121" s="159" t="s">
        <v>274</v>
      </c>
      <c r="AC121" s="139" t="s">
        <v>337</v>
      </c>
      <c r="AD121" s="160" t="s">
        <v>229</v>
      </c>
      <c r="AE121" s="133" t="s">
        <v>285</v>
      </c>
      <c r="AF121" s="147" t="s">
        <v>292</v>
      </c>
      <c r="AG121" s="195" t="s">
        <v>978</v>
      </c>
      <c r="AH121" s="133" t="s">
        <v>686</v>
      </c>
      <c r="AI121" s="147" t="s">
        <v>316</v>
      </c>
      <c r="AJ121" s="133" t="s">
        <v>197</v>
      </c>
      <c r="AK121" s="133" t="s">
        <v>717</v>
      </c>
    </row>
    <row r="122" spans="20:37" s="116" customFormat="1" ht="15.75">
      <c r="T122" s="133" t="s">
        <v>321</v>
      </c>
      <c r="U122" s="146" t="s">
        <v>281</v>
      </c>
      <c r="V122" s="146" t="s">
        <v>301</v>
      </c>
      <c r="W122" s="147" t="s">
        <v>307</v>
      </c>
      <c r="X122" s="159" t="s">
        <v>1036</v>
      </c>
      <c r="Y122" s="136" t="s">
        <v>188</v>
      </c>
      <c r="Z122" s="195" t="s">
        <v>303</v>
      </c>
      <c r="AA122" s="146" t="s">
        <v>309</v>
      </c>
      <c r="AB122" s="159" t="s">
        <v>276</v>
      </c>
      <c r="AC122" s="139" t="s">
        <v>197</v>
      </c>
      <c r="AD122" s="147" t="s">
        <v>289</v>
      </c>
      <c r="AE122" s="133" t="s">
        <v>286</v>
      </c>
      <c r="AF122" s="147" t="s">
        <v>293</v>
      </c>
      <c r="AG122" s="146" t="s">
        <v>278</v>
      </c>
      <c r="AH122" s="133" t="s">
        <v>451</v>
      </c>
      <c r="AI122" s="147" t="s">
        <v>317</v>
      </c>
      <c r="AJ122" s="133" t="s">
        <v>325</v>
      </c>
      <c r="AK122" s="133" t="s">
        <v>983</v>
      </c>
    </row>
    <row r="123" spans="20:37" s="116" customFormat="1" ht="15.75">
      <c r="T123" s="133" t="s">
        <v>1019</v>
      </c>
      <c r="U123" s="146" t="s">
        <v>282</v>
      </c>
      <c r="V123" s="146" t="s">
        <v>302</v>
      </c>
      <c r="W123" s="147" t="s">
        <v>300</v>
      </c>
      <c r="X123" s="159" t="s">
        <v>710</v>
      </c>
      <c r="Y123" s="136" t="s">
        <v>223</v>
      </c>
      <c r="Z123" s="195" t="s">
        <v>304</v>
      </c>
      <c r="AA123" s="146" t="s">
        <v>310</v>
      </c>
      <c r="AB123" s="159" t="s">
        <v>275</v>
      </c>
      <c r="AC123" s="139" t="s">
        <v>191</v>
      </c>
      <c r="AD123" s="147" t="s">
        <v>290</v>
      </c>
      <c r="AE123" s="133" t="s">
        <v>569</v>
      </c>
      <c r="AF123" s="147" t="s">
        <v>685</v>
      </c>
      <c r="AG123" s="146" t="s">
        <v>279</v>
      </c>
      <c r="AH123" s="133" t="s">
        <v>313</v>
      </c>
      <c r="AI123" s="147" t="s">
        <v>318</v>
      </c>
      <c r="AJ123" s="133" t="s">
        <v>319</v>
      </c>
      <c r="AK123" s="133" t="s">
        <v>718</v>
      </c>
    </row>
    <row r="124" spans="20:37" s="116" customFormat="1" ht="15.75">
      <c r="T124" s="133" t="s">
        <v>681</v>
      </c>
      <c r="U124" s="146" t="s">
        <v>683</v>
      </c>
      <c r="V124" s="146" t="s">
        <v>459</v>
      </c>
      <c r="W124" s="147" t="s">
        <v>459</v>
      </c>
      <c r="X124" s="159" t="s">
        <v>711</v>
      </c>
      <c r="Y124" s="136" t="s">
        <v>219</v>
      </c>
      <c r="Z124" s="195" t="s">
        <v>368</v>
      </c>
      <c r="AA124" s="146" t="s">
        <v>311</v>
      </c>
      <c r="AB124" s="159" t="s">
        <v>261</v>
      </c>
      <c r="AC124" s="139" t="s">
        <v>298</v>
      </c>
      <c r="AD124" s="147" t="s">
        <v>291</v>
      </c>
      <c r="AE124" s="133" t="s">
        <v>684</v>
      </c>
      <c r="AF124" s="160" t="s">
        <v>456</v>
      </c>
      <c r="AG124" s="146" t="s">
        <v>229</v>
      </c>
      <c r="AH124" s="133" t="s">
        <v>687</v>
      </c>
      <c r="AI124" s="147" t="s">
        <v>319</v>
      </c>
      <c r="AJ124" s="133" t="s">
        <v>688</v>
      </c>
      <c r="AK124" s="133" t="s">
        <v>392</v>
      </c>
    </row>
    <row r="125" spans="20:37" s="116" customFormat="1" ht="15.75">
      <c r="T125" s="133" t="s">
        <v>966</v>
      </c>
      <c r="W125" s="159" t="s">
        <v>393</v>
      </c>
      <c r="Y125" s="136" t="s">
        <v>690</v>
      </c>
      <c r="Z125" s="147" t="s">
        <v>339</v>
      </c>
      <c r="AE125" s="133" t="s">
        <v>715</v>
      </c>
      <c r="AF125" s="147"/>
      <c r="AJ125" s="133" t="s">
        <v>326</v>
      </c>
      <c r="AK125" s="15"/>
    </row>
    <row r="126" spans="20:37" s="116" customFormat="1">
      <c r="T126" s="117" t="s">
        <v>111</v>
      </c>
      <c r="U126" s="117" t="s">
        <v>111</v>
      </c>
      <c r="V126" s="117" t="s">
        <v>111</v>
      </c>
      <c r="W126" s="117" t="s">
        <v>111</v>
      </c>
      <c r="X126" s="117" t="s">
        <v>111</v>
      </c>
      <c r="Y126" s="117" t="s">
        <v>111</v>
      </c>
      <c r="Z126" s="117" t="s">
        <v>111</v>
      </c>
      <c r="AA126" s="117" t="s">
        <v>111</v>
      </c>
      <c r="AB126" s="117" t="s">
        <v>111</v>
      </c>
      <c r="AC126" s="117" t="s">
        <v>111</v>
      </c>
      <c r="AD126" s="117" t="s">
        <v>111</v>
      </c>
      <c r="AE126" s="117" t="s">
        <v>111</v>
      </c>
      <c r="AF126" s="117" t="s">
        <v>111</v>
      </c>
      <c r="AG126" s="117" t="s">
        <v>111</v>
      </c>
      <c r="AH126" s="117" t="s">
        <v>111</v>
      </c>
      <c r="AI126" s="117" t="s">
        <v>111</v>
      </c>
      <c r="AJ126" s="117" t="s">
        <v>111</v>
      </c>
      <c r="AK126" s="117" t="s">
        <v>111</v>
      </c>
    </row>
    <row r="127" spans="20:37" s="116" customFormat="1">
      <c r="T127" s="163" t="s">
        <v>402</v>
      </c>
      <c r="U127" s="163" t="s">
        <v>403</v>
      </c>
      <c r="V127" s="163" t="s">
        <v>404</v>
      </c>
      <c r="W127" s="163" t="s">
        <v>441</v>
      </c>
      <c r="X127" s="163" t="s">
        <v>732</v>
      </c>
      <c r="Y127" s="163" t="s">
        <v>1036</v>
      </c>
      <c r="Z127" s="163" t="s">
        <v>453</v>
      </c>
      <c r="AA127" s="163" t="s">
        <v>735</v>
      </c>
      <c r="AB127" s="163" t="s">
        <v>442</v>
      </c>
      <c r="AC127" s="163" t="s">
        <v>406</v>
      </c>
      <c r="AD127" s="163" t="s">
        <v>407</v>
      </c>
      <c r="AE127" s="163" t="s">
        <v>507</v>
      </c>
      <c r="AF127" s="163" t="s">
        <v>443</v>
      </c>
      <c r="AG127" s="163" t="s">
        <v>408</v>
      </c>
      <c r="AH127" s="177" t="s">
        <v>397</v>
      </c>
      <c r="AI127" s="163" t="s">
        <v>409</v>
      </c>
      <c r="AJ127" s="163" t="s">
        <v>741</v>
      </c>
      <c r="AK127" s="195" t="s">
        <v>982</v>
      </c>
    </row>
    <row r="128" spans="20:37" s="116" customFormat="1">
      <c r="T128" s="163" t="s">
        <v>410</v>
      </c>
      <c r="U128" s="163" t="s">
        <v>411</v>
      </c>
      <c r="V128" s="163" t="s">
        <v>412</v>
      </c>
      <c r="W128" s="163" t="s">
        <v>413</v>
      </c>
      <c r="X128" s="163" t="s">
        <v>456</v>
      </c>
      <c r="Y128" s="167" t="s">
        <v>784</v>
      </c>
      <c r="Z128" s="163" t="s">
        <v>469</v>
      </c>
      <c r="AA128" s="163" t="s">
        <v>736</v>
      </c>
      <c r="AB128" s="163" t="s">
        <v>414</v>
      </c>
      <c r="AC128" s="163" t="s">
        <v>415</v>
      </c>
      <c r="AD128" s="163" t="s">
        <v>416</v>
      </c>
      <c r="AE128" s="163" t="s">
        <v>287</v>
      </c>
      <c r="AF128" s="163" t="s">
        <v>417</v>
      </c>
      <c r="AG128" s="163" t="s">
        <v>411</v>
      </c>
      <c r="AH128" s="177" t="s">
        <v>398</v>
      </c>
      <c r="AI128" s="163" t="s">
        <v>418</v>
      </c>
      <c r="AJ128" s="163" t="s">
        <v>419</v>
      </c>
      <c r="AK128" s="163" t="s">
        <v>411</v>
      </c>
    </row>
    <row r="129" spans="20:37" s="116" customFormat="1">
      <c r="T129" s="163" t="s">
        <v>420</v>
      </c>
      <c r="U129" s="163" t="s">
        <v>444</v>
      </c>
      <c r="V129" s="163" t="s">
        <v>455</v>
      </c>
      <c r="W129" s="163" t="s">
        <v>421</v>
      </c>
      <c r="X129" s="163" t="s">
        <v>478</v>
      </c>
      <c r="Y129" s="195" t="s">
        <v>1040</v>
      </c>
      <c r="Z129" s="163" t="s">
        <v>445</v>
      </c>
      <c r="AA129" s="163" t="s">
        <v>737</v>
      </c>
      <c r="AB129" s="163" t="s">
        <v>423</v>
      </c>
      <c r="AC129" s="163" t="s">
        <v>424</v>
      </c>
      <c r="AD129" s="163" t="s">
        <v>425</v>
      </c>
      <c r="AE129" s="163" t="s">
        <v>446</v>
      </c>
      <c r="AF129" s="163" t="s">
        <v>426</v>
      </c>
      <c r="AG129" s="163" t="s">
        <v>427</v>
      </c>
      <c r="AH129" s="177" t="s">
        <v>400</v>
      </c>
      <c r="AI129" s="163" t="s">
        <v>447</v>
      </c>
      <c r="AJ129" s="167" t="s">
        <v>179</v>
      </c>
      <c r="AK129" s="163" t="s">
        <v>405</v>
      </c>
    </row>
    <row r="130" spans="20:37" s="116" customFormat="1">
      <c r="T130" s="163" t="s">
        <v>428</v>
      </c>
      <c r="U130" s="163" t="s">
        <v>1026</v>
      </c>
      <c r="V130" s="163" t="s">
        <v>448</v>
      </c>
      <c r="W130" s="163" t="s">
        <v>429</v>
      </c>
      <c r="X130" s="163" t="s">
        <v>733</v>
      </c>
      <c r="Y130" s="163" t="s">
        <v>734</v>
      </c>
      <c r="Z130" s="163" t="s">
        <v>430</v>
      </c>
      <c r="AA130" s="163" t="s">
        <v>422</v>
      </c>
      <c r="AB130" s="163" t="s">
        <v>458</v>
      </c>
      <c r="AC130" s="163" t="s">
        <v>449</v>
      </c>
      <c r="AD130" s="163" t="s">
        <v>431</v>
      </c>
      <c r="AE130" s="163" t="s">
        <v>739</v>
      </c>
      <c r="AF130" s="163" t="s">
        <v>432</v>
      </c>
      <c r="AG130" s="163" t="s">
        <v>433</v>
      </c>
      <c r="AH130" s="177" t="s">
        <v>401</v>
      </c>
      <c r="AI130" s="195" t="s">
        <v>981</v>
      </c>
      <c r="AJ130" s="163" t="s">
        <v>742</v>
      </c>
      <c r="AK130" s="177" t="s">
        <v>731</v>
      </c>
    </row>
    <row r="131" spans="20:37" s="116" customFormat="1">
      <c r="T131" s="163" t="s">
        <v>434</v>
      </c>
      <c r="U131" s="163" t="s">
        <v>454</v>
      </c>
      <c r="V131" s="163" t="s">
        <v>435</v>
      </c>
      <c r="W131" s="163" t="s">
        <v>796</v>
      </c>
      <c r="X131" s="167" t="s">
        <v>1037</v>
      </c>
      <c r="Y131" s="163" t="s">
        <v>436</v>
      </c>
      <c r="Z131" s="163" t="s">
        <v>437</v>
      </c>
      <c r="AA131" s="163" t="s">
        <v>738</v>
      </c>
      <c r="AB131" s="163" t="s">
        <v>457</v>
      </c>
      <c r="AC131" s="163" t="s">
        <v>438</v>
      </c>
      <c r="AD131" s="163" t="s">
        <v>439</v>
      </c>
      <c r="AE131" s="163" t="s">
        <v>740</v>
      </c>
      <c r="AF131" s="195" t="s">
        <v>579</v>
      </c>
      <c r="AG131" s="163" t="s">
        <v>440</v>
      </c>
      <c r="AH131" s="177" t="s">
        <v>399</v>
      </c>
      <c r="AI131" s="163" t="s">
        <v>450</v>
      </c>
      <c r="AJ131" s="163" t="s">
        <v>743</v>
      </c>
      <c r="AK131" s="163"/>
    </row>
    <row r="132" spans="20:37" s="116" customFormat="1">
      <c r="T132" s="117" t="s">
        <v>112</v>
      </c>
      <c r="U132" s="117" t="s">
        <v>112</v>
      </c>
      <c r="V132" s="117" t="s">
        <v>112</v>
      </c>
      <c r="W132" s="117" t="s">
        <v>112</v>
      </c>
      <c r="X132" s="117" t="s">
        <v>112</v>
      </c>
      <c r="Y132" s="117" t="s">
        <v>112</v>
      </c>
      <c r="Z132" s="117" t="s">
        <v>112</v>
      </c>
      <c r="AA132" s="117" t="s">
        <v>112</v>
      </c>
      <c r="AB132" s="117" t="s">
        <v>112</v>
      </c>
      <c r="AC132" s="117" t="s">
        <v>112</v>
      </c>
      <c r="AD132" s="117" t="s">
        <v>112</v>
      </c>
      <c r="AE132" s="117" t="s">
        <v>112</v>
      </c>
      <c r="AF132" s="117" t="s">
        <v>112</v>
      </c>
      <c r="AG132" s="117" t="s">
        <v>112</v>
      </c>
      <c r="AH132" s="117" t="s">
        <v>112</v>
      </c>
      <c r="AI132" s="117" t="s">
        <v>112</v>
      </c>
      <c r="AJ132" s="117" t="s">
        <v>112</v>
      </c>
      <c r="AK132" s="117" t="s">
        <v>112</v>
      </c>
    </row>
    <row r="133" spans="20:37" s="116" customFormat="1">
      <c r="T133" s="116" t="s">
        <v>472</v>
      </c>
      <c r="U133" s="168" t="s">
        <v>473</v>
      </c>
      <c r="V133" s="168" t="s">
        <v>476</v>
      </c>
      <c r="W133" s="168" t="s">
        <v>480</v>
      </c>
      <c r="X133" s="168" t="s">
        <v>793</v>
      </c>
      <c r="Y133" s="168" t="s">
        <v>795</v>
      </c>
      <c r="Z133" s="168" t="s">
        <v>478</v>
      </c>
      <c r="AA133" s="168" t="s">
        <v>491</v>
      </c>
      <c r="AB133" s="168" t="s">
        <v>495</v>
      </c>
      <c r="AC133" s="168" t="s">
        <v>499</v>
      </c>
      <c r="AD133" s="116" t="s">
        <v>803</v>
      </c>
      <c r="AE133" s="116" t="s">
        <v>738</v>
      </c>
      <c r="AF133" s="116" t="s">
        <v>469</v>
      </c>
      <c r="AG133" s="116" t="s">
        <v>812</v>
      </c>
      <c r="AH133" s="163" t="s">
        <v>827</v>
      </c>
      <c r="AI133" s="172" t="s">
        <v>517</v>
      </c>
      <c r="AJ133" s="172" t="s">
        <v>585</v>
      </c>
      <c r="AK133" s="116" t="s">
        <v>469</v>
      </c>
    </row>
    <row r="134" spans="20:37" s="116" customFormat="1">
      <c r="T134" s="116" t="s">
        <v>786</v>
      </c>
      <c r="U134" s="168" t="s">
        <v>790</v>
      </c>
      <c r="V134" s="168" t="s">
        <v>477</v>
      </c>
      <c r="W134" s="194" t="s">
        <v>481</v>
      </c>
      <c r="X134" s="168" t="s">
        <v>735</v>
      </c>
      <c r="Y134" s="168" t="s">
        <v>796</v>
      </c>
      <c r="Z134" s="168" t="s">
        <v>799</v>
      </c>
      <c r="AA134" s="168" t="s">
        <v>492</v>
      </c>
      <c r="AB134" s="85" t="s">
        <v>496</v>
      </c>
      <c r="AC134" s="168" t="s">
        <v>500</v>
      </c>
      <c r="AD134" s="116" t="s">
        <v>506</v>
      </c>
      <c r="AE134" s="116" t="s">
        <v>284</v>
      </c>
      <c r="AF134" s="116" t="s">
        <v>570</v>
      </c>
      <c r="AG134" s="116" t="s">
        <v>813</v>
      </c>
      <c r="AH134" s="163" t="s">
        <v>826</v>
      </c>
      <c r="AI134" s="172" t="s">
        <v>518</v>
      </c>
      <c r="AJ134" s="85" t="s">
        <v>832</v>
      </c>
      <c r="AK134" s="116" t="s">
        <v>481</v>
      </c>
    </row>
    <row r="135" spans="20:37" s="116" customFormat="1">
      <c r="T135" s="116" t="s">
        <v>471</v>
      </c>
      <c r="U135" s="168" t="s">
        <v>1023</v>
      </c>
      <c r="V135" s="168" t="s">
        <v>478</v>
      </c>
      <c r="W135" s="168" t="s">
        <v>482</v>
      </c>
      <c r="X135" s="168" t="s">
        <v>486</v>
      </c>
      <c r="Y135" s="168" t="s">
        <v>488</v>
      </c>
      <c r="Z135" s="168" t="s">
        <v>489</v>
      </c>
      <c r="AA135" s="85" t="s">
        <v>801</v>
      </c>
      <c r="AB135" s="168" t="s">
        <v>456</v>
      </c>
      <c r="AC135" s="85" t="s">
        <v>503</v>
      </c>
      <c r="AD135" s="116" t="s">
        <v>804</v>
      </c>
      <c r="AE135" s="85" t="s">
        <v>805</v>
      </c>
      <c r="AF135" s="116" t="s">
        <v>808</v>
      </c>
      <c r="AG135" s="85" t="s">
        <v>511</v>
      </c>
      <c r="AH135" s="163" t="s">
        <v>828</v>
      </c>
      <c r="AI135" s="172" t="s">
        <v>519</v>
      </c>
      <c r="AJ135" s="172" t="s">
        <v>205</v>
      </c>
      <c r="AK135" s="116" t="s">
        <v>833</v>
      </c>
    </row>
    <row r="136" spans="20:37" s="116" customFormat="1">
      <c r="T136" s="116" t="s">
        <v>470</v>
      </c>
      <c r="U136" s="168" t="s">
        <v>474</v>
      </c>
      <c r="V136" s="168" t="s">
        <v>479</v>
      </c>
      <c r="W136" s="168" t="s">
        <v>792</v>
      </c>
      <c r="X136" s="168" t="s">
        <v>487</v>
      </c>
      <c r="Y136" s="168" t="s">
        <v>456</v>
      </c>
      <c r="Z136" s="168" t="s">
        <v>490</v>
      </c>
      <c r="AA136" s="168" t="s">
        <v>493</v>
      </c>
      <c r="AB136" s="168" t="s">
        <v>497</v>
      </c>
      <c r="AC136" s="168" t="s">
        <v>501</v>
      </c>
      <c r="AD136" s="116" t="s">
        <v>504</v>
      </c>
      <c r="AE136" s="116" t="s">
        <v>806</v>
      </c>
      <c r="AF136" s="116" t="s">
        <v>509</v>
      </c>
      <c r="AG136" s="116" t="s">
        <v>512</v>
      </c>
      <c r="AH136" s="163" t="s">
        <v>516</v>
      </c>
      <c r="AI136" s="172" t="s">
        <v>520</v>
      </c>
      <c r="AJ136" s="172" t="s">
        <v>469</v>
      </c>
      <c r="AK136" s="116" t="s">
        <v>834</v>
      </c>
    </row>
    <row r="137" spans="20:37" s="116" customFormat="1">
      <c r="T137" s="116" t="s">
        <v>787</v>
      </c>
      <c r="U137" s="168" t="s">
        <v>475</v>
      </c>
      <c r="V137" s="168" t="s">
        <v>469</v>
      </c>
      <c r="W137" s="194" t="s">
        <v>483</v>
      </c>
      <c r="X137" s="168" t="s">
        <v>794</v>
      </c>
      <c r="Y137" s="195" t="s">
        <v>494</v>
      </c>
      <c r="Z137" s="85" t="s">
        <v>164</v>
      </c>
      <c r="AA137" s="85" t="s">
        <v>494</v>
      </c>
      <c r="AB137" s="168" t="s">
        <v>498</v>
      </c>
      <c r="AC137" s="168" t="s">
        <v>502</v>
      </c>
      <c r="AD137" s="116" t="s">
        <v>505</v>
      </c>
      <c r="AE137" s="116" t="s">
        <v>807</v>
      </c>
      <c r="AF137" s="116" t="s">
        <v>809</v>
      </c>
      <c r="AG137" s="116" t="s">
        <v>814</v>
      </c>
      <c r="AH137" s="177" t="s">
        <v>829</v>
      </c>
      <c r="AI137" s="172" t="s">
        <v>521</v>
      </c>
      <c r="AJ137" s="172" t="s">
        <v>831</v>
      </c>
      <c r="AK137" s="116" t="s">
        <v>205</v>
      </c>
    </row>
    <row r="138" spans="20:37" s="116" customFormat="1">
      <c r="T138" s="117" t="s">
        <v>113</v>
      </c>
      <c r="U138" s="117" t="s">
        <v>113</v>
      </c>
      <c r="V138" s="117" t="s">
        <v>113</v>
      </c>
      <c r="W138" s="117" t="s">
        <v>113</v>
      </c>
      <c r="X138" s="117" t="s">
        <v>113</v>
      </c>
      <c r="Y138" s="87" t="s">
        <v>205</v>
      </c>
      <c r="Z138" s="117" t="s">
        <v>113</v>
      </c>
      <c r="AA138" s="117" t="s">
        <v>113</v>
      </c>
      <c r="AB138" s="117" t="s">
        <v>113</v>
      </c>
      <c r="AC138" s="117" t="s">
        <v>113</v>
      </c>
      <c r="AD138" s="117" t="s">
        <v>113</v>
      </c>
      <c r="AE138" s="178" t="s">
        <v>113</v>
      </c>
      <c r="AF138" s="86" t="s">
        <v>810</v>
      </c>
      <c r="AG138" s="178" t="s">
        <v>113</v>
      </c>
      <c r="AH138" s="178" t="s">
        <v>113</v>
      </c>
      <c r="AI138" s="178" t="s">
        <v>113</v>
      </c>
      <c r="AJ138" s="178" t="s">
        <v>113</v>
      </c>
      <c r="AK138" s="117" t="s">
        <v>113</v>
      </c>
    </row>
    <row r="139" spans="20:37" s="116" customFormat="1">
      <c r="T139" s="174" t="s">
        <v>1020</v>
      </c>
      <c r="U139" s="174" t="s">
        <v>741</v>
      </c>
      <c r="V139" s="174" t="s">
        <v>851</v>
      </c>
      <c r="W139" s="174" t="s">
        <v>854</v>
      </c>
      <c r="X139" s="174" t="s">
        <v>858</v>
      </c>
      <c r="Y139" s="85" t="s">
        <v>797</v>
      </c>
      <c r="Z139" s="174" t="s">
        <v>868</v>
      </c>
      <c r="AA139" s="177" t="s">
        <v>873</v>
      </c>
      <c r="AB139" s="177" t="s">
        <v>883</v>
      </c>
      <c r="AC139" s="177" t="s">
        <v>889</v>
      </c>
      <c r="AD139" s="177" t="s">
        <v>550</v>
      </c>
      <c r="AE139" s="177" t="s">
        <v>558</v>
      </c>
      <c r="AF139" s="178" t="s">
        <v>811</v>
      </c>
      <c r="AG139" s="177" t="s">
        <v>552</v>
      </c>
      <c r="AH139" s="177" t="s">
        <v>555</v>
      </c>
      <c r="AI139" s="177" t="s">
        <v>553</v>
      </c>
      <c r="AJ139" s="177" t="s">
        <v>997</v>
      </c>
      <c r="AK139" s="181" t="s">
        <v>907</v>
      </c>
    </row>
    <row r="140" spans="20:37" s="116" customFormat="1">
      <c r="T140" s="174" t="s">
        <v>835</v>
      </c>
      <c r="U140" s="174" t="s">
        <v>844</v>
      </c>
      <c r="V140" s="174" t="s">
        <v>164</v>
      </c>
      <c r="W140" s="174" t="s">
        <v>793</v>
      </c>
      <c r="X140" s="174" t="s">
        <v>859</v>
      </c>
      <c r="Y140" s="87" t="s">
        <v>864</v>
      </c>
      <c r="Z140" s="174" t="s">
        <v>32</v>
      </c>
      <c r="AA140" s="177" t="s">
        <v>874</v>
      </c>
      <c r="AB140" s="177" t="s">
        <v>503</v>
      </c>
      <c r="AC140" s="177" t="s">
        <v>890</v>
      </c>
      <c r="AD140" s="177" t="s">
        <v>893</v>
      </c>
      <c r="AE140" s="177" t="s">
        <v>894</v>
      </c>
      <c r="AF140" s="177" t="s">
        <v>508</v>
      </c>
      <c r="AG140" s="195" t="s">
        <v>979</v>
      </c>
      <c r="AH140" s="177" t="s">
        <v>571</v>
      </c>
      <c r="AI140" s="177" t="s">
        <v>572</v>
      </c>
      <c r="AJ140" s="177" t="s">
        <v>561</v>
      </c>
      <c r="AK140" s="177" t="s">
        <v>908</v>
      </c>
    </row>
    <row r="141" spans="20:37" s="116" customFormat="1">
      <c r="T141" s="174" t="s">
        <v>839</v>
      </c>
      <c r="U141" s="174" t="s">
        <v>843</v>
      </c>
      <c r="V141" s="174" t="s">
        <v>834</v>
      </c>
      <c r="W141" s="174" t="s">
        <v>494</v>
      </c>
      <c r="X141" s="174" t="s">
        <v>860</v>
      </c>
      <c r="Y141" s="174" t="s">
        <v>303</v>
      </c>
      <c r="Z141" s="174" t="s">
        <v>484</v>
      </c>
      <c r="AA141" s="177" t="s">
        <v>875</v>
      </c>
      <c r="AB141" s="177" t="s">
        <v>884</v>
      </c>
      <c r="AC141" s="180" t="s">
        <v>910</v>
      </c>
      <c r="AD141" s="177" t="s">
        <v>562</v>
      </c>
      <c r="AE141" s="177" t="s">
        <v>554</v>
      </c>
      <c r="AF141" s="177" t="s">
        <v>896</v>
      </c>
      <c r="AG141" s="177" t="s">
        <v>559</v>
      </c>
      <c r="AH141" s="177" t="s">
        <v>560</v>
      </c>
      <c r="AI141" s="177" t="s">
        <v>561</v>
      </c>
      <c r="AJ141" s="177" t="s">
        <v>565</v>
      </c>
      <c r="AK141" s="177" t="s">
        <v>909</v>
      </c>
    </row>
    <row r="142" spans="20:37" s="116" customFormat="1">
      <c r="T142" s="174" t="s">
        <v>836</v>
      </c>
      <c r="U142" s="174" t="s">
        <v>335</v>
      </c>
      <c r="W142" s="174" t="s">
        <v>855</v>
      </c>
      <c r="X142" s="174" t="s">
        <v>861</v>
      </c>
      <c r="Y142" s="174" t="s">
        <v>481</v>
      </c>
      <c r="AA142" s="177" t="s">
        <v>489</v>
      </c>
      <c r="AB142" s="177" t="s">
        <v>885</v>
      </c>
      <c r="AC142" s="177" t="s">
        <v>891</v>
      </c>
      <c r="AD142" s="177" t="s">
        <v>566</v>
      </c>
      <c r="AE142" s="177" t="s">
        <v>895</v>
      </c>
      <c r="AF142" s="177" t="s">
        <v>897</v>
      </c>
      <c r="AG142" s="177" t="s">
        <v>563</v>
      </c>
      <c r="AH142" s="177" t="s">
        <v>564</v>
      </c>
      <c r="AI142" s="177" t="s">
        <v>574</v>
      </c>
      <c r="AJ142" s="177" t="s">
        <v>903</v>
      </c>
      <c r="AK142" s="177" t="s">
        <v>206</v>
      </c>
    </row>
    <row r="143" spans="20:37" s="174" customFormat="1">
      <c r="U143" s="174" t="s">
        <v>578</v>
      </c>
      <c r="Y143" s="195" t="s">
        <v>909</v>
      </c>
      <c r="AD143" s="177" t="s">
        <v>568</v>
      </c>
      <c r="AE143" s="177" t="s">
        <v>575</v>
      </c>
      <c r="AF143" s="177" t="s">
        <v>573</v>
      </c>
      <c r="AG143" s="195" t="s">
        <v>980</v>
      </c>
      <c r="AH143" s="177" t="s">
        <v>899</v>
      </c>
      <c r="AI143" s="177" t="s">
        <v>577</v>
      </c>
    </row>
    <row r="144" spans="20:37" s="116" customFormat="1">
      <c r="AF144" s="177" t="s">
        <v>576</v>
      </c>
      <c r="AG144" s="85"/>
      <c r="AH144" s="177" t="s">
        <v>567</v>
      </c>
    </row>
    <row r="145" spans="20:37" s="116" customFormat="1">
      <c r="T145" s="117" t="s">
        <v>114</v>
      </c>
      <c r="U145" s="117" t="s">
        <v>114</v>
      </c>
      <c r="V145" s="117" t="s">
        <v>114</v>
      </c>
      <c r="W145" s="117" t="s">
        <v>114</v>
      </c>
      <c r="X145" s="117" t="s">
        <v>114</v>
      </c>
      <c r="Y145" s="117" t="s">
        <v>114</v>
      </c>
      <c r="Z145" s="117" t="s">
        <v>114</v>
      </c>
      <c r="AA145" s="117" t="s">
        <v>114</v>
      </c>
      <c r="AB145" s="117" t="s">
        <v>114</v>
      </c>
      <c r="AC145" s="117" t="s">
        <v>114</v>
      </c>
      <c r="AD145" s="117" t="s">
        <v>114</v>
      </c>
      <c r="AE145" s="117" t="s">
        <v>114</v>
      </c>
      <c r="AF145" s="182" t="s">
        <v>114</v>
      </c>
      <c r="AG145" s="117" t="s">
        <v>114</v>
      </c>
      <c r="AH145" s="117" t="s">
        <v>114</v>
      </c>
      <c r="AI145" s="117" t="s">
        <v>114</v>
      </c>
      <c r="AJ145" s="117" t="s">
        <v>114</v>
      </c>
      <c r="AK145" s="117" t="s">
        <v>114</v>
      </c>
    </row>
    <row r="146" spans="20:37" s="163" customFormat="1">
      <c r="T146" s="181" t="s">
        <v>584</v>
      </c>
      <c r="U146" s="181" t="s">
        <v>512</v>
      </c>
      <c r="V146" s="181" t="s">
        <v>915</v>
      </c>
      <c r="W146" s="181" t="s">
        <v>917</v>
      </c>
      <c r="X146" s="181" t="s">
        <v>918</v>
      </c>
      <c r="Y146" s="181" t="s">
        <v>586</v>
      </c>
      <c r="Z146" s="181" t="s">
        <v>587</v>
      </c>
      <c r="AA146" s="181" t="s">
        <v>926</v>
      </c>
      <c r="AB146" s="181" t="s">
        <v>897</v>
      </c>
      <c r="AC146" s="181" t="s">
        <v>588</v>
      </c>
      <c r="AD146" s="181" t="s">
        <v>589</v>
      </c>
      <c r="AE146" s="181" t="s">
        <v>608</v>
      </c>
      <c r="AF146" s="181" t="s">
        <v>598</v>
      </c>
      <c r="AG146" s="181" t="s">
        <v>591</v>
      </c>
      <c r="AH146" s="181" t="s">
        <v>613</v>
      </c>
      <c r="AI146" s="181" t="s">
        <v>624</v>
      </c>
      <c r="AJ146" s="181" t="s">
        <v>998</v>
      </c>
      <c r="AK146" s="181" t="s">
        <v>931</v>
      </c>
    </row>
    <row r="147" spans="20:37" s="163" customFormat="1">
      <c r="T147" s="181" t="s">
        <v>593</v>
      </c>
      <c r="U147" s="181" t="s">
        <v>993</v>
      </c>
      <c r="V147" s="181" t="s">
        <v>601</v>
      </c>
      <c r="W147" s="181" t="s">
        <v>485</v>
      </c>
      <c r="X147" s="181" t="s">
        <v>919</v>
      </c>
      <c r="Y147" s="181" t="s">
        <v>614</v>
      </c>
      <c r="Z147" s="181" t="s">
        <v>595</v>
      </c>
      <c r="AA147" s="181" t="s">
        <v>924</v>
      </c>
      <c r="AB147" s="181" t="s">
        <v>557</v>
      </c>
      <c r="AC147" s="181" t="s">
        <v>596</v>
      </c>
      <c r="AD147" s="181" t="s">
        <v>597</v>
      </c>
      <c r="AE147" s="195" t="s">
        <v>976</v>
      </c>
      <c r="AF147" s="181" t="s">
        <v>612</v>
      </c>
      <c r="AG147" s="181" t="s">
        <v>599</v>
      </c>
      <c r="AH147" s="181" t="s">
        <v>616</v>
      </c>
      <c r="AI147" s="181" t="s">
        <v>600</v>
      </c>
      <c r="AJ147" s="181" t="s">
        <v>846</v>
      </c>
      <c r="AK147" s="87" t="s">
        <v>932</v>
      </c>
    </row>
    <row r="148" spans="20:37" s="163" customFormat="1">
      <c r="T148" s="195" t="s">
        <v>965</v>
      </c>
      <c r="U148" s="181" t="s">
        <v>1024</v>
      </c>
      <c r="V148" s="181" t="s">
        <v>916</v>
      </c>
      <c r="W148" s="181" t="s">
        <v>595</v>
      </c>
      <c r="X148" s="181" t="s">
        <v>920</v>
      </c>
      <c r="Y148" s="181" t="s">
        <v>618</v>
      </c>
      <c r="Z148" s="195" t="s">
        <v>972</v>
      </c>
      <c r="AA148" s="145" t="s">
        <v>925</v>
      </c>
      <c r="AB148" s="181" t="s">
        <v>615</v>
      </c>
      <c r="AC148" s="181" t="s">
        <v>603</v>
      </c>
      <c r="AD148" s="181" t="s">
        <v>625</v>
      </c>
      <c r="AE148" s="181" t="s">
        <v>929</v>
      </c>
      <c r="AF148" s="181" t="s">
        <v>620</v>
      </c>
      <c r="AG148" s="181" t="s">
        <v>604</v>
      </c>
      <c r="AH148" s="181" t="s">
        <v>621</v>
      </c>
      <c r="AI148" s="181" t="s">
        <v>605</v>
      </c>
      <c r="AJ148" s="181" t="s">
        <v>930</v>
      </c>
      <c r="AK148" s="87" t="s">
        <v>933</v>
      </c>
    </row>
    <row r="149" spans="20:37" s="163" customFormat="1">
      <c r="T149" s="181" t="s">
        <v>606</v>
      </c>
      <c r="U149" s="181" t="s">
        <v>991</v>
      </c>
      <c r="V149" s="181"/>
      <c r="W149" s="181" t="s">
        <v>897</v>
      </c>
      <c r="X149" s="181" t="s">
        <v>921</v>
      </c>
      <c r="Y149" s="181" t="s">
        <v>922</v>
      </c>
      <c r="Z149" s="181" t="s">
        <v>923</v>
      </c>
      <c r="AB149" s="181" t="s">
        <v>602</v>
      </c>
      <c r="AC149" s="181" t="s">
        <v>927</v>
      </c>
      <c r="AD149" s="181" t="s">
        <v>607</v>
      </c>
      <c r="AE149" s="181" t="s">
        <v>619</v>
      </c>
      <c r="AF149" s="181" t="s">
        <v>623</v>
      </c>
      <c r="AG149" s="181" t="s">
        <v>609</v>
      </c>
      <c r="AH149" s="181" t="s">
        <v>610</v>
      </c>
      <c r="AI149" s="181" t="s">
        <v>592</v>
      </c>
      <c r="AJ149" s="181" t="s">
        <v>556</v>
      </c>
      <c r="AK149" s="87" t="s">
        <v>934</v>
      </c>
    </row>
    <row r="150" spans="20:37" s="163" customFormat="1">
      <c r="T150" s="181" t="s">
        <v>913</v>
      </c>
      <c r="U150" s="181" t="s">
        <v>914</v>
      </c>
      <c r="V150" s="164"/>
      <c r="W150" s="181"/>
      <c r="X150" s="164"/>
      <c r="Y150" s="164"/>
      <c r="Z150" s="164"/>
      <c r="AA150" s="164"/>
      <c r="AC150" s="87" t="s">
        <v>928</v>
      </c>
      <c r="AD150" s="164"/>
      <c r="AG150" s="164"/>
      <c r="AH150" s="181" t="s">
        <v>611</v>
      </c>
      <c r="AJ150" s="164"/>
      <c r="AK150" s="87" t="s">
        <v>897</v>
      </c>
    </row>
    <row r="151" spans="20:37" s="183" customFormat="1">
      <c r="T151" s="185"/>
      <c r="V151" s="184"/>
      <c r="X151" s="184"/>
      <c r="Y151" s="184"/>
      <c r="Z151" s="184"/>
      <c r="AA151" s="184"/>
      <c r="AC151" s="87"/>
      <c r="AD151" s="184"/>
      <c r="AG151" s="184"/>
      <c r="AH151" s="185" t="s">
        <v>115</v>
      </c>
      <c r="AJ151" s="184"/>
      <c r="AK151" s="87"/>
    </row>
    <row r="152" spans="20:37" s="183" customFormat="1">
      <c r="V152" s="184"/>
      <c r="X152" s="184"/>
      <c r="Y152" s="184"/>
      <c r="Z152" s="184"/>
      <c r="AA152" s="184"/>
      <c r="AC152" s="87"/>
      <c r="AD152" s="184"/>
      <c r="AG152" s="184"/>
      <c r="AH152" s="183" t="s">
        <v>935</v>
      </c>
      <c r="AJ152" s="184"/>
      <c r="AK152" s="87"/>
    </row>
    <row r="153" spans="20:37" s="183" customFormat="1">
      <c r="V153" s="184"/>
      <c r="X153" s="184"/>
      <c r="Y153" s="184"/>
      <c r="Z153" s="184"/>
      <c r="AA153" s="184"/>
      <c r="AC153" s="87"/>
      <c r="AD153" s="184"/>
      <c r="AG153" s="184"/>
      <c r="AH153" s="183" t="s">
        <v>936</v>
      </c>
      <c r="AJ153" s="184"/>
      <c r="AK153" s="87"/>
    </row>
    <row r="154" spans="20:37" s="183" customFormat="1">
      <c r="V154" s="184"/>
      <c r="X154" s="184"/>
      <c r="Y154" s="184"/>
      <c r="Z154" s="184"/>
      <c r="AA154" s="184"/>
      <c r="AC154" s="87"/>
      <c r="AD154" s="184"/>
      <c r="AG154" s="184"/>
      <c r="AH154" s="183" t="s">
        <v>937</v>
      </c>
      <c r="AJ154" s="184"/>
      <c r="AK154" s="87"/>
    </row>
    <row r="155" spans="20:37" s="183" customFormat="1">
      <c r="V155" s="184"/>
      <c r="X155" s="184"/>
      <c r="Y155" s="184"/>
      <c r="Z155" s="184"/>
      <c r="AA155" s="184"/>
      <c r="AC155" s="87"/>
      <c r="AD155" s="184"/>
      <c r="AG155" s="184"/>
      <c r="AH155" s="183" t="s">
        <v>938</v>
      </c>
      <c r="AJ155" s="184"/>
      <c r="AK155" s="87"/>
    </row>
    <row r="156" spans="20:37" s="183" customFormat="1">
      <c r="V156" s="184"/>
      <c r="X156" s="184"/>
      <c r="Y156" s="184"/>
      <c r="Z156" s="184"/>
      <c r="AA156" s="184"/>
      <c r="AC156" s="87"/>
      <c r="AD156" s="184"/>
      <c r="AG156" s="184"/>
      <c r="AH156" s="184" t="s">
        <v>117</v>
      </c>
      <c r="AJ156" s="184"/>
      <c r="AK156" s="87"/>
    </row>
    <row r="157" spans="20:37" s="183" customFormat="1">
      <c r="V157" s="184"/>
      <c r="X157" s="184"/>
      <c r="Y157" s="184"/>
      <c r="Z157" s="184"/>
      <c r="AA157" s="184"/>
      <c r="AC157" s="87"/>
      <c r="AD157" s="184"/>
      <c r="AG157" s="184"/>
      <c r="AH157" s="183" t="s">
        <v>939</v>
      </c>
      <c r="AJ157" s="184"/>
      <c r="AK157" s="87"/>
    </row>
    <row r="158" spans="20:37" s="183" customFormat="1">
      <c r="V158" s="184"/>
      <c r="X158" s="184"/>
      <c r="Y158" s="184"/>
      <c r="Z158" s="184"/>
      <c r="AA158" s="184"/>
      <c r="AC158" s="87"/>
      <c r="AD158" s="184"/>
      <c r="AG158" s="184"/>
      <c r="AH158" s="183" t="s">
        <v>940</v>
      </c>
      <c r="AJ158" s="184"/>
      <c r="AK158" s="87"/>
    </row>
    <row r="159" spans="20:37" s="183" customFormat="1">
      <c r="V159" s="184"/>
      <c r="X159" s="184"/>
      <c r="Y159" s="184"/>
      <c r="Z159" s="184"/>
      <c r="AA159" s="184"/>
      <c r="AC159" s="87"/>
      <c r="AD159" s="184"/>
      <c r="AG159" s="184"/>
      <c r="AH159" s="183" t="s">
        <v>941</v>
      </c>
      <c r="AJ159" s="184"/>
      <c r="AK159" s="87"/>
    </row>
    <row r="160" spans="20:37" s="183" customFormat="1">
      <c r="V160" s="184"/>
      <c r="X160" s="184"/>
      <c r="Y160" s="184"/>
      <c r="Z160" s="184"/>
      <c r="AA160" s="184"/>
      <c r="AC160" s="87"/>
      <c r="AD160" s="184"/>
      <c r="AG160" s="184"/>
      <c r="AJ160" s="184"/>
      <c r="AK160" s="87"/>
    </row>
    <row r="161" spans="20:37" s="183" customFormat="1">
      <c r="V161" s="184"/>
      <c r="X161" s="184"/>
      <c r="Y161" s="184"/>
      <c r="Z161" s="184"/>
      <c r="AA161" s="184"/>
      <c r="AC161" s="87"/>
      <c r="AD161" s="184"/>
      <c r="AG161" s="184"/>
      <c r="AJ161" s="184"/>
      <c r="AK161" s="87"/>
    </row>
    <row r="162" spans="20:37" s="183" customFormat="1">
      <c r="V162" s="184"/>
      <c r="X162" s="184"/>
      <c r="Y162" s="184"/>
      <c r="Z162" s="184"/>
      <c r="AA162" s="184"/>
      <c r="AC162" s="87"/>
      <c r="AD162" s="184"/>
      <c r="AG162" s="184"/>
      <c r="AJ162" s="184"/>
      <c r="AK162" s="87"/>
    </row>
    <row r="163" spans="20:37" s="163" customFormat="1" ht="23.25">
      <c r="T163" s="48" t="s">
        <v>753</v>
      </c>
      <c r="U163" s="48" t="s">
        <v>754</v>
      </c>
      <c r="V163" s="48" t="s">
        <v>755</v>
      </c>
      <c r="W163" s="48" t="s">
        <v>756</v>
      </c>
      <c r="X163" s="48" t="s">
        <v>757</v>
      </c>
      <c r="Y163" s="48" t="s">
        <v>758</v>
      </c>
      <c r="Z163" s="48" t="s">
        <v>759</v>
      </c>
      <c r="AA163" s="48" t="s">
        <v>760</v>
      </c>
      <c r="AB163" s="48" t="s">
        <v>761</v>
      </c>
      <c r="AC163" s="48" t="s">
        <v>762</v>
      </c>
      <c r="AD163" s="48" t="s">
        <v>763</v>
      </c>
      <c r="AE163" s="48" t="s">
        <v>764</v>
      </c>
      <c r="AF163" s="48" t="s">
        <v>765</v>
      </c>
      <c r="AG163" s="48" t="s">
        <v>766</v>
      </c>
      <c r="AH163" s="48" t="s">
        <v>767</v>
      </c>
      <c r="AI163" s="48" t="s">
        <v>768</v>
      </c>
      <c r="AJ163" s="48" t="s">
        <v>769</v>
      </c>
      <c r="AK163" s="48" t="s">
        <v>770</v>
      </c>
    </row>
    <row r="164" spans="20:37" s="163" customFormat="1">
      <c r="T164" s="164" t="s">
        <v>22</v>
      </c>
      <c r="U164" s="164" t="s">
        <v>22</v>
      </c>
      <c r="V164" s="164" t="s">
        <v>22</v>
      </c>
      <c r="W164" s="164" t="s">
        <v>22</v>
      </c>
      <c r="X164" s="164" t="s">
        <v>22</v>
      </c>
      <c r="Y164" s="164" t="s">
        <v>22</v>
      </c>
      <c r="Z164" s="164" t="s">
        <v>22</v>
      </c>
      <c r="AA164" s="164" t="s">
        <v>22</v>
      </c>
      <c r="AB164" s="164" t="s">
        <v>22</v>
      </c>
      <c r="AC164" s="164" t="s">
        <v>22</v>
      </c>
      <c r="AD164" s="164" t="s">
        <v>22</v>
      </c>
      <c r="AE164" s="164" t="s">
        <v>22</v>
      </c>
      <c r="AF164" s="164" t="s">
        <v>22</v>
      </c>
      <c r="AG164" s="164" t="s">
        <v>22</v>
      </c>
      <c r="AH164" s="164" t="s">
        <v>22</v>
      </c>
      <c r="AI164" s="164" t="s">
        <v>22</v>
      </c>
      <c r="AJ164" s="164" t="s">
        <v>22</v>
      </c>
      <c r="AK164" s="164" t="s">
        <v>22</v>
      </c>
    </row>
    <row r="165" spans="20:37" s="163" customFormat="1">
      <c r="T165" s="163" t="s">
        <v>145</v>
      </c>
      <c r="U165" s="163" t="s">
        <v>375</v>
      </c>
      <c r="V165" s="166" t="s">
        <v>145</v>
      </c>
      <c r="W165" s="163" t="s">
        <v>145</v>
      </c>
      <c r="X165" s="163" t="s">
        <v>145</v>
      </c>
      <c r="Y165" s="163" t="s">
        <v>145</v>
      </c>
      <c r="Z165" s="163" t="s">
        <v>145</v>
      </c>
      <c r="AA165" s="163" t="s">
        <v>145</v>
      </c>
      <c r="AB165" s="163" t="s">
        <v>375</v>
      </c>
      <c r="AC165" s="163" t="s">
        <v>375</v>
      </c>
      <c r="AD165" s="163" t="s">
        <v>375</v>
      </c>
      <c r="AE165" s="163" t="s">
        <v>375</v>
      </c>
      <c r="AF165" s="163" t="s">
        <v>375</v>
      </c>
      <c r="AG165" s="163" t="s">
        <v>375</v>
      </c>
      <c r="AH165" s="163" t="s">
        <v>375</v>
      </c>
      <c r="AI165" s="163" t="s">
        <v>375</v>
      </c>
      <c r="AJ165" s="166" t="s">
        <v>783</v>
      </c>
      <c r="AK165" s="163" t="s">
        <v>145</v>
      </c>
    </row>
    <row r="166" spans="20:37" s="163" customFormat="1">
      <c r="T166" s="163" t="s">
        <v>777</v>
      </c>
      <c r="U166" s="163" t="s">
        <v>376</v>
      </c>
      <c r="V166" s="166" t="s">
        <v>148</v>
      </c>
      <c r="W166" s="163" t="s">
        <v>148</v>
      </c>
      <c r="X166" s="163" t="s">
        <v>148</v>
      </c>
      <c r="Y166" s="163" t="s">
        <v>371</v>
      </c>
      <c r="Z166" s="163" t="s">
        <v>148</v>
      </c>
      <c r="AA166" s="163" t="s">
        <v>148</v>
      </c>
      <c r="AB166" s="163" t="s">
        <v>376</v>
      </c>
      <c r="AC166" s="163" t="s">
        <v>376</v>
      </c>
      <c r="AD166" s="163" t="s">
        <v>376</v>
      </c>
      <c r="AE166" s="163" t="s">
        <v>376</v>
      </c>
      <c r="AF166" s="163" t="s">
        <v>376</v>
      </c>
      <c r="AG166" s="163" t="s">
        <v>376</v>
      </c>
      <c r="AH166" s="163" t="s">
        <v>376</v>
      </c>
      <c r="AI166" s="163" t="s">
        <v>376</v>
      </c>
      <c r="AJ166" s="163" t="s">
        <v>155</v>
      </c>
      <c r="AK166" s="163" t="s">
        <v>148</v>
      </c>
    </row>
    <row r="167" spans="20:37" s="163" customFormat="1">
      <c r="T167" s="163" t="s">
        <v>705</v>
      </c>
      <c r="U167" s="163" t="s">
        <v>148</v>
      </c>
      <c r="V167" s="166" t="s">
        <v>778</v>
      </c>
      <c r="W167" s="163" t="s">
        <v>150</v>
      </c>
      <c r="X167" s="163" t="s">
        <v>583</v>
      </c>
      <c r="Y167" s="163" t="s">
        <v>150</v>
      </c>
      <c r="Z167" s="163" t="s">
        <v>151</v>
      </c>
      <c r="AA167" s="163" t="s">
        <v>152</v>
      </c>
      <c r="AB167" s="163" t="s">
        <v>148</v>
      </c>
      <c r="AC167" s="163" t="s">
        <v>148</v>
      </c>
      <c r="AD167" s="163" t="s">
        <v>148</v>
      </c>
      <c r="AE167" s="181" t="s">
        <v>148</v>
      </c>
      <c r="AF167" s="166" t="s">
        <v>782</v>
      </c>
      <c r="AG167" s="163" t="s">
        <v>148</v>
      </c>
      <c r="AH167" s="166" t="s">
        <v>396</v>
      </c>
      <c r="AI167" s="163" t="s">
        <v>154</v>
      </c>
      <c r="AJ167" s="166" t="s">
        <v>185</v>
      </c>
      <c r="AK167" s="163" t="s">
        <v>162</v>
      </c>
    </row>
    <row r="168" spans="20:37" s="163" customFormat="1">
      <c r="T168" s="163" t="s">
        <v>146</v>
      </c>
      <c r="U168" s="163" t="s">
        <v>162</v>
      </c>
      <c r="V168" s="166" t="s">
        <v>149</v>
      </c>
      <c r="W168" s="163" t="s">
        <v>149</v>
      </c>
      <c r="X168" s="163" t="s">
        <v>149</v>
      </c>
      <c r="Y168" s="163" t="s">
        <v>149</v>
      </c>
      <c r="Z168" s="163" t="s">
        <v>28</v>
      </c>
      <c r="AA168" s="167" t="s">
        <v>697</v>
      </c>
      <c r="AB168" s="166" t="s">
        <v>158</v>
      </c>
      <c r="AC168" s="166" t="s">
        <v>781</v>
      </c>
      <c r="AD168" s="163" t="s">
        <v>143</v>
      </c>
      <c r="AE168" s="166" t="s">
        <v>781</v>
      </c>
      <c r="AF168" s="163" t="s">
        <v>124</v>
      </c>
      <c r="AG168" s="163" t="s">
        <v>158</v>
      </c>
      <c r="AH168" s="166" t="s">
        <v>699</v>
      </c>
      <c r="AI168" s="163" t="s">
        <v>373</v>
      </c>
      <c r="AJ168" s="163" t="s">
        <v>171</v>
      </c>
      <c r="AK168" s="163" t="s">
        <v>173</v>
      </c>
    </row>
    <row r="169" spans="20:37" s="163" customFormat="1">
      <c r="T169" s="163" t="s">
        <v>694</v>
      </c>
      <c r="U169" s="163" t="s">
        <v>173</v>
      </c>
      <c r="V169" s="166" t="s">
        <v>779</v>
      </c>
      <c r="W169" s="163" t="s">
        <v>164</v>
      </c>
      <c r="X169" s="166" t="s">
        <v>375</v>
      </c>
      <c r="Y169" s="163" t="s">
        <v>165</v>
      </c>
      <c r="Z169" s="163" t="s">
        <v>165</v>
      </c>
      <c r="AA169" s="163" t="s">
        <v>165</v>
      </c>
      <c r="AB169" s="163" t="s">
        <v>374</v>
      </c>
      <c r="AC169" s="163" t="s">
        <v>167</v>
      </c>
      <c r="AD169" s="163" t="s">
        <v>372</v>
      </c>
      <c r="AE169" s="163" t="s">
        <v>377</v>
      </c>
      <c r="AF169" s="163" t="s">
        <v>169</v>
      </c>
      <c r="AG169" s="163" t="s">
        <v>335</v>
      </c>
      <c r="AH169" s="163" t="s">
        <v>379</v>
      </c>
      <c r="AI169" s="163" t="s">
        <v>170</v>
      </c>
      <c r="AJ169" s="14" t="s">
        <v>649</v>
      </c>
      <c r="AK169" s="163" t="s">
        <v>152</v>
      </c>
    </row>
    <row r="170" spans="20:37" s="163" customFormat="1">
      <c r="U170" s="163" t="s">
        <v>156</v>
      </c>
      <c r="W170" s="163" t="s">
        <v>174</v>
      </c>
      <c r="X170" s="166" t="s">
        <v>376</v>
      </c>
      <c r="Y170" s="163" t="s">
        <v>175</v>
      </c>
      <c r="AB170" s="166" t="s">
        <v>780</v>
      </c>
      <c r="AC170" s="163" t="s">
        <v>145</v>
      </c>
      <c r="AD170" s="163" t="s">
        <v>177</v>
      </c>
      <c r="AE170" s="163" t="s">
        <v>124</v>
      </c>
      <c r="AF170" s="163" t="s">
        <v>378</v>
      </c>
      <c r="AG170" s="163" t="s">
        <v>179</v>
      </c>
      <c r="AI170" s="163" t="s">
        <v>181</v>
      </c>
      <c r="AK170" s="163" t="s">
        <v>149</v>
      </c>
    </row>
    <row r="171" spans="20:37" s="163" customFormat="1">
      <c r="T171" s="169" t="s">
        <v>108</v>
      </c>
      <c r="V171" s="169" t="s">
        <v>108</v>
      </c>
      <c r="X171" s="166"/>
      <c r="Y171" s="163" t="s">
        <v>124</v>
      </c>
      <c r="Z171" s="169" t="s">
        <v>108</v>
      </c>
      <c r="AA171" s="169" t="s">
        <v>108</v>
      </c>
      <c r="AB171" s="163" t="s">
        <v>177</v>
      </c>
      <c r="AE171" s="166"/>
      <c r="AF171" s="163" t="s">
        <v>143</v>
      </c>
      <c r="AH171" s="173" t="s">
        <v>108</v>
      </c>
      <c r="AJ171" s="173" t="s">
        <v>108</v>
      </c>
    </row>
    <row r="172" spans="20:37" s="163" customFormat="1">
      <c r="T172" s="133" t="s">
        <v>144</v>
      </c>
      <c r="U172" s="169" t="s">
        <v>108</v>
      </c>
      <c r="V172" s="133" t="s">
        <v>144</v>
      </c>
      <c r="W172" s="169" t="s">
        <v>108</v>
      </c>
      <c r="X172" s="169" t="s">
        <v>108</v>
      </c>
      <c r="Y172" s="169" t="s">
        <v>108</v>
      </c>
      <c r="Z172" s="133" t="s">
        <v>144</v>
      </c>
      <c r="AA172" s="133" t="s">
        <v>144</v>
      </c>
      <c r="AB172" s="169" t="s">
        <v>108</v>
      </c>
      <c r="AC172" s="169" t="s">
        <v>108</v>
      </c>
      <c r="AD172" s="173" t="s">
        <v>108</v>
      </c>
      <c r="AE172" s="173" t="s">
        <v>108</v>
      </c>
      <c r="AF172" s="164"/>
      <c r="AG172" s="171" t="s">
        <v>108</v>
      </c>
      <c r="AH172" s="133" t="s">
        <v>145</v>
      </c>
      <c r="AI172" s="173" t="s">
        <v>108</v>
      </c>
      <c r="AJ172" s="133" t="s">
        <v>728</v>
      </c>
      <c r="AK172" s="173" t="s">
        <v>108</v>
      </c>
    </row>
    <row r="173" spans="20:37" s="163" customFormat="1">
      <c r="T173" s="133" t="s">
        <v>147</v>
      </c>
      <c r="U173" s="133" t="s">
        <v>145</v>
      </c>
      <c r="V173" s="133" t="s">
        <v>147</v>
      </c>
      <c r="W173" s="133" t="s">
        <v>524</v>
      </c>
      <c r="X173" s="133" t="s">
        <v>722</v>
      </c>
      <c r="Y173" s="133" t="s">
        <v>144</v>
      </c>
      <c r="Z173" s="133" t="s">
        <v>147</v>
      </c>
      <c r="AA173" s="133" t="s">
        <v>147</v>
      </c>
      <c r="AB173" s="133" t="s">
        <v>145</v>
      </c>
      <c r="AC173" s="133" t="s">
        <v>156</v>
      </c>
      <c r="AD173" s="133" t="s">
        <v>145</v>
      </c>
      <c r="AE173" s="133" t="s">
        <v>145</v>
      </c>
      <c r="AF173" s="173" t="s">
        <v>108</v>
      </c>
      <c r="AG173" s="133" t="s">
        <v>145</v>
      </c>
      <c r="AH173" s="133" t="s">
        <v>171</v>
      </c>
      <c r="AI173" s="133" t="s">
        <v>145</v>
      </c>
      <c r="AJ173" s="133" t="s">
        <v>148</v>
      </c>
      <c r="AK173" s="133" t="s">
        <v>144</v>
      </c>
    </row>
    <row r="174" spans="20:37" s="163" customFormat="1">
      <c r="T174" s="133" t="s">
        <v>148</v>
      </c>
      <c r="U174" s="133" t="s">
        <v>334</v>
      </c>
      <c r="V174" s="133" t="s">
        <v>186</v>
      </c>
      <c r="W174" s="133" t="s">
        <v>147</v>
      </c>
      <c r="X174" s="133" t="s">
        <v>186</v>
      </c>
      <c r="Y174" s="133" t="s">
        <v>147</v>
      </c>
      <c r="Z174" s="133" t="s">
        <v>186</v>
      </c>
      <c r="AA174" s="133" t="s">
        <v>186</v>
      </c>
      <c r="AB174" s="133" t="s">
        <v>186</v>
      </c>
      <c r="AC174" s="133" t="s">
        <v>186</v>
      </c>
      <c r="AD174" s="133" t="s">
        <v>186</v>
      </c>
      <c r="AE174" s="133" t="s">
        <v>821</v>
      </c>
      <c r="AF174" s="133" t="s">
        <v>145</v>
      </c>
      <c r="AG174" s="133" t="s">
        <v>334</v>
      </c>
      <c r="AH174" s="133" t="s">
        <v>192</v>
      </c>
      <c r="AI174" s="133" t="s">
        <v>187</v>
      </c>
      <c r="AJ174" s="133" t="s">
        <v>193</v>
      </c>
      <c r="AK174" s="133" t="s">
        <v>147</v>
      </c>
    </row>
    <row r="175" spans="20:37" s="163" customFormat="1">
      <c r="T175" s="133" t="s">
        <v>788</v>
      </c>
      <c r="U175" s="133" t="s">
        <v>188</v>
      </c>
      <c r="V175" s="133" t="s">
        <v>194</v>
      </c>
      <c r="W175" s="133" t="s">
        <v>186</v>
      </c>
      <c r="X175" s="133" t="s">
        <v>225</v>
      </c>
      <c r="Y175" s="133" t="s">
        <v>148</v>
      </c>
      <c r="Z175" s="133" t="s">
        <v>328</v>
      </c>
      <c r="AA175" s="133" t="s">
        <v>196</v>
      </c>
      <c r="AB175" s="87" t="s">
        <v>189</v>
      </c>
      <c r="AC175" s="133" t="s">
        <v>190</v>
      </c>
      <c r="AD175" s="133" t="s">
        <v>193</v>
      </c>
      <c r="AE175" s="133" t="s">
        <v>150</v>
      </c>
      <c r="AF175" s="133" t="s">
        <v>724</v>
      </c>
      <c r="AG175" s="133" t="s">
        <v>191</v>
      </c>
      <c r="AH175" s="133" t="s">
        <v>726</v>
      </c>
      <c r="AI175" s="86" t="s">
        <v>172</v>
      </c>
      <c r="AJ175" s="133" t="s">
        <v>376</v>
      </c>
      <c r="AK175" s="133" t="s">
        <v>334</v>
      </c>
    </row>
    <row r="176" spans="20:37" s="163" customFormat="1">
      <c r="T176" s="87" t="s">
        <v>230</v>
      </c>
      <c r="U176" s="133" t="s">
        <v>179</v>
      </c>
      <c r="V176" s="133" t="s">
        <v>201</v>
      </c>
      <c r="W176" s="133" t="s">
        <v>184</v>
      </c>
      <c r="X176" s="133" t="s">
        <v>184</v>
      </c>
      <c r="Y176" s="133" t="s">
        <v>184</v>
      </c>
      <c r="Z176" s="133" t="s">
        <v>152</v>
      </c>
      <c r="AA176" s="133" t="s">
        <v>723</v>
      </c>
      <c r="AB176" s="133" t="s">
        <v>193</v>
      </c>
      <c r="AC176" s="133" t="s">
        <v>124</v>
      </c>
      <c r="AD176" s="133" t="s">
        <v>124</v>
      </c>
      <c r="AE176" s="133" t="s">
        <v>822</v>
      </c>
      <c r="AF176" s="133" t="s">
        <v>28</v>
      </c>
      <c r="AG176" s="133" t="s">
        <v>198</v>
      </c>
      <c r="AH176" s="133"/>
      <c r="AI176" s="133" t="s">
        <v>727</v>
      </c>
      <c r="AJ176" s="133" t="s">
        <v>209</v>
      </c>
      <c r="AK176" s="133" t="s">
        <v>229</v>
      </c>
    </row>
    <row r="177" spans="20:37" s="163" customFormat="1">
      <c r="T177" s="133" t="s">
        <v>210</v>
      </c>
      <c r="U177" s="87" t="s">
        <v>781</v>
      </c>
      <c r="V177" s="133" t="s">
        <v>205</v>
      </c>
      <c r="W177" s="133" t="s">
        <v>202</v>
      </c>
      <c r="X177" s="164"/>
      <c r="Y177" s="133" t="s">
        <v>329</v>
      </c>
      <c r="Z177" s="133" t="s">
        <v>205</v>
      </c>
      <c r="AA177" s="133" t="s">
        <v>164</v>
      </c>
      <c r="AB177" s="133" t="s">
        <v>173</v>
      </c>
      <c r="AC177" s="133" t="s">
        <v>205</v>
      </c>
      <c r="AD177" s="133" t="s">
        <v>179</v>
      </c>
      <c r="AE177" s="133" t="s">
        <v>823</v>
      </c>
      <c r="AF177" s="133" t="s">
        <v>330</v>
      </c>
      <c r="AG177" s="133" t="s">
        <v>206</v>
      </c>
      <c r="AH177" s="133"/>
      <c r="AI177" s="133" t="s">
        <v>208</v>
      </c>
      <c r="AJ177" s="133" t="s">
        <v>729</v>
      </c>
      <c r="AK177" s="133" t="s">
        <v>194</v>
      </c>
    </row>
    <row r="178" spans="20:37" s="163" customFormat="1">
      <c r="U178" s="133" t="s">
        <v>381</v>
      </c>
      <c r="W178" s="133" t="s">
        <v>152</v>
      </c>
      <c r="X178" s="175" t="s">
        <v>109</v>
      </c>
      <c r="Y178" s="133" t="s">
        <v>195</v>
      </c>
      <c r="Z178" s="164"/>
      <c r="AA178" s="164"/>
      <c r="AB178" s="133" t="s">
        <v>211</v>
      </c>
      <c r="AC178" s="87" t="s">
        <v>197</v>
      </c>
      <c r="AD178" s="164"/>
      <c r="AE178" s="133" t="s">
        <v>177</v>
      </c>
      <c r="AF178" s="86" t="s">
        <v>452</v>
      </c>
      <c r="AG178" s="164"/>
      <c r="AH178" s="164"/>
      <c r="AI178" s="164"/>
      <c r="AJ178" s="164"/>
      <c r="AK178" s="133" t="s">
        <v>158</v>
      </c>
    </row>
    <row r="179" spans="20:37" s="163" customFormat="1">
      <c r="T179" s="175" t="s">
        <v>109</v>
      </c>
      <c r="U179" s="164"/>
      <c r="V179" s="175" t="s">
        <v>109</v>
      </c>
      <c r="W179" s="175" t="s">
        <v>109</v>
      </c>
      <c r="X179" s="87" t="s">
        <v>393</v>
      </c>
      <c r="Y179" s="175" t="s">
        <v>109</v>
      </c>
      <c r="Z179" s="175" t="s">
        <v>109</v>
      </c>
      <c r="AA179" s="178" t="s">
        <v>109</v>
      </c>
      <c r="AB179" s="178" t="s">
        <v>109</v>
      </c>
      <c r="AC179" s="164"/>
      <c r="AD179" s="164"/>
      <c r="AE179" s="164"/>
      <c r="AF179" s="133" t="s">
        <v>177</v>
      </c>
      <c r="AG179" s="164"/>
      <c r="AH179" s="164"/>
      <c r="AI179" s="164"/>
      <c r="AJ179" s="164"/>
      <c r="AK179" s="164"/>
    </row>
    <row r="180" spans="20:37" s="163" customFormat="1" ht="15.75">
      <c r="T180" s="87" t="s">
        <v>237</v>
      </c>
      <c r="U180" s="175" t="s">
        <v>109</v>
      </c>
      <c r="V180" s="87" t="s">
        <v>258</v>
      </c>
      <c r="W180" s="133" t="s">
        <v>785</v>
      </c>
      <c r="X180" s="87" t="s">
        <v>325</v>
      </c>
      <c r="Y180" s="87" t="s">
        <v>581</v>
      </c>
      <c r="Z180" s="141" t="s">
        <v>386</v>
      </c>
      <c r="AA180" s="142" t="s">
        <v>203</v>
      </c>
      <c r="AB180" s="133" t="s">
        <v>886</v>
      </c>
      <c r="AC180" s="164"/>
      <c r="AD180" s="164"/>
      <c r="AE180" s="164"/>
      <c r="AF180" s="164"/>
      <c r="AG180" s="164"/>
      <c r="AH180" s="164"/>
      <c r="AI180" s="164"/>
      <c r="AJ180" s="164"/>
      <c r="AK180" s="164"/>
    </row>
    <row r="181" spans="20:37" s="163" customFormat="1" ht="15.75">
      <c r="T181" s="87" t="s">
        <v>840</v>
      </c>
      <c r="U181" s="174" t="s">
        <v>237</v>
      </c>
      <c r="V181" s="87" t="s">
        <v>325</v>
      </c>
      <c r="W181" s="133" t="s">
        <v>658</v>
      </c>
      <c r="X181" s="87" t="s">
        <v>328</v>
      </c>
      <c r="Y181" s="87" t="s">
        <v>186</v>
      </c>
      <c r="Z181" s="141" t="s">
        <v>219</v>
      </c>
      <c r="AA181" s="142" t="s">
        <v>880</v>
      </c>
      <c r="AB181" s="133" t="s">
        <v>887</v>
      </c>
      <c r="AC181" s="178" t="s">
        <v>109</v>
      </c>
      <c r="AD181" s="178" t="s">
        <v>109</v>
      </c>
      <c r="AE181" s="178" t="s">
        <v>109</v>
      </c>
      <c r="AF181" s="178" t="s">
        <v>109</v>
      </c>
      <c r="AG181" s="178" t="s">
        <v>109</v>
      </c>
      <c r="AH181" s="178" t="s">
        <v>109</v>
      </c>
      <c r="AI181" s="178" t="s">
        <v>109</v>
      </c>
      <c r="AJ181" s="178" t="s">
        <v>109</v>
      </c>
      <c r="AK181" s="178" t="s">
        <v>109</v>
      </c>
    </row>
    <row r="182" spans="20:37" s="163" customFormat="1" ht="15.75">
      <c r="T182" s="87" t="s">
        <v>841</v>
      </c>
      <c r="U182" s="174" t="s">
        <v>459</v>
      </c>
      <c r="V182" s="87" t="s">
        <v>253</v>
      </c>
      <c r="W182" s="133" t="s">
        <v>385</v>
      </c>
      <c r="X182" s="87" t="s">
        <v>214</v>
      </c>
      <c r="Y182" s="87" t="s">
        <v>224</v>
      </c>
      <c r="Z182" s="141" t="s">
        <v>971</v>
      </c>
      <c r="AA182" s="143" t="s">
        <v>881</v>
      </c>
      <c r="AB182" s="145" t="s">
        <v>262</v>
      </c>
      <c r="AC182" s="139" t="s">
        <v>240</v>
      </c>
      <c r="AD182" s="177" t="s">
        <v>393</v>
      </c>
      <c r="AE182" s="177" t="s">
        <v>205</v>
      </c>
      <c r="AF182" s="47" t="s">
        <v>149</v>
      </c>
      <c r="AG182" s="144" t="s">
        <v>387</v>
      </c>
      <c r="AH182" s="47" t="s">
        <v>911</v>
      </c>
      <c r="AI182" s="47" t="s">
        <v>222</v>
      </c>
      <c r="AJ182" s="136" t="s">
        <v>217</v>
      </c>
      <c r="AK182" s="133" t="s">
        <v>703</v>
      </c>
    </row>
    <row r="183" spans="20:37" s="163" customFormat="1" ht="15.75">
      <c r="T183" s="87" t="s">
        <v>222</v>
      </c>
      <c r="U183" s="174" t="s">
        <v>257</v>
      </c>
      <c r="V183" s="87" t="s">
        <v>265</v>
      </c>
      <c r="W183" s="133" t="s">
        <v>655</v>
      </c>
      <c r="X183" s="87" t="s">
        <v>863</v>
      </c>
      <c r="Y183" s="87" t="s">
        <v>231</v>
      </c>
      <c r="Z183" s="141" t="s">
        <v>872</v>
      </c>
      <c r="AA183" s="142" t="s">
        <v>309</v>
      </c>
      <c r="AB183" s="145" t="s">
        <v>266</v>
      </c>
      <c r="AC183" s="139" t="s">
        <v>668</v>
      </c>
      <c r="AD183" s="47" t="s">
        <v>218</v>
      </c>
      <c r="AE183" s="47" t="s">
        <v>473</v>
      </c>
      <c r="AF183" s="177" t="s">
        <v>382</v>
      </c>
      <c r="AG183" s="144" t="s">
        <v>383</v>
      </c>
      <c r="AH183" s="47" t="s">
        <v>199</v>
      </c>
      <c r="AI183" s="47" t="s">
        <v>216</v>
      </c>
      <c r="AJ183" s="136" t="s">
        <v>186</v>
      </c>
      <c r="AK183" s="133" t="s">
        <v>985</v>
      </c>
    </row>
    <row r="184" spans="20:37" s="163" customFormat="1" ht="15.75">
      <c r="T184" s="87" t="s">
        <v>842</v>
      </c>
      <c r="U184" s="174" t="s">
        <v>124</v>
      </c>
      <c r="V184" s="87" t="s">
        <v>197</v>
      </c>
      <c r="W184" s="133" t="s">
        <v>657</v>
      </c>
      <c r="X184" s="188" t="s">
        <v>110</v>
      </c>
      <c r="Y184" s="87" t="s">
        <v>582</v>
      </c>
      <c r="Z184" s="141" t="s">
        <v>202</v>
      </c>
      <c r="AA184" s="142" t="s">
        <v>882</v>
      </c>
      <c r="AB184" s="133" t="s">
        <v>888</v>
      </c>
      <c r="AC184" s="139" t="s">
        <v>226</v>
      </c>
      <c r="AD184" s="177" t="s">
        <v>669</v>
      </c>
      <c r="AE184" s="47" t="s">
        <v>263</v>
      </c>
      <c r="AF184" s="139" t="s">
        <v>510</v>
      </c>
      <c r="AG184" s="144" t="s">
        <v>673</v>
      </c>
      <c r="AH184" s="205" t="s">
        <v>750</v>
      </c>
      <c r="AI184" s="87" t="s">
        <v>213</v>
      </c>
      <c r="AJ184" s="136" t="s">
        <v>229</v>
      </c>
      <c r="AK184" s="133" t="s">
        <v>258</v>
      </c>
    </row>
    <row r="185" spans="20:37" s="163" customFormat="1" ht="15.75">
      <c r="T185" s="188" t="s">
        <v>110</v>
      </c>
      <c r="U185" s="174" t="s">
        <v>282</v>
      </c>
      <c r="V185" s="188" t="s">
        <v>110</v>
      </c>
      <c r="W185" s="133" t="s">
        <v>745</v>
      </c>
      <c r="X185" s="187" t="s">
        <v>459</v>
      </c>
      <c r="Y185" s="188" t="s">
        <v>110</v>
      </c>
      <c r="Z185" s="188" t="s">
        <v>110</v>
      </c>
      <c r="AA185" s="188" t="s">
        <v>110</v>
      </c>
      <c r="AB185" s="188" t="s">
        <v>110</v>
      </c>
      <c r="AC185" s="139" t="s">
        <v>229</v>
      </c>
      <c r="AD185" s="47" t="s">
        <v>389</v>
      </c>
      <c r="AE185" s="177" t="s">
        <v>747</v>
      </c>
      <c r="AF185" s="140" t="s">
        <v>977</v>
      </c>
      <c r="AG185" s="144" t="s">
        <v>264</v>
      </c>
      <c r="AH185" s="47" t="s">
        <v>239</v>
      </c>
      <c r="AI185" s="47" t="s">
        <v>676</v>
      </c>
      <c r="AJ185" s="136" t="s">
        <v>324</v>
      </c>
      <c r="AK185" s="133" t="s">
        <v>188</v>
      </c>
    </row>
    <row r="186" spans="20:37" s="163" customFormat="1" ht="15.75">
      <c r="T186" s="87" t="s">
        <v>369</v>
      </c>
      <c r="U186" s="174" t="s">
        <v>152</v>
      </c>
      <c r="V186" s="187" t="s">
        <v>299</v>
      </c>
      <c r="W186" s="188" t="s">
        <v>110</v>
      </c>
      <c r="X186" s="187" t="s">
        <v>689</v>
      </c>
      <c r="Y186" s="47" t="s">
        <v>712</v>
      </c>
      <c r="Z186" s="187" t="s">
        <v>1041</v>
      </c>
      <c r="AA186" s="187" t="s">
        <v>713</v>
      </c>
      <c r="AB186" s="187" t="s">
        <v>523</v>
      </c>
      <c r="AC186" s="139" t="s">
        <v>238</v>
      </c>
      <c r="AD186" s="47" t="s">
        <v>255</v>
      </c>
      <c r="AE186" s="177" t="s">
        <v>286</v>
      </c>
      <c r="AF186" s="177" t="s">
        <v>220</v>
      </c>
      <c r="AG186" s="144" t="s">
        <v>268</v>
      </c>
      <c r="AH186" s="47" t="s">
        <v>749</v>
      </c>
      <c r="AI186" s="47" t="s">
        <v>236</v>
      </c>
      <c r="AJ186" s="136" t="s">
        <v>905</v>
      </c>
      <c r="AK186" s="133" t="s">
        <v>191</v>
      </c>
    </row>
    <row r="187" spans="20:37" s="163" customFormat="1">
      <c r="T187" s="87" t="s">
        <v>321</v>
      </c>
      <c r="U187" s="188" t="s">
        <v>110</v>
      </c>
      <c r="V187" s="187" t="s">
        <v>300</v>
      </c>
      <c r="W187" s="209" t="s">
        <v>338</v>
      </c>
      <c r="X187" s="187" t="s">
        <v>709</v>
      </c>
      <c r="Y187" s="47" t="s">
        <v>260</v>
      </c>
      <c r="Z187" s="195" t="s">
        <v>340</v>
      </c>
      <c r="AA187" s="187" t="s">
        <v>308</v>
      </c>
      <c r="AB187" s="187" t="s">
        <v>274</v>
      </c>
      <c r="AC187" s="139" t="s">
        <v>892</v>
      </c>
      <c r="AD187" s="47"/>
      <c r="AE187" s="135"/>
      <c r="AF187" s="164"/>
      <c r="AG187" s="144"/>
      <c r="AH187" s="205" t="s">
        <v>902</v>
      </c>
      <c r="AI187" s="193" t="s">
        <v>110</v>
      </c>
      <c r="AJ187" s="133" t="s">
        <v>906</v>
      </c>
      <c r="AK187" s="133" t="s">
        <v>984</v>
      </c>
    </row>
    <row r="188" spans="20:37" s="186" customFormat="1">
      <c r="T188" s="87" t="s">
        <v>336</v>
      </c>
      <c r="U188" s="187" t="s">
        <v>411</v>
      </c>
      <c r="V188" s="187" t="s">
        <v>301</v>
      </c>
      <c r="W188" s="209" t="s">
        <v>307</v>
      </c>
      <c r="X188" s="187" t="s">
        <v>710</v>
      </c>
      <c r="Y188" s="47" t="s">
        <v>188</v>
      </c>
      <c r="Z188" s="195" t="s">
        <v>303</v>
      </c>
      <c r="AA188" s="187" t="s">
        <v>309</v>
      </c>
      <c r="AB188" s="187" t="s">
        <v>276</v>
      </c>
      <c r="AC188" s="193" t="s">
        <v>110</v>
      </c>
      <c r="AD188" s="193" t="s">
        <v>110</v>
      </c>
      <c r="AE188" s="193" t="s">
        <v>110</v>
      </c>
      <c r="AF188" s="193" t="s">
        <v>110</v>
      </c>
      <c r="AG188" s="193" t="s">
        <v>110</v>
      </c>
      <c r="AH188" s="148"/>
      <c r="AI188" s="191" t="s">
        <v>315</v>
      </c>
      <c r="AJ188" s="133"/>
      <c r="AK188" s="133"/>
    </row>
    <row r="189" spans="20:37" s="186" customFormat="1">
      <c r="T189" s="87" t="s">
        <v>320</v>
      </c>
      <c r="U189" s="187" t="s">
        <v>280</v>
      </c>
      <c r="V189" s="187" t="s">
        <v>302</v>
      </c>
      <c r="W189" s="209" t="s">
        <v>300</v>
      </c>
      <c r="X189" s="187" t="s">
        <v>711</v>
      </c>
      <c r="Y189" s="47" t="s">
        <v>223</v>
      </c>
      <c r="Z189" s="195" t="s">
        <v>304</v>
      </c>
      <c r="AA189" s="187" t="s">
        <v>310</v>
      </c>
      <c r="AB189" s="187" t="s">
        <v>275</v>
      </c>
      <c r="AC189" s="139" t="s">
        <v>297</v>
      </c>
      <c r="AD189" s="191" t="s">
        <v>288</v>
      </c>
      <c r="AE189" s="133" t="s">
        <v>714</v>
      </c>
      <c r="AF189" s="191" t="s">
        <v>332</v>
      </c>
      <c r="AG189" s="195" t="s">
        <v>277</v>
      </c>
      <c r="AH189" s="189" t="s">
        <v>110</v>
      </c>
      <c r="AI189" s="191" t="s">
        <v>316</v>
      </c>
      <c r="AJ189" s="193" t="s">
        <v>110</v>
      </c>
      <c r="AK189" s="193" t="s">
        <v>110</v>
      </c>
    </row>
    <row r="190" spans="20:37" s="186" customFormat="1">
      <c r="T190" s="87" t="s">
        <v>470</v>
      </c>
      <c r="U190" s="187" t="s">
        <v>281</v>
      </c>
      <c r="V190" s="187" t="s">
        <v>459</v>
      </c>
      <c r="W190" s="209" t="s">
        <v>459</v>
      </c>
      <c r="X190" s="188" t="s">
        <v>111</v>
      </c>
      <c r="Y190" s="47" t="s">
        <v>219</v>
      </c>
      <c r="Z190" s="195" t="s">
        <v>368</v>
      </c>
      <c r="AA190" s="187" t="s">
        <v>311</v>
      </c>
      <c r="AB190" s="187" t="s">
        <v>261</v>
      </c>
      <c r="AC190" s="139" t="s">
        <v>337</v>
      </c>
      <c r="AD190" s="191" t="s">
        <v>229</v>
      </c>
      <c r="AE190" s="133" t="s">
        <v>285</v>
      </c>
      <c r="AF190" s="191" t="s">
        <v>292</v>
      </c>
      <c r="AG190" s="195" t="s">
        <v>978</v>
      </c>
      <c r="AH190" s="205" t="s">
        <v>312</v>
      </c>
      <c r="AI190" s="191" t="s">
        <v>317</v>
      </c>
      <c r="AJ190" s="133" t="s">
        <v>323</v>
      </c>
      <c r="AK190" s="133" t="s">
        <v>716</v>
      </c>
    </row>
    <row r="191" spans="20:37" s="186" customFormat="1">
      <c r="T191" s="87" t="s">
        <v>280</v>
      </c>
      <c r="U191" s="187" t="s">
        <v>1021</v>
      </c>
      <c r="V191" s="187"/>
      <c r="W191" s="209" t="s">
        <v>393</v>
      </c>
      <c r="X191" s="187" t="s">
        <v>732</v>
      </c>
      <c r="Y191" s="47" t="s">
        <v>690</v>
      </c>
      <c r="Z191" s="187" t="s">
        <v>339</v>
      </c>
      <c r="AA191" s="187"/>
      <c r="AB191" s="188" t="s">
        <v>111</v>
      </c>
      <c r="AC191" s="139" t="s">
        <v>197</v>
      </c>
      <c r="AD191" s="191" t="s">
        <v>289</v>
      </c>
      <c r="AE191" s="133" t="s">
        <v>286</v>
      </c>
      <c r="AF191" s="191" t="s">
        <v>293</v>
      </c>
      <c r="AG191" s="191" t="s">
        <v>278</v>
      </c>
      <c r="AH191" s="205" t="s">
        <v>955</v>
      </c>
      <c r="AI191" s="191" t="s">
        <v>318</v>
      </c>
      <c r="AJ191" s="133" t="s">
        <v>197</v>
      </c>
      <c r="AK191" s="133" t="s">
        <v>717</v>
      </c>
    </row>
    <row r="192" spans="20:37" s="186" customFormat="1">
      <c r="T192" s="188" t="s">
        <v>111</v>
      </c>
      <c r="U192" s="187" t="s">
        <v>1025</v>
      </c>
      <c r="V192" s="188" t="s">
        <v>111</v>
      </c>
      <c r="W192" s="209"/>
      <c r="X192" s="187" t="s">
        <v>456</v>
      </c>
      <c r="Y192" s="188" t="s">
        <v>111</v>
      </c>
      <c r="Z192" s="188" t="s">
        <v>111</v>
      </c>
      <c r="AA192" s="188" t="s">
        <v>111</v>
      </c>
      <c r="AB192" s="187" t="s">
        <v>442</v>
      </c>
      <c r="AC192" s="139" t="s">
        <v>191</v>
      </c>
      <c r="AD192" s="191" t="s">
        <v>290</v>
      </c>
      <c r="AE192" s="133" t="s">
        <v>569</v>
      </c>
      <c r="AF192" s="191" t="s">
        <v>685</v>
      </c>
      <c r="AG192" s="191" t="s">
        <v>279</v>
      </c>
      <c r="AH192" s="205" t="s">
        <v>228</v>
      </c>
      <c r="AI192" s="191" t="s">
        <v>319</v>
      </c>
      <c r="AJ192" s="133" t="s">
        <v>325</v>
      </c>
      <c r="AK192" s="133" t="s">
        <v>983</v>
      </c>
    </row>
    <row r="193" spans="20:37" s="186" customFormat="1">
      <c r="T193" s="87" t="s">
        <v>322</v>
      </c>
      <c r="U193" s="187"/>
      <c r="V193" s="187" t="s">
        <v>455</v>
      </c>
      <c r="W193" s="188" t="s">
        <v>111</v>
      </c>
      <c r="X193" s="187" t="s">
        <v>478</v>
      </c>
      <c r="Y193" s="187" t="s">
        <v>709</v>
      </c>
      <c r="Z193" s="187" t="s">
        <v>453</v>
      </c>
      <c r="AA193" s="187" t="s">
        <v>735</v>
      </c>
      <c r="AB193" s="187" t="s">
        <v>414</v>
      </c>
      <c r="AC193" s="139" t="s">
        <v>298</v>
      </c>
      <c r="AD193" s="191" t="s">
        <v>291</v>
      </c>
      <c r="AE193" s="133" t="s">
        <v>684</v>
      </c>
      <c r="AF193" s="191" t="s">
        <v>456</v>
      </c>
      <c r="AG193" s="191" t="s">
        <v>229</v>
      </c>
      <c r="AH193" s="205" t="s">
        <v>451</v>
      </c>
      <c r="AI193" s="191"/>
      <c r="AJ193" s="133" t="s">
        <v>319</v>
      </c>
      <c r="AK193" s="133" t="s">
        <v>718</v>
      </c>
    </row>
    <row r="194" spans="20:37" s="186" customFormat="1">
      <c r="T194" s="87" t="s">
        <v>837</v>
      </c>
      <c r="U194" s="188" t="s">
        <v>111</v>
      </c>
      <c r="V194" s="187" t="s">
        <v>412</v>
      </c>
      <c r="W194" s="209" t="s">
        <v>441</v>
      </c>
      <c r="X194" s="187" t="s">
        <v>733</v>
      </c>
      <c r="Y194" s="187" t="s">
        <v>784</v>
      </c>
      <c r="Z194" s="187" t="s">
        <v>469</v>
      </c>
      <c r="AA194" s="195" t="s">
        <v>973</v>
      </c>
      <c r="AB194" s="187" t="s">
        <v>423</v>
      </c>
      <c r="AC194" s="191"/>
      <c r="AD194" s="191"/>
      <c r="AE194" s="133" t="s">
        <v>715</v>
      </c>
      <c r="AF194" s="191"/>
      <c r="AG194" s="191"/>
      <c r="AH194" s="205" t="s">
        <v>946</v>
      </c>
      <c r="AI194" s="193" t="s">
        <v>111</v>
      </c>
      <c r="AJ194" s="133" t="s">
        <v>688</v>
      </c>
      <c r="AK194" s="133" t="s">
        <v>392</v>
      </c>
    </row>
    <row r="195" spans="20:37" s="186" customFormat="1">
      <c r="T195" s="87" t="s">
        <v>839</v>
      </c>
      <c r="U195" s="187" t="s">
        <v>683</v>
      </c>
      <c r="V195" s="186" t="s">
        <v>478</v>
      </c>
      <c r="W195" s="209" t="s">
        <v>296</v>
      </c>
      <c r="X195" s="187" t="s">
        <v>1037</v>
      </c>
      <c r="Y195" s="195" t="s">
        <v>969</v>
      </c>
      <c r="Z195" s="187" t="s">
        <v>232</v>
      </c>
      <c r="AA195" s="187" t="s">
        <v>737</v>
      </c>
      <c r="AB195" s="187" t="s">
        <v>458</v>
      </c>
      <c r="AC195" s="193" t="s">
        <v>111</v>
      </c>
      <c r="AD195" s="193" t="s">
        <v>111</v>
      </c>
      <c r="AE195" s="193" t="s">
        <v>111</v>
      </c>
      <c r="AF195" s="193" t="s">
        <v>111</v>
      </c>
      <c r="AG195" s="193" t="s">
        <v>111</v>
      </c>
      <c r="AH195" s="205" t="s">
        <v>314</v>
      </c>
      <c r="AI195" s="191" t="s">
        <v>409</v>
      </c>
      <c r="AJ195" s="133" t="s">
        <v>326</v>
      </c>
      <c r="AK195" s="133"/>
    </row>
    <row r="196" spans="20:37" s="186" customFormat="1">
      <c r="T196" s="87" t="s">
        <v>512</v>
      </c>
      <c r="U196" s="187" t="s">
        <v>846</v>
      </c>
      <c r="V196" s="187" t="s">
        <v>796</v>
      </c>
      <c r="W196" s="209" t="s">
        <v>796</v>
      </c>
      <c r="Y196" s="187" t="s">
        <v>734</v>
      </c>
      <c r="Z196" s="187" t="s">
        <v>430</v>
      </c>
      <c r="AA196" s="187" t="s">
        <v>422</v>
      </c>
      <c r="AB196" s="187" t="s">
        <v>457</v>
      </c>
      <c r="AC196" s="191" t="s">
        <v>406</v>
      </c>
      <c r="AD196" s="191" t="s">
        <v>407</v>
      </c>
      <c r="AE196" s="191" t="s">
        <v>507</v>
      </c>
      <c r="AF196" s="191" t="s">
        <v>443</v>
      </c>
      <c r="AG196" s="191" t="s">
        <v>408</v>
      </c>
      <c r="AH196" s="190" t="s">
        <v>111</v>
      </c>
      <c r="AI196" s="191" t="s">
        <v>418</v>
      </c>
      <c r="AJ196" s="193" t="s">
        <v>111</v>
      </c>
      <c r="AK196" s="193" t="s">
        <v>111</v>
      </c>
    </row>
    <row r="197" spans="20:37" s="186" customFormat="1">
      <c r="T197" s="87" t="s">
        <v>838</v>
      </c>
      <c r="U197" s="187" t="s">
        <v>904</v>
      </c>
      <c r="V197" s="208" t="s">
        <v>476</v>
      </c>
      <c r="W197" s="209" t="s">
        <v>856</v>
      </c>
      <c r="X197" s="188" t="s">
        <v>112</v>
      </c>
      <c r="Y197" s="187" t="s">
        <v>436</v>
      </c>
      <c r="Z197" s="187" t="s">
        <v>304</v>
      </c>
      <c r="AA197" s="187" t="s">
        <v>738</v>
      </c>
      <c r="AB197" s="188" t="s">
        <v>112</v>
      </c>
      <c r="AC197" s="191" t="s">
        <v>415</v>
      </c>
      <c r="AD197" s="191" t="s">
        <v>416</v>
      </c>
      <c r="AE197" s="191" t="s">
        <v>287</v>
      </c>
      <c r="AF197" s="191" t="s">
        <v>417</v>
      </c>
      <c r="AG197" s="191" t="s">
        <v>411</v>
      </c>
      <c r="AH197" s="134" t="s">
        <v>956</v>
      </c>
      <c r="AI197" s="191" t="s">
        <v>447</v>
      </c>
      <c r="AJ197" s="191" t="s">
        <v>741</v>
      </c>
      <c r="AK197" s="195" t="s">
        <v>982</v>
      </c>
    </row>
    <row r="198" spans="20:37" s="206" customFormat="1">
      <c r="T198" s="87"/>
      <c r="U198" s="206" t="s">
        <v>850</v>
      </c>
      <c r="W198" s="209" t="s">
        <v>857</v>
      </c>
      <c r="X198" s="207"/>
      <c r="AB198" s="207"/>
      <c r="AH198" s="134"/>
    </row>
    <row r="199" spans="20:37" s="186" customFormat="1">
      <c r="T199" s="188" t="s">
        <v>112</v>
      </c>
      <c r="U199" s="206" t="s">
        <v>454</v>
      </c>
      <c r="V199" s="188" t="s">
        <v>112</v>
      </c>
      <c r="X199" s="187" t="s">
        <v>793</v>
      </c>
      <c r="Y199" s="188" t="s">
        <v>112</v>
      </c>
      <c r="Z199" s="188" t="s">
        <v>112</v>
      </c>
      <c r="AA199" s="188" t="s">
        <v>112</v>
      </c>
      <c r="AB199" s="187" t="s">
        <v>495</v>
      </c>
      <c r="AC199" s="191" t="s">
        <v>424</v>
      </c>
      <c r="AD199" s="191" t="s">
        <v>425</v>
      </c>
      <c r="AE199" s="191" t="s">
        <v>446</v>
      </c>
      <c r="AF199" s="191" t="s">
        <v>426</v>
      </c>
      <c r="AG199" s="191" t="s">
        <v>427</v>
      </c>
      <c r="AH199" s="134" t="s">
        <v>514</v>
      </c>
      <c r="AI199" s="195" t="s">
        <v>981</v>
      </c>
      <c r="AJ199" s="191" t="s">
        <v>419</v>
      </c>
      <c r="AK199" s="191" t="s">
        <v>411</v>
      </c>
    </row>
    <row r="200" spans="20:37" s="186" customFormat="1">
      <c r="T200" s="187" t="s">
        <v>471</v>
      </c>
      <c r="U200" s="187" t="s">
        <v>847</v>
      </c>
      <c r="V200" s="187" t="s">
        <v>469</v>
      </c>
      <c r="W200" s="188" t="s">
        <v>112</v>
      </c>
      <c r="X200" s="187" t="s">
        <v>735</v>
      </c>
      <c r="Y200" s="187" t="s">
        <v>795</v>
      </c>
      <c r="Z200" s="187" t="s">
        <v>478</v>
      </c>
      <c r="AA200" s="187" t="s">
        <v>491</v>
      </c>
      <c r="AB200" s="85" t="s">
        <v>496</v>
      </c>
      <c r="AC200" s="191" t="s">
        <v>449</v>
      </c>
      <c r="AD200" s="191" t="s">
        <v>431</v>
      </c>
      <c r="AE200" s="191" t="s">
        <v>739</v>
      </c>
      <c r="AF200" s="191" t="s">
        <v>432</v>
      </c>
      <c r="AG200" s="191" t="s">
        <v>433</v>
      </c>
      <c r="AH200" s="134" t="s">
        <v>952</v>
      </c>
      <c r="AI200" s="191" t="s">
        <v>450</v>
      </c>
      <c r="AJ200" s="191" t="s">
        <v>179</v>
      </c>
      <c r="AK200" s="191" t="s">
        <v>405</v>
      </c>
    </row>
    <row r="201" spans="20:37" s="186" customFormat="1">
      <c r="T201" s="187" t="s">
        <v>959</v>
      </c>
      <c r="U201" s="188" t="s">
        <v>112</v>
      </c>
      <c r="V201" s="187" t="s">
        <v>1028</v>
      </c>
      <c r="W201" s="194" t="s">
        <v>481</v>
      </c>
      <c r="X201" s="187" t="s">
        <v>486</v>
      </c>
      <c r="Y201" s="187" t="s">
        <v>796</v>
      </c>
      <c r="Z201" s="187" t="s">
        <v>799</v>
      </c>
      <c r="AA201" s="187" t="s">
        <v>492</v>
      </c>
      <c r="AB201" s="187" t="s">
        <v>456</v>
      </c>
      <c r="AC201" s="191" t="s">
        <v>438</v>
      </c>
      <c r="AD201" s="191" t="s">
        <v>439</v>
      </c>
      <c r="AE201" s="191" t="s">
        <v>740</v>
      </c>
      <c r="AF201" s="195" t="s">
        <v>579</v>
      </c>
      <c r="AG201" s="191" t="s">
        <v>440</v>
      </c>
      <c r="AH201" s="134" t="s">
        <v>313</v>
      </c>
      <c r="AI201" s="193" t="s">
        <v>112</v>
      </c>
      <c r="AJ201" s="191" t="s">
        <v>742</v>
      </c>
      <c r="AK201" s="191" t="s">
        <v>731</v>
      </c>
    </row>
    <row r="202" spans="20:37" s="186" customFormat="1">
      <c r="T202" s="195" t="s">
        <v>787</v>
      </c>
      <c r="U202" s="203" t="s">
        <v>455</v>
      </c>
      <c r="V202" s="187" t="s">
        <v>1027</v>
      </c>
      <c r="W202" s="194" t="s">
        <v>483</v>
      </c>
      <c r="X202" s="187" t="s">
        <v>487</v>
      </c>
      <c r="Y202" s="187" t="s">
        <v>488</v>
      </c>
      <c r="Z202" s="187" t="s">
        <v>489</v>
      </c>
      <c r="AA202" s="85" t="s">
        <v>801</v>
      </c>
      <c r="AB202" s="187" t="s">
        <v>497</v>
      </c>
      <c r="AC202" s="191"/>
      <c r="AD202" s="193" t="s">
        <v>112</v>
      </c>
      <c r="AE202" s="193" t="s">
        <v>112</v>
      </c>
      <c r="AF202" s="193" t="s">
        <v>112</v>
      </c>
      <c r="AG202" s="193" t="s">
        <v>112</v>
      </c>
      <c r="AH202" s="134" t="s">
        <v>957</v>
      </c>
      <c r="AI202" s="191" t="s">
        <v>517</v>
      </c>
      <c r="AJ202" s="191" t="s">
        <v>743</v>
      </c>
      <c r="AK202" s="191"/>
    </row>
    <row r="203" spans="20:37" s="186" customFormat="1">
      <c r="T203" s="187" t="s">
        <v>960</v>
      </c>
      <c r="U203" s="203" t="s">
        <v>790</v>
      </c>
      <c r="V203" s="187" t="s">
        <v>479</v>
      </c>
      <c r="W203" s="209" t="s">
        <v>1031</v>
      </c>
      <c r="X203" s="187" t="s">
        <v>794</v>
      </c>
      <c r="Y203" s="187" t="s">
        <v>456</v>
      </c>
      <c r="Z203" s="187" t="s">
        <v>490</v>
      </c>
      <c r="AA203" s="187" t="s">
        <v>493</v>
      </c>
      <c r="AB203" s="187" t="s">
        <v>498</v>
      </c>
      <c r="AC203" s="193" t="s">
        <v>112</v>
      </c>
      <c r="AD203" s="191" t="s">
        <v>803</v>
      </c>
      <c r="AE203" s="191" t="s">
        <v>738</v>
      </c>
      <c r="AF203" s="191" t="s">
        <v>469</v>
      </c>
      <c r="AG203" s="191" t="s">
        <v>812</v>
      </c>
      <c r="AH203" s="134" t="s">
        <v>958</v>
      </c>
      <c r="AI203" s="191" t="s">
        <v>518</v>
      </c>
      <c r="AJ203" s="193" t="s">
        <v>112</v>
      </c>
      <c r="AK203" s="193" t="s">
        <v>112</v>
      </c>
    </row>
    <row r="204" spans="20:37" s="186" customFormat="1">
      <c r="T204" s="187" t="s">
        <v>786</v>
      </c>
      <c r="U204" s="203" t="s">
        <v>1015</v>
      </c>
      <c r="V204" s="186" t="s">
        <v>477</v>
      </c>
      <c r="W204" s="209" t="s">
        <v>1030</v>
      </c>
      <c r="X204" s="188" t="s">
        <v>113</v>
      </c>
      <c r="Y204" s="195" t="s">
        <v>494</v>
      </c>
      <c r="Z204" s="85" t="s">
        <v>164</v>
      </c>
      <c r="AA204" s="85" t="s">
        <v>494</v>
      </c>
      <c r="AB204" s="188" t="s">
        <v>113</v>
      </c>
      <c r="AC204" s="191" t="s">
        <v>501</v>
      </c>
      <c r="AD204" s="191" t="s">
        <v>506</v>
      </c>
      <c r="AE204" s="191" t="s">
        <v>284</v>
      </c>
      <c r="AF204" s="191" t="s">
        <v>570</v>
      </c>
      <c r="AG204" s="191" t="s">
        <v>813</v>
      </c>
      <c r="AH204" s="190" t="s">
        <v>112</v>
      </c>
      <c r="AI204" s="191" t="s">
        <v>519</v>
      </c>
      <c r="AJ204" s="191" t="s">
        <v>585</v>
      </c>
      <c r="AK204" s="191" t="s">
        <v>469</v>
      </c>
    </row>
    <row r="205" spans="20:37" s="186" customFormat="1">
      <c r="T205" s="197" t="s">
        <v>113</v>
      </c>
      <c r="U205" s="203" t="s">
        <v>1022</v>
      </c>
      <c r="V205" s="197" t="s">
        <v>113</v>
      </c>
      <c r="W205" s="209" t="s">
        <v>478</v>
      </c>
      <c r="X205" s="187" t="s">
        <v>858</v>
      </c>
      <c r="Y205" s="87" t="s">
        <v>205</v>
      </c>
      <c r="Z205" s="188" t="s">
        <v>113</v>
      </c>
      <c r="AA205" s="188" t="s">
        <v>113</v>
      </c>
      <c r="AB205" s="187" t="s">
        <v>883</v>
      </c>
      <c r="AC205" s="191" t="s">
        <v>500</v>
      </c>
      <c r="AD205" s="191" t="s">
        <v>804</v>
      </c>
      <c r="AE205" s="85" t="s">
        <v>805</v>
      </c>
      <c r="AF205" s="191" t="s">
        <v>808</v>
      </c>
      <c r="AG205" s="85" t="s">
        <v>511</v>
      </c>
      <c r="AH205" s="148" t="s">
        <v>942</v>
      </c>
      <c r="AI205" s="191" t="s">
        <v>520</v>
      </c>
      <c r="AJ205" s="85" t="s">
        <v>832</v>
      </c>
      <c r="AK205" s="191" t="s">
        <v>481</v>
      </c>
    </row>
    <row r="206" spans="20:37" s="186" customFormat="1">
      <c r="T206" s="87" t="s">
        <v>836</v>
      </c>
      <c r="U206" s="203" t="s">
        <v>475</v>
      </c>
      <c r="V206" t="s">
        <v>851</v>
      </c>
      <c r="W206" s="188" t="s">
        <v>113</v>
      </c>
      <c r="X206" s="187" t="s">
        <v>859</v>
      </c>
      <c r="Y206" s="85" t="s">
        <v>964</v>
      </c>
      <c r="Z206" s="187" t="s">
        <v>868</v>
      </c>
      <c r="AA206" s="187" t="s">
        <v>873</v>
      </c>
      <c r="AB206" s="187" t="s">
        <v>503</v>
      </c>
      <c r="AC206" s="191" t="s">
        <v>499</v>
      </c>
      <c r="AD206" s="191" t="s">
        <v>504</v>
      </c>
      <c r="AE206" s="191" t="s">
        <v>806</v>
      </c>
      <c r="AF206" s="191" t="s">
        <v>509</v>
      </c>
      <c r="AG206" s="191" t="s">
        <v>512</v>
      </c>
      <c r="AH206" s="148" t="s">
        <v>943</v>
      </c>
      <c r="AI206" s="191" t="s">
        <v>521</v>
      </c>
      <c r="AJ206" s="191" t="s">
        <v>205</v>
      </c>
      <c r="AK206" s="191" t="s">
        <v>833</v>
      </c>
    </row>
    <row r="207" spans="20:37" s="186" customFormat="1">
      <c r="T207" t="s">
        <v>835</v>
      </c>
      <c r="U207" s="197" t="s">
        <v>113</v>
      </c>
      <c r="V207" t="s">
        <v>164</v>
      </c>
      <c r="W207" s="187" t="s">
        <v>854</v>
      </c>
      <c r="X207" s="187" t="s">
        <v>860</v>
      </c>
      <c r="Y207" s="87" t="s">
        <v>864</v>
      </c>
      <c r="Z207" s="187" t="s">
        <v>32</v>
      </c>
      <c r="AA207" s="187" t="s">
        <v>874</v>
      </c>
      <c r="AB207" s="187" t="s">
        <v>884</v>
      </c>
      <c r="AC207" s="191" t="s">
        <v>503</v>
      </c>
      <c r="AD207" s="191" t="s">
        <v>505</v>
      </c>
      <c r="AE207" s="191" t="s">
        <v>807</v>
      </c>
      <c r="AF207" s="191" t="s">
        <v>809</v>
      </c>
      <c r="AG207" s="191" t="s">
        <v>814</v>
      </c>
      <c r="AH207" s="148" t="s">
        <v>944</v>
      </c>
      <c r="AI207" s="193" t="s">
        <v>113</v>
      </c>
      <c r="AJ207" s="191" t="s">
        <v>469</v>
      </c>
      <c r="AK207" s="191" t="s">
        <v>834</v>
      </c>
    </row>
    <row r="208" spans="20:37" s="186" customFormat="1">
      <c r="T208" t="s">
        <v>913</v>
      </c>
      <c r="U208" t="s">
        <v>206</v>
      </c>
      <c r="V208" t="s">
        <v>834</v>
      </c>
      <c r="W208" s="187" t="s">
        <v>793</v>
      </c>
      <c r="X208" s="187" t="s">
        <v>861</v>
      </c>
      <c r="Y208" s="187" t="s">
        <v>303</v>
      </c>
      <c r="Z208" s="187" t="s">
        <v>484</v>
      </c>
      <c r="AA208" s="187" t="s">
        <v>875</v>
      </c>
      <c r="AB208" s="187" t="s">
        <v>885</v>
      </c>
      <c r="AC208" s="191" t="s">
        <v>502</v>
      </c>
      <c r="AD208" s="193" t="s">
        <v>113</v>
      </c>
      <c r="AE208" s="193" t="s">
        <v>113</v>
      </c>
      <c r="AF208" s="86" t="s">
        <v>810</v>
      </c>
      <c r="AG208" s="193" t="s">
        <v>113</v>
      </c>
      <c r="AH208" s="148" t="s">
        <v>516</v>
      </c>
      <c r="AI208" s="191" t="s">
        <v>553</v>
      </c>
      <c r="AJ208" s="191" t="s">
        <v>831</v>
      </c>
      <c r="AK208" s="191" t="s">
        <v>205</v>
      </c>
    </row>
    <row r="209" spans="19:37" s="186" customFormat="1">
      <c r="T209" t="s">
        <v>961</v>
      </c>
      <c r="U209" t="s">
        <v>741</v>
      </c>
      <c r="V209" s="197" t="s">
        <v>114</v>
      </c>
      <c r="W209" s="187" t="s">
        <v>494</v>
      </c>
      <c r="X209" s="188" t="s">
        <v>114</v>
      </c>
      <c r="Y209" s="187" t="s">
        <v>481</v>
      </c>
      <c r="Z209" s="187"/>
      <c r="AA209" s="187" t="s">
        <v>489</v>
      </c>
      <c r="AB209" s="188" t="s">
        <v>114</v>
      </c>
      <c r="AC209" s="193" t="s">
        <v>113</v>
      </c>
      <c r="AD209" s="191" t="s">
        <v>550</v>
      </c>
      <c r="AE209" s="191" t="s">
        <v>558</v>
      </c>
      <c r="AF209" s="193" t="s">
        <v>811</v>
      </c>
      <c r="AG209" s="191" t="s">
        <v>552</v>
      </c>
      <c r="AH209" s="148" t="s">
        <v>513</v>
      </c>
      <c r="AI209" s="191" t="s">
        <v>572</v>
      </c>
      <c r="AJ209" s="193" t="s">
        <v>113</v>
      </c>
      <c r="AK209" s="193" t="s">
        <v>113</v>
      </c>
    </row>
    <row r="210" spans="19:37" s="186" customFormat="1">
      <c r="T210" s="197" t="s">
        <v>114</v>
      </c>
      <c r="U210" t="s">
        <v>989</v>
      </c>
      <c r="V210" t="s">
        <v>994</v>
      </c>
      <c r="W210" s="187" t="s">
        <v>855</v>
      </c>
      <c r="X210" s="187" t="s">
        <v>918</v>
      </c>
      <c r="Y210" s="187" t="s">
        <v>865</v>
      </c>
      <c r="Z210" s="187"/>
      <c r="AA210" s="187"/>
      <c r="AB210" s="134" t="s">
        <v>1000</v>
      </c>
      <c r="AC210" s="191" t="s">
        <v>889</v>
      </c>
      <c r="AD210" s="191" t="s">
        <v>893</v>
      </c>
      <c r="AE210" s="191" t="s">
        <v>894</v>
      </c>
      <c r="AF210" s="191" t="s">
        <v>508</v>
      </c>
      <c r="AG210" s="195" t="s">
        <v>979</v>
      </c>
      <c r="AH210" s="148" t="s">
        <v>515</v>
      </c>
      <c r="AI210" s="191" t="s">
        <v>561</v>
      </c>
      <c r="AJ210" s="191" t="s">
        <v>997</v>
      </c>
      <c r="AK210" s="191" t="s">
        <v>907</v>
      </c>
    </row>
    <row r="211" spans="19:37" s="186" customFormat="1" ht="15.75">
      <c r="T211" t="s">
        <v>987</v>
      </c>
      <c r="U211" t="s">
        <v>990</v>
      </c>
      <c r="V211" t="s">
        <v>916</v>
      </c>
      <c r="W211" s="197" t="s">
        <v>114</v>
      </c>
      <c r="X211" s="187" t="s">
        <v>919</v>
      </c>
      <c r="Y211" s="188" t="s">
        <v>114</v>
      </c>
      <c r="Z211" s="187"/>
      <c r="AA211" s="187"/>
      <c r="AB211" s="204" t="s">
        <v>503</v>
      </c>
      <c r="AC211" s="191" t="s">
        <v>890</v>
      </c>
      <c r="AD211" s="191" t="s">
        <v>562</v>
      </c>
      <c r="AE211" s="191" t="s">
        <v>554</v>
      </c>
      <c r="AF211" s="191" t="s">
        <v>896</v>
      </c>
      <c r="AG211" s="191" t="s">
        <v>559</v>
      </c>
      <c r="AH211" s="193" t="s">
        <v>113</v>
      </c>
      <c r="AI211" s="191" t="s">
        <v>574</v>
      </c>
      <c r="AJ211" s="191" t="s">
        <v>561</v>
      </c>
      <c r="AK211" s="191" t="s">
        <v>908</v>
      </c>
    </row>
    <row r="212" spans="19:37" s="186" customFormat="1">
      <c r="T212" t="s">
        <v>963</v>
      </c>
      <c r="U212" s="197" t="s">
        <v>114</v>
      </c>
      <c r="V212" t="s">
        <v>915</v>
      </c>
      <c r="W212" t="s">
        <v>485</v>
      </c>
      <c r="X212" s="187" t="s">
        <v>920</v>
      </c>
      <c r="Y212" s="187" t="s">
        <v>586</v>
      </c>
      <c r="Z212" s="188" t="s">
        <v>114</v>
      </c>
      <c r="AA212" s="188" t="s">
        <v>114</v>
      </c>
      <c r="AB212" s="187" t="s">
        <v>615</v>
      </c>
      <c r="AC212" s="191" t="s">
        <v>910</v>
      </c>
      <c r="AD212" s="191" t="s">
        <v>566</v>
      </c>
      <c r="AE212" s="191" t="s">
        <v>895</v>
      </c>
      <c r="AF212" s="191" t="s">
        <v>897</v>
      </c>
      <c r="AG212" s="191" t="s">
        <v>563</v>
      </c>
      <c r="AH212" s="191" t="s">
        <v>555</v>
      </c>
      <c r="AI212" s="191" t="s">
        <v>577</v>
      </c>
      <c r="AJ212" s="191" t="s">
        <v>565</v>
      </c>
      <c r="AK212" s="191" t="s">
        <v>909</v>
      </c>
    </row>
    <row r="213" spans="19:37" s="116" customFormat="1">
      <c r="T213" t="s">
        <v>962</v>
      </c>
      <c r="U213" t="s">
        <v>991</v>
      </c>
      <c r="W213" t="s">
        <v>995</v>
      </c>
      <c r="X213" s="187" t="s">
        <v>921</v>
      </c>
      <c r="Y213" s="187" t="s">
        <v>614</v>
      </c>
      <c r="Z213" s="187" t="s">
        <v>587</v>
      </c>
      <c r="AA213" s="187" t="s">
        <v>926</v>
      </c>
      <c r="AB213" s="187" t="s">
        <v>602</v>
      </c>
      <c r="AC213" s="191" t="s">
        <v>891</v>
      </c>
      <c r="AD213" s="191" t="s">
        <v>568</v>
      </c>
      <c r="AE213" s="191" t="s">
        <v>575</v>
      </c>
      <c r="AF213" s="191" t="s">
        <v>573</v>
      </c>
      <c r="AG213" s="195" t="s">
        <v>980</v>
      </c>
      <c r="AH213" s="191" t="s">
        <v>571</v>
      </c>
      <c r="AI213" s="191"/>
      <c r="AJ213" s="191" t="s">
        <v>903</v>
      </c>
      <c r="AK213" s="191" t="s">
        <v>206</v>
      </c>
    </row>
    <row r="214" spans="19:37" s="199" customFormat="1" ht="23.25">
      <c r="T214" t="s">
        <v>988</v>
      </c>
      <c r="U214" t="s">
        <v>992</v>
      </c>
      <c r="V214" s="198"/>
      <c r="W214" t="s">
        <v>897</v>
      </c>
      <c r="X214" s="202" t="s">
        <v>897</v>
      </c>
      <c r="Y214" s="199" t="s">
        <v>618</v>
      </c>
      <c r="Z214" s="199" t="s">
        <v>595</v>
      </c>
      <c r="AA214" s="199" t="s">
        <v>924</v>
      </c>
      <c r="AB214" s="204" t="s">
        <v>408</v>
      </c>
      <c r="AC214" s="200" t="s">
        <v>114</v>
      </c>
      <c r="AF214" s="199" t="s">
        <v>576</v>
      </c>
      <c r="AG214" s="201"/>
      <c r="AH214" s="199" t="s">
        <v>560</v>
      </c>
      <c r="AI214" s="200" t="s">
        <v>114</v>
      </c>
    </row>
    <row r="215" spans="19:37" s="92" customFormat="1">
      <c r="S215" s="103"/>
      <c r="T215" s="175"/>
      <c r="U215" t="s">
        <v>993</v>
      </c>
      <c r="V215" s="175"/>
      <c r="W215" t="s">
        <v>996</v>
      </c>
      <c r="Y215" s="187" t="s">
        <v>922</v>
      </c>
      <c r="Z215" s="195" t="s">
        <v>972</v>
      </c>
      <c r="AA215" s="145" t="s">
        <v>925</v>
      </c>
      <c r="AC215" s="191" t="s">
        <v>1003</v>
      </c>
      <c r="AD215" s="193" t="s">
        <v>114</v>
      </c>
      <c r="AE215" s="193" t="s">
        <v>114</v>
      </c>
      <c r="AF215" s="193" t="s">
        <v>114</v>
      </c>
      <c r="AG215" s="193" t="s">
        <v>114</v>
      </c>
      <c r="AH215" s="191" t="s">
        <v>564</v>
      </c>
      <c r="AI215" s="191" t="s">
        <v>624</v>
      </c>
      <c r="AJ215" s="191"/>
      <c r="AK215" s="191"/>
    </row>
    <row r="216" spans="19:37" s="174" customFormat="1">
      <c r="T216" s="87"/>
      <c r="U216" t="s">
        <v>914</v>
      </c>
      <c r="Z216" s="187" t="s">
        <v>923</v>
      </c>
      <c r="AA216" s="177"/>
      <c r="AC216" s="191" t="s">
        <v>1002</v>
      </c>
      <c r="AD216" s="191" t="s">
        <v>589</v>
      </c>
      <c r="AE216" s="205" t="s">
        <v>590</v>
      </c>
      <c r="AF216" s="191" t="s">
        <v>598</v>
      </c>
      <c r="AG216" s="191" t="s">
        <v>1008</v>
      </c>
      <c r="AH216" s="191" t="s">
        <v>899</v>
      </c>
      <c r="AI216" s="191" t="s">
        <v>600</v>
      </c>
      <c r="AJ216" s="193" t="s">
        <v>114</v>
      </c>
      <c r="AK216" s="193" t="s">
        <v>114</v>
      </c>
    </row>
    <row r="217" spans="19:37" s="174" customFormat="1" ht="15.75">
      <c r="T217" s="145"/>
      <c r="AA217" s="177"/>
      <c r="AC217" s="191" t="s">
        <v>1001</v>
      </c>
      <c r="AD217" s="191" t="s">
        <v>597</v>
      </c>
      <c r="AE217" s="204" t="s">
        <v>1004</v>
      </c>
      <c r="AF217" s="191" t="s">
        <v>612</v>
      </c>
      <c r="AG217" s="205" t="s">
        <v>1009</v>
      </c>
      <c r="AH217" s="191" t="s">
        <v>567</v>
      </c>
      <c r="AI217" s="191" t="s">
        <v>605</v>
      </c>
      <c r="AJ217" s="191" t="s">
        <v>999</v>
      </c>
      <c r="AK217" s="191" t="s">
        <v>931</v>
      </c>
    </row>
    <row r="218" spans="19:37" s="174" customFormat="1">
      <c r="T218" s="145"/>
      <c r="AA218" s="177"/>
      <c r="AC218" s="191" t="s">
        <v>927</v>
      </c>
      <c r="AD218" s="191" t="s">
        <v>607</v>
      </c>
      <c r="AE218" s="205" t="s">
        <v>1005</v>
      </c>
      <c r="AF218" s="191" t="s">
        <v>620</v>
      </c>
      <c r="AG218" s="205" t="s">
        <v>1010</v>
      </c>
      <c r="AH218" s="193" t="s">
        <v>114</v>
      </c>
      <c r="AI218" s="191" t="s">
        <v>592</v>
      </c>
      <c r="AJ218" s="191" t="s">
        <v>846</v>
      </c>
      <c r="AK218" s="87" t="s">
        <v>932</v>
      </c>
    </row>
    <row r="219" spans="19:37" s="174" customFormat="1" ht="15.75">
      <c r="T219" s="133"/>
      <c r="AA219" s="177"/>
      <c r="AB219" s="177"/>
      <c r="AC219" s="87"/>
      <c r="AE219" s="205" t="s">
        <v>1006</v>
      </c>
      <c r="AF219" s="191" t="s">
        <v>623</v>
      </c>
      <c r="AG219" s="204" t="s">
        <v>897</v>
      </c>
      <c r="AH219" s="205" t="s">
        <v>949</v>
      </c>
      <c r="AI219" s="177"/>
      <c r="AJ219" s="191" t="s">
        <v>1013</v>
      </c>
      <c r="AK219" s="87" t="s">
        <v>933</v>
      </c>
    </row>
    <row r="220" spans="19:37" s="174" customFormat="1" ht="15.75">
      <c r="T220" s="145"/>
      <c r="AA220" s="177"/>
      <c r="AB220" s="177"/>
      <c r="AC220" s="177"/>
      <c r="AD220" s="177"/>
      <c r="AE220" s="204" t="s">
        <v>1007</v>
      </c>
      <c r="AF220" s="177"/>
      <c r="AG220" s="177"/>
      <c r="AH220" s="204" t="s">
        <v>947</v>
      </c>
      <c r="AI220" s="177"/>
      <c r="AJ220" s="204" t="s">
        <v>903</v>
      </c>
      <c r="AK220" s="87" t="s">
        <v>934</v>
      </c>
    </row>
    <row r="221" spans="19:37" s="174" customFormat="1" ht="15.75">
      <c r="AB221" s="177"/>
      <c r="AC221" s="177"/>
      <c r="AD221" s="177"/>
      <c r="AE221" s="177"/>
      <c r="AF221" s="177"/>
      <c r="AG221" s="177"/>
      <c r="AH221" s="205" t="s">
        <v>1012</v>
      </c>
      <c r="AI221" s="177"/>
      <c r="AJ221" s="204" t="s">
        <v>711</v>
      </c>
      <c r="AK221" s="87" t="s">
        <v>897</v>
      </c>
    </row>
    <row r="222" spans="19:37" ht="23.25">
      <c r="T222" s="48" t="s">
        <v>643</v>
      </c>
      <c r="U222" s="48" t="s">
        <v>644</v>
      </c>
      <c r="V222" s="48" t="s">
        <v>645</v>
      </c>
      <c r="W222" s="48" t="s">
        <v>646</v>
      </c>
      <c r="X222" s="48"/>
      <c r="Y222" s="48"/>
      <c r="Z222" s="92"/>
      <c r="AA222" s="48" t="s">
        <v>647</v>
      </c>
      <c r="AB222" s="92"/>
      <c r="AC222" s="48" t="s">
        <v>652</v>
      </c>
      <c r="AD222" s="92"/>
      <c r="AE222" s="92"/>
      <c r="AF222" s="92"/>
      <c r="AG222" s="92"/>
      <c r="AH222" s="204" t="s">
        <v>1011</v>
      </c>
      <c r="AI222" s="92"/>
      <c r="AJ222" s="92"/>
    </row>
    <row r="223" spans="19:37" ht="15.75">
      <c r="T223" s="117" t="s">
        <v>816</v>
      </c>
      <c r="U223" s="117" t="s">
        <v>22</v>
      </c>
      <c r="V223" s="117" t="s">
        <v>22</v>
      </c>
      <c r="W223" s="117" t="s">
        <v>22</v>
      </c>
      <c r="X223" s="117"/>
      <c r="Y223" s="117"/>
      <c r="AA223" s="117" t="s">
        <v>22</v>
      </c>
      <c r="AC223" s="131" t="s">
        <v>22</v>
      </c>
      <c r="AH223" s="204" t="s">
        <v>953</v>
      </c>
    </row>
    <row r="224" spans="19:37">
      <c r="T224" s="116" t="s">
        <v>145</v>
      </c>
      <c r="U224" s="116" t="s">
        <v>375</v>
      </c>
      <c r="V224" s="116" t="s">
        <v>145</v>
      </c>
      <c r="W224" s="116" t="s">
        <v>145</v>
      </c>
      <c r="X224" s="116"/>
      <c r="Y224" s="116"/>
      <c r="AA224" s="116" t="s">
        <v>145</v>
      </c>
      <c r="AC224" s="130" t="s">
        <v>375</v>
      </c>
    </row>
    <row r="225" spans="20:34">
      <c r="T225" s="116" t="s">
        <v>172</v>
      </c>
      <c r="U225" s="116" t="s">
        <v>376</v>
      </c>
      <c r="V225" s="116" t="s">
        <v>148</v>
      </c>
      <c r="W225" s="116" t="s">
        <v>148</v>
      </c>
      <c r="X225" s="116"/>
      <c r="Y225" s="116"/>
      <c r="AA225" s="116" t="s">
        <v>148</v>
      </c>
      <c r="AC225" s="130" t="s">
        <v>376</v>
      </c>
      <c r="AH225" s="185" t="s">
        <v>115</v>
      </c>
    </row>
    <row r="226" spans="20:34">
      <c r="T226" s="116" t="s">
        <v>143</v>
      </c>
      <c r="U226" s="116" t="s">
        <v>148</v>
      </c>
      <c r="V226" s="116" t="s">
        <v>157</v>
      </c>
      <c r="W226" s="116" t="s">
        <v>150</v>
      </c>
      <c r="X226" s="116"/>
      <c r="Y226" s="116"/>
      <c r="AA226" s="116" t="s">
        <v>152</v>
      </c>
      <c r="AC226" s="130" t="s">
        <v>148</v>
      </c>
      <c r="AH226" s="210" t="s">
        <v>935</v>
      </c>
    </row>
    <row r="227" spans="20:34">
      <c r="T227" s="116" t="s">
        <v>146</v>
      </c>
      <c r="U227" s="116" t="s">
        <v>162</v>
      </c>
      <c r="V227" s="116" t="s">
        <v>149</v>
      </c>
      <c r="W227" s="116" t="s">
        <v>149</v>
      </c>
      <c r="X227" s="116"/>
      <c r="Y227" s="116"/>
      <c r="AA227" s="116" t="s">
        <v>28</v>
      </c>
      <c r="AC227" s="130" t="s">
        <v>124</v>
      </c>
      <c r="AH227" s="210" t="s">
        <v>936</v>
      </c>
    </row>
    <row r="228" spans="20:34">
      <c r="T228" s="116"/>
      <c r="U228" s="116" t="s">
        <v>173</v>
      </c>
      <c r="V228" s="116" t="s">
        <v>163</v>
      </c>
      <c r="W228" s="116" t="s">
        <v>164</v>
      </c>
      <c r="X228" s="116"/>
      <c r="Y228" s="116"/>
      <c r="AA228" s="116" t="s">
        <v>165</v>
      </c>
      <c r="AC228" s="130" t="s">
        <v>167</v>
      </c>
      <c r="AH228" s="210" t="s">
        <v>937</v>
      </c>
    </row>
    <row r="229" spans="20:34">
      <c r="T229" s="116"/>
      <c r="U229" s="116" t="s">
        <v>156</v>
      </c>
      <c r="V229" s="116"/>
      <c r="W229" s="116" t="s">
        <v>174</v>
      </c>
      <c r="X229" s="116"/>
      <c r="Y229" s="116"/>
      <c r="AA229" s="116"/>
      <c r="AC229" s="130" t="s">
        <v>145</v>
      </c>
      <c r="AH229" s="210" t="s">
        <v>938</v>
      </c>
    </row>
    <row r="230" spans="20:34">
      <c r="T230" s="116"/>
      <c r="U230" s="116"/>
      <c r="V230" s="116"/>
      <c r="W230" s="116"/>
      <c r="X230" s="116"/>
      <c r="Y230" s="116"/>
      <c r="AA230" s="116"/>
      <c r="AC230" s="130"/>
    </row>
    <row r="231" spans="20:34">
      <c r="T231" s="116"/>
      <c r="U231" s="116"/>
      <c r="V231" s="116"/>
      <c r="W231" s="116"/>
      <c r="X231" s="116"/>
      <c r="Y231" s="116"/>
      <c r="AA231" s="116"/>
      <c r="AC231" s="130"/>
      <c r="AH231" s="211" t="s">
        <v>117</v>
      </c>
    </row>
    <row r="232" spans="20:34">
      <c r="T232" s="117" t="s">
        <v>108</v>
      </c>
      <c r="U232" s="117" t="s">
        <v>108</v>
      </c>
      <c r="V232" s="117" t="s">
        <v>108</v>
      </c>
      <c r="W232" s="117" t="s">
        <v>108</v>
      </c>
      <c r="X232" s="117"/>
      <c r="Y232" s="117"/>
      <c r="AA232" s="117" t="s">
        <v>108</v>
      </c>
      <c r="AC232" s="131" t="s">
        <v>108</v>
      </c>
      <c r="AH232" s="210" t="s">
        <v>939</v>
      </c>
    </row>
    <row r="233" spans="20:34">
      <c r="T233" s="15" t="s">
        <v>144</v>
      </c>
      <c r="U233" s="15" t="s">
        <v>145</v>
      </c>
      <c r="V233" s="15" t="s">
        <v>144</v>
      </c>
      <c r="W233" s="15" t="s">
        <v>524</v>
      </c>
      <c r="X233" s="116"/>
      <c r="Y233" s="116"/>
      <c r="AA233" s="15" t="s">
        <v>144</v>
      </c>
      <c r="AC233" s="15" t="s">
        <v>156</v>
      </c>
      <c r="AH233" s="210" t="s">
        <v>940</v>
      </c>
    </row>
    <row r="234" spans="20:34">
      <c r="T234" s="15" t="s">
        <v>147</v>
      </c>
      <c r="U234" s="15" t="s">
        <v>334</v>
      </c>
      <c r="V234" s="15" t="s">
        <v>147</v>
      </c>
      <c r="W234" s="15" t="s">
        <v>205</v>
      </c>
      <c r="X234" s="116"/>
      <c r="Y234" s="116"/>
      <c r="AA234" s="15" t="s">
        <v>147</v>
      </c>
      <c r="AC234" s="15" t="s">
        <v>186</v>
      </c>
      <c r="AH234" s="210" t="s">
        <v>941</v>
      </c>
    </row>
    <row r="235" spans="20:34">
      <c r="T235" s="15" t="s">
        <v>148</v>
      </c>
      <c r="U235" s="15" t="s">
        <v>188</v>
      </c>
      <c r="V235" s="15" t="s">
        <v>186</v>
      </c>
      <c r="W235" s="15" t="s">
        <v>186</v>
      </c>
      <c r="X235" s="116"/>
      <c r="Y235" s="116"/>
      <c r="AA235" s="15" t="s">
        <v>186</v>
      </c>
      <c r="AC235" s="15" t="s">
        <v>190</v>
      </c>
    </row>
    <row r="236" spans="20:34">
      <c r="T236" s="15" t="s">
        <v>193</v>
      </c>
      <c r="U236" s="15" t="s">
        <v>179</v>
      </c>
      <c r="V236" s="15" t="s">
        <v>194</v>
      </c>
      <c r="W236" s="15" t="s">
        <v>184</v>
      </c>
      <c r="X236" s="116"/>
      <c r="Y236" s="116"/>
      <c r="AA236" s="15" t="s">
        <v>196</v>
      </c>
      <c r="AC236" s="15" t="s">
        <v>149</v>
      </c>
    </row>
    <row r="237" spans="20:34">
      <c r="T237" s="86" t="s">
        <v>261</v>
      </c>
      <c r="U237" s="87" t="s">
        <v>177</v>
      </c>
      <c r="V237" s="15" t="s">
        <v>201</v>
      </c>
      <c r="W237" s="15" t="s">
        <v>202</v>
      </c>
      <c r="X237" s="116"/>
      <c r="Y237" s="116"/>
      <c r="AA237" s="15" t="s">
        <v>203</v>
      </c>
      <c r="AC237" s="15" t="s">
        <v>205</v>
      </c>
    </row>
    <row r="238" spans="20:34">
      <c r="T238" s="15" t="s">
        <v>210</v>
      </c>
      <c r="U238" s="116"/>
      <c r="V238" s="15" t="s">
        <v>205</v>
      </c>
      <c r="W238" s="15" t="s">
        <v>152</v>
      </c>
      <c r="X238" s="116"/>
      <c r="Y238" s="116"/>
      <c r="AA238" s="15" t="s">
        <v>164</v>
      </c>
      <c r="AC238" s="15" t="s">
        <v>177</v>
      </c>
    </row>
    <row r="239" spans="20:34">
      <c r="T239" s="116"/>
      <c r="U239" s="116"/>
      <c r="V239" s="116"/>
      <c r="W239" s="116"/>
      <c r="X239" s="116"/>
      <c r="Y239" s="116"/>
      <c r="AA239" s="116"/>
      <c r="AC239" s="130"/>
    </row>
    <row r="240" spans="20:34">
      <c r="T240" s="117" t="s">
        <v>109</v>
      </c>
      <c r="U240" s="117" t="s">
        <v>109</v>
      </c>
      <c r="V240" s="117" t="s">
        <v>109</v>
      </c>
      <c r="W240" s="117" t="s">
        <v>109</v>
      </c>
      <c r="X240" s="117"/>
      <c r="Y240" s="117"/>
      <c r="AA240" s="117" t="s">
        <v>109</v>
      </c>
    </row>
    <row r="241" spans="20:37" ht="15.75">
      <c r="T241" s="136" t="s">
        <v>380</v>
      </c>
      <c r="U241" s="136" t="s">
        <v>256</v>
      </c>
      <c r="V241" s="137" t="s">
        <v>265</v>
      </c>
      <c r="W241" s="134" t="s">
        <v>385</v>
      </c>
      <c r="X241" s="116"/>
      <c r="Y241" s="116"/>
      <c r="AA241" s="142" t="s">
        <v>233</v>
      </c>
      <c r="AC241" s="152" t="s">
        <v>701</v>
      </c>
    </row>
    <row r="242" spans="20:37" ht="15.75">
      <c r="T242" s="136" t="s">
        <v>388</v>
      </c>
      <c r="U242" s="136" t="s">
        <v>237</v>
      </c>
      <c r="V242" s="137" t="s">
        <v>253</v>
      </c>
      <c r="W242" s="134" t="s">
        <v>655</v>
      </c>
      <c r="X242" s="116"/>
      <c r="Y242" s="116"/>
      <c r="AA242" s="142" t="s">
        <v>663</v>
      </c>
      <c r="AC242" s="139" t="s">
        <v>215</v>
      </c>
    </row>
    <row r="243" spans="20:37" ht="15.75">
      <c r="T243" s="136" t="s">
        <v>384</v>
      </c>
      <c r="U243" s="136" t="s">
        <v>654</v>
      </c>
      <c r="V243" s="137" t="s">
        <v>258</v>
      </c>
      <c r="W243" s="134" t="s">
        <v>656</v>
      </c>
      <c r="X243" s="116"/>
      <c r="Y243" s="116"/>
      <c r="AA243" s="143" t="s">
        <v>664</v>
      </c>
      <c r="AC243" s="139" t="s">
        <v>240</v>
      </c>
    </row>
    <row r="244" spans="20:37" ht="15.75">
      <c r="T244" s="136" t="s">
        <v>653</v>
      </c>
      <c r="U244" s="136" t="s">
        <v>257</v>
      </c>
      <c r="V244" s="138" t="s">
        <v>197</v>
      </c>
      <c r="W244" s="134" t="s">
        <v>657</v>
      </c>
      <c r="X244" s="116"/>
      <c r="Y244" s="116"/>
      <c r="AA244" s="142" t="s">
        <v>665</v>
      </c>
      <c r="AC244" s="139" t="s">
        <v>667</v>
      </c>
    </row>
    <row r="245" spans="20:37" ht="15.75">
      <c r="T245" s="136" t="s">
        <v>840</v>
      </c>
      <c r="U245" s="136" t="s">
        <v>184</v>
      </c>
      <c r="V245" s="137" t="s">
        <v>218</v>
      </c>
      <c r="W245" s="134" t="s">
        <v>658</v>
      </c>
      <c r="X245" s="116"/>
      <c r="Y245" s="116"/>
      <c r="AA245" s="142" t="s">
        <v>666</v>
      </c>
      <c r="AC245" s="139" t="s">
        <v>668</v>
      </c>
    </row>
    <row r="246" spans="20:37">
      <c r="T246" s="116"/>
      <c r="U246" s="116"/>
      <c r="V246" s="116"/>
      <c r="W246" s="116"/>
      <c r="X246" s="116"/>
      <c r="Y246" s="116"/>
      <c r="AA246" s="116"/>
      <c r="AC246" s="139" t="s">
        <v>229</v>
      </c>
    </row>
    <row r="247" spans="20:37">
      <c r="T247" s="116"/>
      <c r="U247" s="116"/>
      <c r="V247" s="116"/>
      <c r="W247" s="116"/>
      <c r="X247" s="116"/>
      <c r="Y247" s="116"/>
      <c r="AA247" s="116"/>
      <c r="AC247" s="139" t="s">
        <v>238</v>
      </c>
    </row>
    <row r="248" spans="20:37">
      <c r="T248" s="117" t="s">
        <v>110</v>
      </c>
      <c r="U248" s="117" t="s">
        <v>110</v>
      </c>
      <c r="V248" s="117" t="s">
        <v>110</v>
      </c>
      <c r="W248" s="117" t="s">
        <v>110</v>
      </c>
      <c r="X248" s="117"/>
      <c r="Y248" s="117"/>
      <c r="AA248" s="117" t="s">
        <v>110</v>
      </c>
    </row>
    <row r="249" spans="20:37" ht="15.75">
      <c r="T249" s="133" t="s">
        <v>320</v>
      </c>
      <c r="U249" s="160" t="s">
        <v>256</v>
      </c>
      <c r="V249" s="160" t="s">
        <v>299</v>
      </c>
      <c r="W249" s="160" t="s">
        <v>306</v>
      </c>
      <c r="X249" s="116"/>
      <c r="Y249" s="116"/>
      <c r="AA249" s="160" t="s">
        <v>713</v>
      </c>
      <c r="AC249" s="162" t="s">
        <v>719</v>
      </c>
    </row>
    <row r="250" spans="20:37">
      <c r="T250" s="133" t="s">
        <v>680</v>
      </c>
      <c r="U250" s="160" t="s">
        <v>280</v>
      </c>
      <c r="V250" s="160" t="s">
        <v>300</v>
      </c>
      <c r="W250" s="160" t="s">
        <v>522</v>
      </c>
      <c r="X250" s="116"/>
      <c r="Y250" s="116"/>
      <c r="AA250" s="160" t="s">
        <v>308</v>
      </c>
      <c r="AC250" s="139" t="s">
        <v>297</v>
      </c>
    </row>
    <row r="251" spans="20:37">
      <c r="T251" s="133" t="s">
        <v>321</v>
      </c>
      <c r="U251" s="160" t="s">
        <v>281</v>
      </c>
      <c r="V251" s="160" t="s">
        <v>301</v>
      </c>
      <c r="W251" s="160" t="s">
        <v>307</v>
      </c>
      <c r="X251" s="116"/>
      <c r="Y251" s="116"/>
      <c r="AA251" s="160" t="s">
        <v>309</v>
      </c>
      <c r="AC251" s="139" t="s">
        <v>337</v>
      </c>
    </row>
    <row r="252" spans="20:37">
      <c r="T252" s="133" t="s">
        <v>322</v>
      </c>
      <c r="U252" s="160" t="s">
        <v>282</v>
      </c>
      <c r="V252" s="160" t="s">
        <v>302</v>
      </c>
      <c r="W252" s="160" t="s">
        <v>300</v>
      </c>
      <c r="X252" s="116"/>
      <c r="Y252" s="116"/>
      <c r="AA252" s="160" t="s">
        <v>310</v>
      </c>
      <c r="AC252" s="139" t="s">
        <v>197</v>
      </c>
    </row>
    <row r="253" spans="20:37">
      <c r="T253" s="133" t="s">
        <v>681</v>
      </c>
      <c r="U253" s="160" t="s">
        <v>683</v>
      </c>
      <c r="V253" s="160" t="s">
        <v>459</v>
      </c>
      <c r="W253" s="160" t="s">
        <v>459</v>
      </c>
      <c r="X253" s="116"/>
      <c r="Y253" s="116"/>
      <c r="AA253" s="160" t="s">
        <v>311</v>
      </c>
      <c r="AC253" s="139" t="s">
        <v>191</v>
      </c>
    </row>
    <row r="254" spans="20:37">
      <c r="T254" s="133" t="s">
        <v>966</v>
      </c>
      <c r="U254" s="116"/>
      <c r="V254" s="116"/>
      <c r="W254" s="160" t="s">
        <v>393</v>
      </c>
      <c r="X254" s="116"/>
      <c r="Y254" s="116"/>
      <c r="AA254" s="116"/>
      <c r="AC254" s="139" t="s">
        <v>298</v>
      </c>
    </row>
    <row r="255" spans="20:37">
      <c r="T255" s="164" t="s">
        <v>111</v>
      </c>
      <c r="U255" s="164" t="s">
        <v>111</v>
      </c>
      <c r="V255" s="164" t="s">
        <v>111</v>
      </c>
      <c r="W255" s="164" t="s">
        <v>111</v>
      </c>
      <c r="X255" s="164"/>
      <c r="Y255" s="164"/>
      <c r="Z255" s="164"/>
      <c r="AA255" s="164" t="s">
        <v>111</v>
      </c>
      <c r="AB255" s="164" t="s">
        <v>111</v>
      </c>
      <c r="AC255" s="164" t="s">
        <v>111</v>
      </c>
      <c r="AD255" s="164" t="s">
        <v>111</v>
      </c>
      <c r="AE255" s="164" t="s">
        <v>111</v>
      </c>
      <c r="AF255" s="164" t="s">
        <v>111</v>
      </c>
      <c r="AG255" s="164" t="s">
        <v>111</v>
      </c>
      <c r="AH255" s="164" t="s">
        <v>111</v>
      </c>
      <c r="AI255" s="164" t="s">
        <v>111</v>
      </c>
      <c r="AJ255" s="164" t="s">
        <v>111</v>
      </c>
      <c r="AK255" s="164" t="s">
        <v>111</v>
      </c>
    </row>
    <row r="256" spans="20:37">
      <c r="T256" s="167" t="s">
        <v>402</v>
      </c>
      <c r="U256" s="167" t="s">
        <v>403</v>
      </c>
      <c r="V256" s="208" t="s">
        <v>404</v>
      </c>
      <c r="W256" s="167" t="s">
        <v>441</v>
      </c>
      <c r="X256" s="163"/>
      <c r="Y256" s="163"/>
      <c r="Z256" s="163"/>
      <c r="AA256" s="167" t="s">
        <v>735</v>
      </c>
      <c r="AB256" s="163"/>
      <c r="AC256" s="167" t="s">
        <v>406</v>
      </c>
      <c r="AD256" s="163"/>
      <c r="AE256" s="163"/>
      <c r="AF256" s="163"/>
      <c r="AG256" s="163"/>
      <c r="AH256" s="163"/>
      <c r="AI256" s="163"/>
      <c r="AJ256" s="163"/>
      <c r="AK256" s="163"/>
    </row>
    <row r="257" spans="20:37">
      <c r="T257" s="167" t="s">
        <v>410</v>
      </c>
      <c r="U257" s="167" t="s">
        <v>411</v>
      </c>
      <c r="V257" s="208" t="s">
        <v>412</v>
      </c>
      <c r="W257" s="167" t="s">
        <v>413</v>
      </c>
      <c r="X257" s="163"/>
      <c r="Y257" s="163"/>
      <c r="Z257" s="163"/>
      <c r="AA257" s="167" t="s">
        <v>736</v>
      </c>
      <c r="AB257" s="163"/>
      <c r="AC257" s="167" t="s">
        <v>415</v>
      </c>
      <c r="AD257" s="163"/>
      <c r="AE257" s="163"/>
      <c r="AF257" s="163"/>
      <c r="AG257" s="163"/>
      <c r="AH257" s="163"/>
      <c r="AI257" s="163"/>
      <c r="AJ257" s="163"/>
      <c r="AK257" s="163"/>
    </row>
    <row r="258" spans="20:37">
      <c r="T258" s="167" t="s">
        <v>420</v>
      </c>
      <c r="U258" s="167" t="s">
        <v>444</v>
      </c>
      <c r="V258" s="208" t="s">
        <v>455</v>
      </c>
      <c r="W258" s="167" t="s">
        <v>421</v>
      </c>
      <c r="X258" s="163"/>
      <c r="Y258" s="163"/>
      <c r="Z258" s="163"/>
      <c r="AA258" s="167" t="s">
        <v>737</v>
      </c>
      <c r="AB258" s="163"/>
      <c r="AC258" s="167" t="s">
        <v>424</v>
      </c>
      <c r="AD258" s="163"/>
      <c r="AE258" s="163"/>
      <c r="AF258" s="163"/>
      <c r="AG258" s="163"/>
      <c r="AH258" s="163"/>
      <c r="AI258" s="163"/>
      <c r="AJ258" s="163"/>
      <c r="AK258" s="163"/>
    </row>
    <row r="259" spans="20:37">
      <c r="T259" s="167" t="s">
        <v>428</v>
      </c>
      <c r="U259" s="167" t="s">
        <v>1026</v>
      </c>
      <c r="V259" s="208" t="s">
        <v>448</v>
      </c>
      <c r="W259" s="167" t="s">
        <v>429</v>
      </c>
      <c r="X259" s="163"/>
      <c r="Y259" s="163"/>
      <c r="Z259" s="163"/>
      <c r="AA259" s="167" t="s">
        <v>422</v>
      </c>
      <c r="AB259" s="163"/>
      <c r="AC259" s="167" t="s">
        <v>449</v>
      </c>
      <c r="AD259" s="163"/>
      <c r="AE259" s="163"/>
      <c r="AF259" s="163"/>
      <c r="AG259" s="163"/>
      <c r="AH259" s="163"/>
      <c r="AI259" s="163"/>
      <c r="AJ259" s="163"/>
      <c r="AK259" s="163"/>
    </row>
    <row r="260" spans="20:37">
      <c r="T260" s="167" t="s">
        <v>434</v>
      </c>
      <c r="U260" s="167" t="s">
        <v>454</v>
      </c>
      <c r="V260" s="208" t="s">
        <v>435</v>
      </c>
      <c r="W260" s="167" t="s">
        <v>796</v>
      </c>
      <c r="X260" s="163"/>
      <c r="Y260" s="163"/>
      <c r="Z260" s="163"/>
      <c r="AA260" s="167" t="s">
        <v>738</v>
      </c>
      <c r="AB260" s="163"/>
      <c r="AC260" s="167" t="s">
        <v>438</v>
      </c>
      <c r="AD260" s="163"/>
      <c r="AE260" s="163"/>
      <c r="AF260" s="163"/>
      <c r="AG260" s="163"/>
      <c r="AH260" s="163"/>
      <c r="AI260" s="163"/>
      <c r="AJ260" s="163"/>
      <c r="AK260" s="163"/>
    </row>
    <row r="261" spans="20:37">
      <c r="T261" s="117" t="s">
        <v>112</v>
      </c>
      <c r="U261" s="117" t="s">
        <v>112</v>
      </c>
      <c r="V261" s="117" t="s">
        <v>112</v>
      </c>
      <c r="W261" s="117" t="s">
        <v>112</v>
      </c>
      <c r="X261" s="117"/>
      <c r="Y261" s="117"/>
      <c r="AA261" s="117" t="s">
        <v>112</v>
      </c>
    </row>
    <row r="262" spans="20:37">
      <c r="T262" s="168" t="s">
        <v>472</v>
      </c>
      <c r="U262" s="168" t="s">
        <v>473</v>
      </c>
      <c r="V262" s="208" t="s">
        <v>476</v>
      </c>
      <c r="W262" s="168" t="s">
        <v>480</v>
      </c>
      <c r="X262" s="116"/>
      <c r="Y262" s="116"/>
      <c r="AA262" s="168" t="s">
        <v>491</v>
      </c>
      <c r="AC262" s="169" t="s">
        <v>112</v>
      </c>
    </row>
    <row r="263" spans="20:37">
      <c r="T263" s="168" t="s">
        <v>786</v>
      </c>
      <c r="U263" s="168" t="s">
        <v>790</v>
      </c>
      <c r="V263" s="208" t="s">
        <v>477</v>
      </c>
      <c r="W263" s="85" t="s">
        <v>481</v>
      </c>
      <c r="X263" s="116"/>
      <c r="Y263" s="116"/>
      <c r="AA263" s="168" t="s">
        <v>492</v>
      </c>
      <c r="AC263" s="168" t="s">
        <v>499</v>
      </c>
    </row>
    <row r="264" spans="20:37">
      <c r="T264" s="168" t="s">
        <v>471</v>
      </c>
      <c r="U264" s="168" t="s">
        <v>791</v>
      </c>
      <c r="V264" s="208" t="s">
        <v>478</v>
      </c>
      <c r="W264" s="168" t="s">
        <v>482</v>
      </c>
      <c r="X264" s="116"/>
      <c r="Y264" s="116"/>
      <c r="AA264" s="85" t="s">
        <v>801</v>
      </c>
      <c r="AC264" s="168" t="s">
        <v>500</v>
      </c>
    </row>
    <row r="265" spans="20:37">
      <c r="T265" s="168" t="s">
        <v>470</v>
      </c>
      <c r="U265" s="168" t="s">
        <v>474</v>
      </c>
      <c r="V265" s="208" t="s">
        <v>479</v>
      </c>
      <c r="W265" s="168" t="s">
        <v>792</v>
      </c>
      <c r="X265" s="116"/>
      <c r="Y265" s="116"/>
      <c r="AA265" s="168" t="s">
        <v>493</v>
      </c>
      <c r="AC265" s="85" t="s">
        <v>503</v>
      </c>
    </row>
    <row r="266" spans="20:37">
      <c r="T266" s="168" t="s">
        <v>787</v>
      </c>
      <c r="U266" s="168" t="s">
        <v>731</v>
      </c>
      <c r="V266" s="208" t="s">
        <v>469</v>
      </c>
      <c r="W266" s="85" t="s">
        <v>483</v>
      </c>
      <c r="X266" s="116"/>
      <c r="Y266" s="116"/>
      <c r="AA266" s="85" t="s">
        <v>494</v>
      </c>
      <c r="AC266" s="168" t="s">
        <v>501</v>
      </c>
    </row>
    <row r="267" spans="20:37">
      <c r="T267" s="117" t="s">
        <v>113</v>
      </c>
      <c r="U267" s="117" t="s">
        <v>113</v>
      </c>
      <c r="V267" s="117" t="s">
        <v>113</v>
      </c>
      <c r="W267" s="117" t="s">
        <v>113</v>
      </c>
      <c r="X267" s="117"/>
      <c r="Y267" s="117"/>
      <c r="AA267" s="117" t="s">
        <v>113</v>
      </c>
      <c r="AC267" s="168" t="s">
        <v>502</v>
      </c>
    </row>
    <row r="268" spans="20:37">
      <c r="T268" s="206" t="s">
        <v>961</v>
      </c>
      <c r="U268" s="174" t="s">
        <v>741</v>
      </c>
      <c r="V268" s="174" t="s">
        <v>851</v>
      </c>
      <c r="W268" s="174" t="s">
        <v>854</v>
      </c>
      <c r="X268" s="116"/>
      <c r="Y268" s="116"/>
      <c r="AA268" s="177" t="s">
        <v>873</v>
      </c>
    </row>
    <row r="269" spans="20:37">
      <c r="T269" s="179" t="s">
        <v>835</v>
      </c>
      <c r="U269" s="174" t="s">
        <v>844</v>
      </c>
      <c r="V269" s="174" t="s">
        <v>164</v>
      </c>
      <c r="W269" s="174" t="s">
        <v>793</v>
      </c>
      <c r="X269" s="116"/>
      <c r="Y269" s="116"/>
      <c r="AA269" s="177" t="s">
        <v>874</v>
      </c>
      <c r="AC269" s="178" t="s">
        <v>113</v>
      </c>
    </row>
    <row r="270" spans="20:37">
      <c r="T270" s="179" t="s">
        <v>839</v>
      </c>
      <c r="U270" s="174" t="s">
        <v>843</v>
      </c>
      <c r="V270" s="174" t="s">
        <v>834</v>
      </c>
      <c r="W270" s="174" t="s">
        <v>494</v>
      </c>
      <c r="X270" s="116"/>
      <c r="Y270" s="116"/>
      <c r="AA270" s="177" t="s">
        <v>875</v>
      </c>
      <c r="AC270" s="177" t="s">
        <v>889</v>
      </c>
    </row>
    <row r="271" spans="20:37">
      <c r="T271" s="179" t="s">
        <v>836</v>
      </c>
      <c r="U271" s="174" t="s">
        <v>845</v>
      </c>
      <c r="V271" s="116"/>
      <c r="W271" s="174" t="s">
        <v>855</v>
      </c>
      <c r="X271" s="116"/>
      <c r="Y271" s="116"/>
      <c r="AA271" s="177" t="s">
        <v>489</v>
      </c>
      <c r="AC271" s="177" t="s">
        <v>890</v>
      </c>
    </row>
    <row r="272" spans="20:37">
      <c r="T272" s="174"/>
      <c r="U272" s="174" t="s">
        <v>578</v>
      </c>
      <c r="V272" s="116"/>
      <c r="W272" s="116"/>
      <c r="X272" s="116"/>
      <c r="Y272" s="116"/>
      <c r="AA272" s="116"/>
      <c r="AC272" s="180" t="s">
        <v>910</v>
      </c>
    </row>
    <row r="273" spans="20:36">
      <c r="T273" s="117" t="s">
        <v>114</v>
      </c>
      <c r="U273" s="117" t="s">
        <v>114</v>
      </c>
      <c r="V273" s="117" t="s">
        <v>114</v>
      </c>
      <c r="W273" s="117" t="s">
        <v>114</v>
      </c>
      <c r="X273" s="117"/>
      <c r="Y273" s="117"/>
      <c r="AA273" s="117" t="s">
        <v>114</v>
      </c>
      <c r="AC273" s="177" t="s">
        <v>891</v>
      </c>
    </row>
    <row r="274" spans="20:36" s="181" customFormat="1">
      <c r="T274" s="202" t="s">
        <v>987</v>
      </c>
      <c r="U274" s="181" t="s">
        <v>617</v>
      </c>
      <c r="V274" s="181" t="s">
        <v>915</v>
      </c>
      <c r="W274" s="181" t="s">
        <v>917</v>
      </c>
      <c r="X274" s="182"/>
      <c r="Y274" s="182"/>
      <c r="AA274" s="181" t="s">
        <v>926</v>
      </c>
      <c r="AC274" s="182" t="s">
        <v>114</v>
      </c>
    </row>
    <row r="275" spans="20:36" s="181" customFormat="1">
      <c r="T275" s="202" t="s">
        <v>963</v>
      </c>
      <c r="U275" s="181" t="s">
        <v>622</v>
      </c>
      <c r="V275" s="181" t="s">
        <v>601</v>
      </c>
      <c r="W275" s="181" t="s">
        <v>485</v>
      </c>
      <c r="X275" s="182"/>
      <c r="Y275" s="182"/>
      <c r="AA275" s="181" t="s">
        <v>924</v>
      </c>
      <c r="AC275" s="181" t="s">
        <v>588</v>
      </c>
    </row>
    <row r="276" spans="20:36" s="181" customFormat="1">
      <c r="T276" s="202" t="s">
        <v>962</v>
      </c>
      <c r="U276" s="181" t="s">
        <v>594</v>
      </c>
      <c r="V276" s="181" t="s">
        <v>916</v>
      </c>
      <c r="W276" s="181" t="s">
        <v>595</v>
      </c>
      <c r="X276" s="182"/>
      <c r="Y276" s="182"/>
      <c r="AA276" s="145" t="s">
        <v>925</v>
      </c>
      <c r="AC276" s="181" t="s">
        <v>596</v>
      </c>
    </row>
    <row r="277" spans="20:36">
      <c r="T277" s="202" t="s">
        <v>988</v>
      </c>
      <c r="U277" s="181" t="s">
        <v>585</v>
      </c>
      <c r="V277" s="116"/>
      <c r="W277" s="181" t="s">
        <v>897</v>
      </c>
      <c r="X277" s="116"/>
      <c r="Y277" s="116"/>
      <c r="AA277" s="116"/>
      <c r="AC277" s="181" t="s">
        <v>603</v>
      </c>
    </row>
    <row r="278" spans="20:36">
      <c r="T278" s="181" t="s">
        <v>913</v>
      </c>
      <c r="U278" s="181" t="s">
        <v>914</v>
      </c>
      <c r="V278" s="116"/>
      <c r="W278" s="116"/>
      <c r="X278" s="116"/>
      <c r="Y278" s="116"/>
      <c r="AA278" s="116"/>
      <c r="AC278" s="181" t="s">
        <v>927</v>
      </c>
    </row>
    <row r="279" spans="20:36" s="181" customFormat="1">
      <c r="AC279" s="87" t="s">
        <v>928</v>
      </c>
    </row>
    <row r="280" spans="20:36">
      <c r="T280" s="192"/>
      <c r="U280" s="192"/>
      <c r="V280" s="192"/>
      <c r="W280" s="192"/>
      <c r="X280" s="192"/>
      <c r="Y280" s="192"/>
      <c r="Z280" s="192"/>
      <c r="AA280" s="192"/>
      <c r="AB280" s="192"/>
      <c r="AC280" s="192"/>
      <c r="AD280" s="192"/>
      <c r="AE280" s="192"/>
      <c r="AF280" s="192"/>
      <c r="AG280" s="192"/>
    </row>
    <row r="281" spans="20:36" ht="23.25">
      <c r="T281" s="48" t="s">
        <v>527</v>
      </c>
      <c r="U281" s="48" t="s">
        <v>528</v>
      </c>
      <c r="V281" s="48" t="s">
        <v>529</v>
      </c>
      <c r="W281" s="48" t="s">
        <v>530</v>
      </c>
      <c r="X281" s="48"/>
      <c r="Y281" s="48"/>
      <c r="Z281" s="48"/>
      <c r="AA281" s="48" t="s">
        <v>531</v>
      </c>
      <c r="AB281" s="48"/>
      <c r="AC281" s="48" t="s">
        <v>549</v>
      </c>
      <c r="AD281" s="48"/>
      <c r="AE281" s="48"/>
      <c r="AF281" s="48"/>
      <c r="AG281" s="48"/>
      <c r="AH281" s="48"/>
      <c r="AI281" s="48"/>
      <c r="AJ281" s="48"/>
    </row>
    <row r="282" spans="20:36">
      <c r="T282" s="161" t="s">
        <v>817</v>
      </c>
      <c r="U282" s="161" t="s">
        <v>22</v>
      </c>
      <c r="V282" s="161" t="s">
        <v>22</v>
      </c>
      <c r="W282" s="161" t="s">
        <v>22</v>
      </c>
      <c r="X282" s="161"/>
      <c r="Y282" s="161"/>
      <c r="Z282" s="161"/>
      <c r="AA282" s="161" t="s">
        <v>22</v>
      </c>
      <c r="AB282" s="161"/>
      <c r="AC282" s="161" t="s">
        <v>22</v>
      </c>
      <c r="AD282" s="161"/>
      <c r="AE282" s="161"/>
      <c r="AF282" s="161"/>
      <c r="AG282" s="161"/>
      <c r="AH282" s="161"/>
      <c r="AI282" s="161"/>
      <c r="AJ282" s="161"/>
    </row>
    <row r="283" spans="20:36" ht="18.75">
      <c r="T283" s="117"/>
      <c r="U283" s="117"/>
      <c r="V283" s="117"/>
      <c r="W283" s="117"/>
      <c r="X283" s="117"/>
      <c r="Y283" s="117"/>
      <c r="AA283" s="117"/>
      <c r="AC283" s="153"/>
    </row>
    <row r="284" spans="20:36">
      <c r="T284" s="116"/>
      <c r="U284" s="116"/>
      <c r="W284" s="116"/>
      <c r="X284" s="116"/>
      <c r="Y284" s="116"/>
      <c r="AA284" s="116"/>
    </row>
    <row r="285" spans="20:36">
      <c r="T285" s="151" t="s">
        <v>692</v>
      </c>
      <c r="U285" s="151" t="s">
        <v>144</v>
      </c>
      <c r="V285" s="151" t="s">
        <v>145</v>
      </c>
      <c r="W285" s="151" t="s">
        <v>145</v>
      </c>
      <c r="AA285" s="151" t="s">
        <v>145</v>
      </c>
      <c r="AC285" s="151" t="s">
        <v>144</v>
      </c>
    </row>
    <row r="286" spans="20:36">
      <c r="T286" s="151" t="s">
        <v>693</v>
      </c>
      <c r="U286" s="151" t="s">
        <v>147</v>
      </c>
      <c r="V286" s="151" t="s">
        <v>148</v>
      </c>
      <c r="W286" s="151" t="s">
        <v>148</v>
      </c>
      <c r="AA286" s="151" t="s">
        <v>148</v>
      </c>
      <c r="AC286" s="151" t="s">
        <v>147</v>
      </c>
    </row>
    <row r="287" spans="20:36">
      <c r="T287" s="151" t="s">
        <v>694</v>
      </c>
      <c r="U287" s="151" t="s">
        <v>148</v>
      </c>
      <c r="V287" s="151" t="s">
        <v>149</v>
      </c>
      <c r="W287" s="151" t="s">
        <v>150</v>
      </c>
      <c r="AA287" s="151" t="s">
        <v>152</v>
      </c>
      <c r="AC287" s="151" t="s">
        <v>148</v>
      </c>
    </row>
    <row r="288" spans="20:36">
      <c r="T288" s="151" t="s">
        <v>185</v>
      </c>
      <c r="U288" s="151" t="s">
        <v>156</v>
      </c>
      <c r="V288" s="151" t="s">
        <v>157</v>
      </c>
      <c r="W288" s="151" t="s">
        <v>149</v>
      </c>
      <c r="AA288" s="151" t="s">
        <v>697</v>
      </c>
      <c r="AC288" s="151" t="s">
        <v>124</v>
      </c>
    </row>
    <row r="289" spans="20:37">
      <c r="T289" s="155" t="s">
        <v>706</v>
      </c>
      <c r="U289" s="151" t="s">
        <v>162</v>
      </c>
      <c r="W289" s="151" t="s">
        <v>164</v>
      </c>
      <c r="AA289" s="151" t="s">
        <v>165</v>
      </c>
      <c r="AC289" s="151" t="s">
        <v>167</v>
      </c>
    </row>
    <row r="290" spans="20:37">
      <c r="U290" s="151" t="s">
        <v>173</v>
      </c>
      <c r="AC290" s="151" t="s">
        <v>145</v>
      </c>
    </row>
    <row r="292" spans="20:37">
      <c r="T292" s="161" t="s">
        <v>108</v>
      </c>
      <c r="U292" s="161" t="s">
        <v>108</v>
      </c>
      <c r="V292" s="161" t="s">
        <v>108</v>
      </c>
      <c r="W292" s="161" t="s">
        <v>108</v>
      </c>
      <c r="AA292" s="161" t="s">
        <v>108</v>
      </c>
      <c r="AC292" s="161" t="s">
        <v>108</v>
      </c>
    </row>
    <row r="293" spans="20:37">
      <c r="T293" s="133" t="s">
        <v>144</v>
      </c>
      <c r="U293" s="133" t="s">
        <v>145</v>
      </c>
      <c r="V293" s="133" t="s">
        <v>144</v>
      </c>
      <c r="W293" s="133" t="s">
        <v>524</v>
      </c>
      <c r="AA293" s="133" t="s">
        <v>144</v>
      </c>
      <c r="AC293" s="133" t="s">
        <v>156</v>
      </c>
    </row>
    <row r="294" spans="20:37">
      <c r="T294" s="133" t="s">
        <v>147</v>
      </c>
      <c r="U294" s="133" t="s">
        <v>334</v>
      </c>
      <c r="V294" s="133" t="s">
        <v>147</v>
      </c>
      <c r="W294" s="133" t="s">
        <v>147</v>
      </c>
      <c r="AA294" s="133" t="s">
        <v>147</v>
      </c>
      <c r="AC294" s="133" t="s">
        <v>186</v>
      </c>
    </row>
    <row r="295" spans="20:37">
      <c r="T295" s="133" t="s">
        <v>148</v>
      </c>
      <c r="U295" s="133" t="s">
        <v>188</v>
      </c>
      <c r="V295" s="133" t="s">
        <v>186</v>
      </c>
      <c r="W295" s="133" t="s">
        <v>186</v>
      </c>
      <c r="AA295" s="133" t="s">
        <v>186</v>
      </c>
      <c r="AC295" s="133" t="s">
        <v>190</v>
      </c>
    </row>
    <row r="296" spans="20:37">
      <c r="T296" s="133" t="s">
        <v>720</v>
      </c>
      <c r="U296" s="133" t="s">
        <v>179</v>
      </c>
      <c r="V296" s="133" t="s">
        <v>194</v>
      </c>
      <c r="W296" s="133" t="s">
        <v>184</v>
      </c>
      <c r="AA296" s="133" t="s">
        <v>196</v>
      </c>
      <c r="AC296" s="133" t="s">
        <v>149</v>
      </c>
    </row>
    <row r="297" spans="20:37">
      <c r="T297" s="87" t="s">
        <v>230</v>
      </c>
      <c r="U297" s="87" t="s">
        <v>721</v>
      </c>
      <c r="V297" s="133" t="s">
        <v>201</v>
      </c>
      <c r="W297" s="133" t="s">
        <v>202</v>
      </c>
      <c r="AA297" s="133" t="s">
        <v>730</v>
      </c>
      <c r="AC297" s="133" t="s">
        <v>205</v>
      </c>
    </row>
    <row r="298" spans="20:37">
      <c r="T298" s="133" t="s">
        <v>210</v>
      </c>
      <c r="U298" s="133" t="s">
        <v>381</v>
      </c>
      <c r="V298" s="133" t="s">
        <v>205</v>
      </c>
      <c r="W298" s="133" t="s">
        <v>152</v>
      </c>
      <c r="AA298" s="133" t="s">
        <v>164</v>
      </c>
    </row>
    <row r="301" spans="20:37">
      <c r="T301" s="164" t="s">
        <v>109</v>
      </c>
      <c r="U301" s="164" t="s">
        <v>109</v>
      </c>
      <c r="V301" s="164" t="s">
        <v>109</v>
      </c>
      <c r="W301" s="164" t="s">
        <v>109</v>
      </c>
      <c r="X301" s="164"/>
      <c r="Y301" s="164"/>
      <c r="Z301" s="164"/>
      <c r="AA301" s="164" t="s">
        <v>109</v>
      </c>
      <c r="AB301" s="164" t="s">
        <v>109</v>
      </c>
      <c r="AC301" s="164" t="s">
        <v>109</v>
      </c>
      <c r="AD301" s="164" t="s">
        <v>109</v>
      </c>
      <c r="AE301" s="164" t="s">
        <v>109</v>
      </c>
      <c r="AF301" s="164" t="s">
        <v>109</v>
      </c>
      <c r="AG301" s="164" t="s">
        <v>109</v>
      </c>
      <c r="AH301" s="164" t="s">
        <v>109</v>
      </c>
      <c r="AI301" s="164" t="s">
        <v>109</v>
      </c>
      <c r="AJ301" s="164" t="s">
        <v>109</v>
      </c>
      <c r="AK301" s="164" t="s">
        <v>109</v>
      </c>
    </row>
    <row r="302" spans="20:37" ht="15.75">
      <c r="T302" s="136" t="s">
        <v>380</v>
      </c>
      <c r="U302" s="136" t="s">
        <v>256</v>
      </c>
      <c r="V302" s="137" t="s">
        <v>265</v>
      </c>
      <c r="W302" s="134" t="s">
        <v>385</v>
      </c>
      <c r="X302" s="139"/>
      <c r="Y302" s="140"/>
      <c r="Z302" s="141"/>
      <c r="AA302" s="142" t="s">
        <v>233</v>
      </c>
      <c r="AB302" s="145"/>
      <c r="AC302" s="139" t="s">
        <v>215</v>
      </c>
      <c r="AD302" s="47"/>
      <c r="AE302" s="163"/>
      <c r="AF302" s="47"/>
      <c r="AG302" s="144"/>
      <c r="AH302" s="139"/>
      <c r="AI302" s="47"/>
      <c r="AJ302" s="136"/>
      <c r="AK302" s="133"/>
    </row>
    <row r="303" spans="20:37" ht="15.75">
      <c r="T303" s="136" t="s">
        <v>388</v>
      </c>
      <c r="U303" s="136" t="s">
        <v>237</v>
      </c>
      <c r="V303" s="137" t="s">
        <v>253</v>
      </c>
      <c r="W303" s="134" t="s">
        <v>655</v>
      </c>
      <c r="X303" s="139"/>
      <c r="Y303" s="140"/>
      <c r="Z303" s="141"/>
      <c r="AA303" s="142" t="s">
        <v>663</v>
      </c>
      <c r="AB303" s="133"/>
      <c r="AC303" s="139" t="s">
        <v>240</v>
      </c>
      <c r="AD303" s="47"/>
      <c r="AE303" s="47"/>
      <c r="AF303" s="47"/>
      <c r="AG303" s="144"/>
      <c r="AH303" s="139"/>
      <c r="AI303" s="47"/>
      <c r="AJ303" s="136"/>
      <c r="AK303" s="133"/>
    </row>
    <row r="304" spans="20:37" ht="15.75">
      <c r="T304" s="136" t="s">
        <v>384</v>
      </c>
      <c r="U304" s="136" t="s">
        <v>390</v>
      </c>
      <c r="V304" s="137" t="s">
        <v>258</v>
      </c>
      <c r="W304" s="134" t="s">
        <v>785</v>
      </c>
      <c r="X304" s="140"/>
      <c r="Y304" s="140"/>
      <c r="Z304" s="141"/>
      <c r="AA304" s="143" t="s">
        <v>664</v>
      </c>
      <c r="AB304" s="145"/>
      <c r="AC304" s="139" t="s">
        <v>226</v>
      </c>
      <c r="AD304" s="47"/>
      <c r="AE304" s="47"/>
      <c r="AF304" s="47"/>
      <c r="AG304" s="144"/>
      <c r="AH304" s="139"/>
      <c r="AI304" s="47"/>
      <c r="AJ304" s="136"/>
      <c r="AK304" s="133"/>
    </row>
    <row r="305" spans="20:37" ht="15.75">
      <c r="T305" s="136" t="s">
        <v>967</v>
      </c>
      <c r="U305" s="136" t="s">
        <v>257</v>
      </c>
      <c r="V305" s="138" t="s">
        <v>197</v>
      </c>
      <c r="W305" s="134" t="s">
        <v>657</v>
      </c>
      <c r="X305" s="140"/>
      <c r="Y305" s="140"/>
      <c r="Z305" s="141"/>
      <c r="AA305" s="142" t="s">
        <v>665</v>
      </c>
      <c r="AB305" s="145"/>
      <c r="AC305" s="139" t="s">
        <v>668</v>
      </c>
      <c r="AD305" s="47"/>
      <c r="AE305" s="163"/>
      <c r="AF305" s="139"/>
      <c r="AG305" s="144"/>
      <c r="AH305" s="139"/>
      <c r="AI305" s="47"/>
      <c r="AJ305" s="136"/>
      <c r="AK305" s="133"/>
    </row>
    <row r="306" spans="20:37" ht="15.75">
      <c r="T306" s="136" t="s">
        <v>702</v>
      </c>
      <c r="U306" s="136" t="s">
        <v>124</v>
      </c>
      <c r="V306" s="137" t="s">
        <v>218</v>
      </c>
      <c r="W306" s="134" t="s">
        <v>658</v>
      </c>
      <c r="X306" s="139"/>
      <c r="Y306" s="140"/>
      <c r="Z306" s="141"/>
      <c r="AA306" s="142" t="s">
        <v>666</v>
      </c>
      <c r="AB306" s="145"/>
      <c r="AC306" s="139" t="s">
        <v>229</v>
      </c>
      <c r="AD306" s="47"/>
      <c r="AE306" s="47"/>
      <c r="AF306" s="140"/>
      <c r="AG306" s="144"/>
      <c r="AH306" s="139"/>
      <c r="AI306" s="47"/>
      <c r="AJ306" s="136"/>
      <c r="AK306" s="133"/>
    </row>
    <row r="307" spans="20:37" ht="15.75">
      <c r="T307" s="163"/>
      <c r="U307" s="136" t="s">
        <v>744</v>
      </c>
      <c r="V307" s="163"/>
      <c r="W307" s="134" t="s">
        <v>745</v>
      </c>
      <c r="X307" s="163"/>
      <c r="Y307" s="163"/>
      <c r="Z307" s="163"/>
      <c r="AA307" s="163"/>
      <c r="AB307" s="133"/>
      <c r="AC307" s="139" t="s">
        <v>238</v>
      </c>
      <c r="AD307" s="163"/>
      <c r="AE307" s="135"/>
      <c r="AF307" s="163"/>
      <c r="AG307" s="134"/>
      <c r="AH307" s="148"/>
      <c r="AI307" s="163"/>
      <c r="AJ307" s="133"/>
      <c r="AK307" s="133"/>
    </row>
    <row r="308" spans="20:37">
      <c r="T308" s="169" t="s">
        <v>110</v>
      </c>
      <c r="V308" s="169" t="s">
        <v>110</v>
      </c>
      <c r="W308" s="163"/>
      <c r="X308" s="163"/>
      <c r="Y308" s="163"/>
      <c r="Z308" s="163"/>
      <c r="AA308" s="169" t="s">
        <v>110</v>
      </c>
      <c r="AB308" s="163"/>
      <c r="AC308" s="163"/>
      <c r="AD308" s="163"/>
      <c r="AE308" s="163"/>
      <c r="AF308" s="163"/>
      <c r="AG308" s="163"/>
      <c r="AH308" s="163"/>
      <c r="AI308" s="163"/>
      <c r="AJ308" s="163"/>
      <c r="AK308" s="163"/>
    </row>
    <row r="309" spans="20:37">
      <c r="T309" s="133" t="s">
        <v>320</v>
      </c>
      <c r="U309" s="169" t="s">
        <v>110</v>
      </c>
      <c r="V309" s="168" t="s">
        <v>299</v>
      </c>
      <c r="W309" s="169" t="s">
        <v>110</v>
      </c>
      <c r="AA309" s="168" t="s">
        <v>713</v>
      </c>
      <c r="AC309" s="169" t="s">
        <v>110</v>
      </c>
    </row>
    <row r="310" spans="20:37">
      <c r="T310" s="133" t="s">
        <v>470</v>
      </c>
      <c r="U310" s="168" t="s">
        <v>456</v>
      </c>
      <c r="V310" s="168" t="s">
        <v>300</v>
      </c>
      <c r="W310" s="168" t="s">
        <v>306</v>
      </c>
      <c r="AA310" s="168" t="s">
        <v>308</v>
      </c>
      <c r="AC310" s="139" t="s">
        <v>297</v>
      </c>
    </row>
    <row r="311" spans="20:37">
      <c r="T311" s="133" t="s">
        <v>321</v>
      </c>
      <c r="U311" s="168" t="s">
        <v>682</v>
      </c>
      <c r="V311" s="168" t="s">
        <v>301</v>
      </c>
      <c r="W311" s="168" t="s">
        <v>338</v>
      </c>
      <c r="AA311" s="168" t="s">
        <v>309</v>
      </c>
      <c r="AC311" s="139" t="s">
        <v>337</v>
      </c>
    </row>
    <row r="312" spans="20:37">
      <c r="T312" s="133" t="s">
        <v>789</v>
      </c>
      <c r="U312" s="168" t="s">
        <v>281</v>
      </c>
      <c r="V312" s="168" t="s">
        <v>302</v>
      </c>
      <c r="W312" s="168" t="s">
        <v>307</v>
      </c>
      <c r="AA312" s="168" t="s">
        <v>310</v>
      </c>
      <c r="AC312" s="139" t="s">
        <v>197</v>
      </c>
    </row>
    <row r="313" spans="20:37">
      <c r="T313" s="133" t="s">
        <v>280</v>
      </c>
      <c r="U313" s="168" t="s">
        <v>282</v>
      </c>
      <c r="V313" s="168" t="s">
        <v>256</v>
      </c>
      <c r="W313" s="168" t="s">
        <v>300</v>
      </c>
      <c r="AA313" s="168" t="s">
        <v>311</v>
      </c>
      <c r="AC313" s="139" t="s">
        <v>191</v>
      </c>
    </row>
    <row r="314" spans="20:37">
      <c r="T314" s="133" t="s">
        <v>966</v>
      </c>
      <c r="U314" s="168" t="s">
        <v>654</v>
      </c>
      <c r="W314" s="168" t="s">
        <v>459</v>
      </c>
      <c r="AA314" s="178" t="s">
        <v>111</v>
      </c>
      <c r="AC314" s="139" t="s">
        <v>298</v>
      </c>
    </row>
    <row r="315" spans="20:37">
      <c r="V315" s="175" t="s">
        <v>111</v>
      </c>
      <c r="W315" s="168" t="s">
        <v>393</v>
      </c>
      <c r="AA315" s="177" t="s">
        <v>876</v>
      </c>
    </row>
    <row r="316" spans="20:37">
      <c r="T316" s="175" t="s">
        <v>111</v>
      </c>
      <c r="U316" s="175" t="s">
        <v>111</v>
      </c>
      <c r="V316" s="174" t="s">
        <v>476</v>
      </c>
      <c r="AA316" s="177" t="s">
        <v>738</v>
      </c>
      <c r="AC316" s="178" t="s">
        <v>111</v>
      </c>
    </row>
    <row r="317" spans="20:37">
      <c r="T317" s="133" t="s">
        <v>839</v>
      </c>
      <c r="U317" s="174" t="s">
        <v>846</v>
      </c>
      <c r="V317" s="174" t="s">
        <v>456</v>
      </c>
      <c r="W317" s="175" t="s">
        <v>111</v>
      </c>
      <c r="AA317" s="177" t="s">
        <v>801</v>
      </c>
      <c r="AC317" s="177" t="s">
        <v>406</v>
      </c>
    </row>
    <row r="318" spans="20:37" s="174" customFormat="1">
      <c r="T318" s="133" t="s">
        <v>837</v>
      </c>
      <c r="U318" s="174" t="s">
        <v>283</v>
      </c>
      <c r="V318" s="174" t="s">
        <v>852</v>
      </c>
      <c r="W318" s="174" t="s">
        <v>441</v>
      </c>
      <c r="AA318" s="177" t="s">
        <v>877</v>
      </c>
      <c r="AC318" s="177" t="s">
        <v>415</v>
      </c>
    </row>
    <row r="319" spans="20:37" s="174" customFormat="1">
      <c r="T319" s="133" t="s">
        <v>512</v>
      </c>
      <c r="U319" s="174" t="s">
        <v>847</v>
      </c>
      <c r="V319" s="174" t="s">
        <v>478</v>
      </c>
      <c r="W319" s="174" t="s">
        <v>296</v>
      </c>
      <c r="AA319" s="177" t="s">
        <v>878</v>
      </c>
      <c r="AC319" s="177" t="s">
        <v>424</v>
      </c>
    </row>
    <row r="320" spans="20:37">
      <c r="T320" s="133" t="s">
        <v>838</v>
      </c>
      <c r="U320" s="174" t="s">
        <v>848</v>
      </c>
      <c r="V320" s="174" t="s">
        <v>853</v>
      </c>
      <c r="W320" s="174" t="s">
        <v>796</v>
      </c>
      <c r="AA320" s="177" t="s">
        <v>879</v>
      </c>
      <c r="AC320" s="177" t="s">
        <v>449</v>
      </c>
    </row>
    <row r="321" spans="20:29" s="174" customFormat="1">
      <c r="T321" s="133" t="s">
        <v>322</v>
      </c>
      <c r="U321" s="174" t="s">
        <v>849</v>
      </c>
      <c r="V321" s="188" t="s">
        <v>112</v>
      </c>
      <c r="W321" s="174" t="s">
        <v>856</v>
      </c>
      <c r="AA321" s="188" t="s">
        <v>112</v>
      </c>
      <c r="AC321" s="177" t="s">
        <v>438</v>
      </c>
    </row>
    <row r="322" spans="20:29" s="187" customFormat="1">
      <c r="T322" s="133"/>
      <c r="U322" s="174" t="s">
        <v>850</v>
      </c>
      <c r="V322" s="208" t="s">
        <v>477</v>
      </c>
      <c r="W322" s="174" t="s">
        <v>857</v>
      </c>
      <c r="AA322" s="194" t="s">
        <v>492</v>
      </c>
    </row>
    <row r="323" spans="20:29" s="187" customFormat="1">
      <c r="T323" s="188" t="s">
        <v>112</v>
      </c>
      <c r="U323" s="188" t="s">
        <v>112</v>
      </c>
      <c r="V323" s="208" t="s">
        <v>1028</v>
      </c>
      <c r="W323" s="188" t="s">
        <v>112</v>
      </c>
      <c r="AA323" s="194" t="s">
        <v>339</v>
      </c>
      <c r="AC323" s="193" t="s">
        <v>112</v>
      </c>
    </row>
    <row r="324" spans="20:29" s="187" customFormat="1">
      <c r="T324" s="187" t="s">
        <v>471</v>
      </c>
      <c r="U324" s="206" t="s">
        <v>455</v>
      </c>
      <c r="V324" s="208" t="s">
        <v>479</v>
      </c>
      <c r="W324" s="194" t="s">
        <v>481</v>
      </c>
      <c r="AA324" s="194" t="s">
        <v>923</v>
      </c>
      <c r="AC324" s="191" t="s">
        <v>499</v>
      </c>
    </row>
    <row r="325" spans="20:29" s="187" customFormat="1">
      <c r="T325" s="187" t="s">
        <v>959</v>
      </c>
      <c r="U325" s="206" t="s">
        <v>469</v>
      </c>
      <c r="V325" s="208" t="s">
        <v>469</v>
      </c>
      <c r="W325" s="194" t="s">
        <v>483</v>
      </c>
      <c r="AA325" s="194" t="s">
        <v>1044</v>
      </c>
      <c r="AC325" s="191" t="s">
        <v>500</v>
      </c>
    </row>
    <row r="326" spans="20:29" s="187" customFormat="1">
      <c r="T326" s="195" t="s">
        <v>787</v>
      </c>
      <c r="U326" s="206" t="s">
        <v>1015</v>
      </c>
      <c r="V326" s="208" t="s">
        <v>1027</v>
      </c>
      <c r="W326" s="209" t="s">
        <v>1031</v>
      </c>
      <c r="AA326" s="194" t="s">
        <v>1045</v>
      </c>
      <c r="AC326" s="85" t="s">
        <v>503</v>
      </c>
    </row>
    <row r="327" spans="20:29" s="187" customFormat="1">
      <c r="T327" s="187" t="s">
        <v>960</v>
      </c>
      <c r="U327" s="206" t="s">
        <v>1022</v>
      </c>
      <c r="V327" s="188" t="s">
        <v>113</v>
      </c>
      <c r="W327" s="209" t="s">
        <v>1030</v>
      </c>
      <c r="AA327" s="188" t="s">
        <v>113</v>
      </c>
      <c r="AC327" s="191" t="s">
        <v>501</v>
      </c>
    </row>
    <row r="328" spans="20:29" s="187" customFormat="1">
      <c r="T328" s="187" t="s">
        <v>786</v>
      </c>
      <c r="U328" s="206" t="s">
        <v>475</v>
      </c>
      <c r="V328" s="187" t="s">
        <v>851</v>
      </c>
      <c r="W328" s="209" t="s">
        <v>478</v>
      </c>
      <c r="AA328" s="187" t="s">
        <v>873</v>
      </c>
      <c r="AC328" s="191" t="s">
        <v>502</v>
      </c>
    </row>
    <row r="329" spans="20:29" s="187" customFormat="1">
      <c r="T329" s="188" t="s">
        <v>113</v>
      </c>
      <c r="U329" s="188" t="s">
        <v>113</v>
      </c>
      <c r="V329" s="187" t="s">
        <v>164</v>
      </c>
      <c r="W329" s="188" t="s">
        <v>113</v>
      </c>
      <c r="AA329" s="187" t="s">
        <v>874</v>
      </c>
      <c r="AC329" s="191"/>
    </row>
    <row r="330" spans="20:29" s="187" customFormat="1">
      <c r="T330" s="206" t="s">
        <v>836</v>
      </c>
      <c r="U330" s="206" t="s">
        <v>551</v>
      </c>
      <c r="V330" s="187" t="s">
        <v>834</v>
      </c>
      <c r="W330" s="187" t="s">
        <v>854</v>
      </c>
      <c r="AA330" s="187" t="s">
        <v>875</v>
      </c>
      <c r="AC330" s="193" t="s">
        <v>113</v>
      </c>
    </row>
    <row r="331" spans="20:29" s="187" customFormat="1">
      <c r="T331" s="206" t="s">
        <v>913</v>
      </c>
      <c r="U331" s="206" t="s">
        <v>989</v>
      </c>
      <c r="W331" s="187" t="s">
        <v>793</v>
      </c>
      <c r="AA331" s="187" t="s">
        <v>489</v>
      </c>
      <c r="AC331" s="191" t="s">
        <v>889</v>
      </c>
    </row>
    <row r="332" spans="20:29" s="187" customFormat="1">
      <c r="T332" s="206" t="s">
        <v>961</v>
      </c>
      <c r="U332" s="206" t="s">
        <v>206</v>
      </c>
      <c r="W332" s="187" t="s">
        <v>494</v>
      </c>
      <c r="AC332" s="191" t="s">
        <v>890</v>
      </c>
    </row>
    <row r="333" spans="20:29" s="187" customFormat="1">
      <c r="T333" s="206" t="s">
        <v>835</v>
      </c>
      <c r="U333" s="206" t="s">
        <v>990</v>
      </c>
      <c r="V333" s="188" t="s">
        <v>114</v>
      </c>
      <c r="W333" s="187" t="s">
        <v>855</v>
      </c>
      <c r="AA333" s="188" t="s">
        <v>114</v>
      </c>
      <c r="AC333" s="191" t="s">
        <v>910</v>
      </c>
    </row>
    <row r="334" spans="20:29" s="187" customFormat="1">
      <c r="T334" s="206"/>
      <c r="V334" s="187" t="s">
        <v>915</v>
      </c>
      <c r="AA334" s="187" t="s">
        <v>926</v>
      </c>
      <c r="AC334" s="191" t="s">
        <v>891</v>
      </c>
    </row>
    <row r="335" spans="20:29" s="187" customFormat="1">
      <c r="T335" s="188" t="s">
        <v>114</v>
      </c>
      <c r="U335" s="188" t="s">
        <v>114</v>
      </c>
      <c r="V335" s="187" t="s">
        <v>601</v>
      </c>
      <c r="W335" s="188" t="s">
        <v>114</v>
      </c>
      <c r="AA335" s="187" t="s">
        <v>924</v>
      </c>
      <c r="AC335" s="193" t="s">
        <v>114</v>
      </c>
    </row>
    <row r="336" spans="20:29" s="187" customFormat="1">
      <c r="T336" s="187" t="s">
        <v>584</v>
      </c>
      <c r="U336" s="206" t="s">
        <v>585</v>
      </c>
      <c r="V336" s="187" t="s">
        <v>916</v>
      </c>
      <c r="W336" s="187" t="s">
        <v>917</v>
      </c>
      <c r="AA336" s="145" t="s">
        <v>925</v>
      </c>
      <c r="AC336" s="191" t="s">
        <v>588</v>
      </c>
    </row>
    <row r="337" spans="20:37" s="187" customFormat="1">
      <c r="T337" s="187" t="s">
        <v>593</v>
      </c>
      <c r="U337" s="206" t="s">
        <v>992</v>
      </c>
      <c r="W337" s="187" t="s">
        <v>485</v>
      </c>
      <c r="AC337" s="191" t="s">
        <v>596</v>
      </c>
    </row>
    <row r="338" spans="20:37" s="187" customFormat="1">
      <c r="T338" s="195" t="s">
        <v>988</v>
      </c>
      <c r="U338" s="206" t="s">
        <v>622</v>
      </c>
      <c r="W338" s="187" t="s">
        <v>595</v>
      </c>
      <c r="AC338" s="191" t="s">
        <v>603</v>
      </c>
    </row>
    <row r="339" spans="20:37" s="187" customFormat="1">
      <c r="T339" s="187" t="s">
        <v>606</v>
      </c>
      <c r="U339" s="206" t="s">
        <v>914</v>
      </c>
      <c r="V339" s="196"/>
      <c r="W339" s="187" t="s">
        <v>897</v>
      </c>
      <c r="AC339" s="191" t="s">
        <v>927</v>
      </c>
    </row>
    <row r="340" spans="20:37" s="187" customFormat="1">
      <c r="U340" s="202"/>
      <c r="AC340" s="87" t="s">
        <v>928</v>
      </c>
    </row>
    <row r="341" spans="20:37" s="187" customFormat="1">
      <c r="T341" s="133"/>
    </row>
    <row r="342" spans="20:37" s="187" customFormat="1">
      <c r="T342" s="133"/>
    </row>
    <row r="344" spans="20:37" ht="23.25">
      <c r="T344" s="48" t="s">
        <v>771</v>
      </c>
      <c r="U344" s="48" t="s">
        <v>772</v>
      </c>
      <c r="V344" s="48" t="s">
        <v>773</v>
      </c>
      <c r="W344" s="48" t="s">
        <v>774</v>
      </c>
      <c r="X344" s="48"/>
      <c r="Y344" s="48"/>
      <c r="Z344" s="48"/>
      <c r="AA344" s="48" t="s">
        <v>775</v>
      </c>
      <c r="AB344" s="48"/>
      <c r="AC344" s="48" t="s">
        <v>776</v>
      </c>
      <c r="AD344" s="48"/>
      <c r="AE344" s="48"/>
      <c r="AF344" s="48"/>
      <c r="AG344" s="48"/>
      <c r="AH344" s="48"/>
      <c r="AI344" s="48"/>
      <c r="AJ344" s="48"/>
      <c r="AK344" s="48"/>
    </row>
    <row r="345" spans="20:37">
      <c r="T345" s="164" t="s">
        <v>818</v>
      </c>
      <c r="U345" s="164" t="s">
        <v>22</v>
      </c>
      <c r="V345" s="164" t="s">
        <v>22</v>
      </c>
      <c r="W345" s="164" t="s">
        <v>22</v>
      </c>
      <c r="X345" s="164"/>
      <c r="Y345" s="164"/>
      <c r="Z345" s="164"/>
      <c r="AA345" s="164" t="s">
        <v>22</v>
      </c>
      <c r="AB345" s="164"/>
      <c r="AC345" s="164" t="s">
        <v>22</v>
      </c>
      <c r="AD345" s="164"/>
      <c r="AE345" s="164"/>
      <c r="AF345" s="164"/>
      <c r="AG345" s="164"/>
      <c r="AH345" s="164"/>
      <c r="AI345" s="164"/>
      <c r="AJ345" s="164"/>
      <c r="AK345" s="164"/>
    </row>
    <row r="346" spans="20:37">
      <c r="T346" s="167" t="s">
        <v>145</v>
      </c>
      <c r="U346" s="167" t="s">
        <v>375</v>
      </c>
      <c r="V346" s="167" t="s">
        <v>145</v>
      </c>
      <c r="W346" s="167" t="s">
        <v>145</v>
      </c>
      <c r="X346" s="166"/>
      <c r="Y346" s="166"/>
      <c r="Z346" s="166"/>
      <c r="AA346" s="167" t="s">
        <v>145</v>
      </c>
      <c r="AB346" s="166"/>
      <c r="AC346" s="167" t="s">
        <v>375</v>
      </c>
      <c r="AD346" s="166"/>
      <c r="AE346" s="166"/>
      <c r="AF346" s="166"/>
      <c r="AG346" s="166"/>
      <c r="AH346" s="166"/>
      <c r="AI346" s="166"/>
      <c r="AJ346" s="166"/>
      <c r="AK346" s="166"/>
    </row>
    <row r="347" spans="20:37">
      <c r="T347" s="167" t="s">
        <v>777</v>
      </c>
      <c r="U347" s="167" t="s">
        <v>376</v>
      </c>
      <c r="V347" s="167" t="s">
        <v>148</v>
      </c>
      <c r="W347" s="167" t="s">
        <v>148</v>
      </c>
      <c r="X347" s="166"/>
      <c r="Y347" s="166"/>
      <c r="Z347" s="166"/>
      <c r="AA347" s="167" t="s">
        <v>148</v>
      </c>
      <c r="AB347" s="166"/>
      <c r="AC347" s="167" t="s">
        <v>376</v>
      </c>
      <c r="AD347" s="166"/>
      <c r="AE347" s="166"/>
      <c r="AF347" s="166"/>
      <c r="AG347" s="166"/>
      <c r="AH347" s="166"/>
      <c r="AI347" s="166"/>
      <c r="AJ347" s="166"/>
      <c r="AK347" s="166"/>
    </row>
    <row r="348" spans="20:37">
      <c r="T348" s="167" t="s">
        <v>705</v>
      </c>
      <c r="U348" s="167" t="s">
        <v>148</v>
      </c>
      <c r="V348" s="167" t="s">
        <v>778</v>
      </c>
      <c r="W348" s="167" t="s">
        <v>150</v>
      </c>
      <c r="X348" s="166"/>
      <c r="Y348" s="166"/>
      <c r="Z348" s="166"/>
      <c r="AA348" s="167" t="s">
        <v>152</v>
      </c>
      <c r="AB348" s="166"/>
      <c r="AC348" s="167" t="s">
        <v>148</v>
      </c>
      <c r="AD348" s="166"/>
      <c r="AE348" s="166"/>
      <c r="AF348" s="166"/>
      <c r="AG348" s="166"/>
      <c r="AH348" s="166"/>
      <c r="AI348" s="166"/>
      <c r="AJ348" s="166"/>
      <c r="AK348" s="166"/>
    </row>
    <row r="349" spans="20:37">
      <c r="T349" s="167" t="s">
        <v>146</v>
      </c>
      <c r="U349" s="167" t="s">
        <v>162</v>
      </c>
      <c r="V349" s="167" t="s">
        <v>149</v>
      </c>
      <c r="W349" s="167" t="s">
        <v>149</v>
      </c>
      <c r="X349" s="166"/>
      <c r="Y349" s="166"/>
      <c r="Z349" s="166"/>
      <c r="AA349" s="167" t="s">
        <v>697</v>
      </c>
      <c r="AB349" s="166"/>
      <c r="AC349" s="167" t="s">
        <v>781</v>
      </c>
      <c r="AD349" s="166"/>
      <c r="AE349" s="166"/>
      <c r="AF349" s="166"/>
      <c r="AG349" s="166"/>
      <c r="AH349" s="166"/>
      <c r="AI349" s="166"/>
      <c r="AJ349" s="166"/>
      <c r="AK349" s="166"/>
    </row>
    <row r="350" spans="20:37">
      <c r="T350" s="167" t="s">
        <v>694</v>
      </c>
      <c r="U350" s="167" t="s">
        <v>173</v>
      </c>
      <c r="V350" s="167" t="s">
        <v>779</v>
      </c>
      <c r="W350" s="167" t="s">
        <v>164</v>
      </c>
      <c r="X350" s="166"/>
      <c r="Y350" s="166"/>
      <c r="Z350" s="166"/>
      <c r="AA350" s="167" t="s">
        <v>165</v>
      </c>
      <c r="AB350" s="166"/>
      <c r="AC350" s="167" t="s">
        <v>167</v>
      </c>
      <c r="AD350" s="166"/>
      <c r="AE350" s="166"/>
      <c r="AF350" s="166"/>
      <c r="AG350" s="166"/>
      <c r="AH350" s="166"/>
      <c r="AI350" s="166"/>
      <c r="AJ350" s="14"/>
      <c r="AK350" s="166"/>
    </row>
    <row r="351" spans="20:37">
      <c r="T351" s="166"/>
      <c r="U351" s="167" t="s">
        <v>156</v>
      </c>
      <c r="V351" s="166"/>
      <c r="W351" s="167" t="s">
        <v>174</v>
      </c>
      <c r="X351" s="166"/>
      <c r="Y351" s="166"/>
      <c r="Z351" s="166"/>
      <c r="AA351" s="166"/>
      <c r="AB351" s="166"/>
      <c r="AC351" s="167" t="s">
        <v>145</v>
      </c>
      <c r="AD351" s="166"/>
      <c r="AE351" s="166"/>
      <c r="AF351" s="166"/>
      <c r="AG351" s="166"/>
      <c r="AH351" s="166"/>
      <c r="AI351" s="166"/>
      <c r="AJ351" s="166"/>
      <c r="AK351" s="166"/>
    </row>
    <row r="352" spans="20:37">
      <c r="T352" s="169" t="s">
        <v>108</v>
      </c>
      <c r="U352" s="166"/>
      <c r="V352" s="169" t="s">
        <v>108</v>
      </c>
      <c r="W352" s="166"/>
      <c r="X352" s="166"/>
      <c r="Y352" s="166"/>
      <c r="Z352" s="166"/>
      <c r="AA352" s="169" t="s">
        <v>108</v>
      </c>
      <c r="AB352" s="166"/>
      <c r="AC352" s="166"/>
      <c r="AD352" s="166"/>
      <c r="AE352" s="166"/>
      <c r="AF352" s="166"/>
      <c r="AG352" s="166"/>
      <c r="AH352" s="166"/>
      <c r="AI352" s="166"/>
      <c r="AJ352" s="166"/>
      <c r="AK352" s="166"/>
    </row>
    <row r="353" spans="20:29">
      <c r="T353" s="133" t="s">
        <v>144</v>
      </c>
      <c r="U353" s="169" t="s">
        <v>108</v>
      </c>
      <c r="V353" s="133" t="s">
        <v>144</v>
      </c>
      <c r="W353" s="169" t="s">
        <v>108</v>
      </c>
      <c r="AA353" s="133" t="s">
        <v>144</v>
      </c>
      <c r="AC353" s="169" t="s">
        <v>108</v>
      </c>
    </row>
    <row r="354" spans="20:29">
      <c r="T354" s="133" t="s">
        <v>147</v>
      </c>
      <c r="U354" s="133" t="s">
        <v>145</v>
      </c>
      <c r="V354" s="133" t="s">
        <v>147</v>
      </c>
      <c r="W354" s="133" t="s">
        <v>524</v>
      </c>
      <c r="AA354" s="133" t="s">
        <v>147</v>
      </c>
      <c r="AC354" s="133" t="s">
        <v>156</v>
      </c>
    </row>
    <row r="355" spans="20:29">
      <c r="T355" s="133" t="s">
        <v>148</v>
      </c>
      <c r="U355" s="133" t="s">
        <v>334</v>
      </c>
      <c r="V355" s="133" t="s">
        <v>186</v>
      </c>
      <c r="W355" s="133" t="s">
        <v>147</v>
      </c>
      <c r="AA355" s="133" t="s">
        <v>186</v>
      </c>
      <c r="AC355" s="133" t="s">
        <v>186</v>
      </c>
    </row>
    <row r="356" spans="20:29">
      <c r="T356" s="133" t="s">
        <v>788</v>
      </c>
      <c r="U356" s="133" t="s">
        <v>188</v>
      </c>
      <c r="V356" s="133" t="s">
        <v>194</v>
      </c>
      <c r="W356" s="133" t="s">
        <v>186</v>
      </c>
      <c r="AA356" s="133" t="s">
        <v>196</v>
      </c>
      <c r="AC356" s="133" t="s">
        <v>190</v>
      </c>
    </row>
    <row r="357" spans="20:29">
      <c r="T357" s="87" t="s">
        <v>230</v>
      </c>
      <c r="U357" s="133" t="s">
        <v>179</v>
      </c>
      <c r="V357" s="133" t="s">
        <v>201</v>
      </c>
      <c r="W357" s="133" t="s">
        <v>184</v>
      </c>
      <c r="AA357" s="133" t="s">
        <v>723</v>
      </c>
      <c r="AC357" s="133" t="s">
        <v>124</v>
      </c>
    </row>
    <row r="358" spans="20:29">
      <c r="T358" s="133" t="s">
        <v>210</v>
      </c>
      <c r="U358" s="87" t="s">
        <v>721</v>
      </c>
      <c r="V358" s="133" t="s">
        <v>205</v>
      </c>
      <c r="W358" s="133" t="s">
        <v>202</v>
      </c>
      <c r="AA358" s="133" t="s">
        <v>164</v>
      </c>
      <c r="AC358" s="133" t="s">
        <v>205</v>
      </c>
    </row>
    <row r="359" spans="20:29">
      <c r="U359" s="133" t="s">
        <v>381</v>
      </c>
      <c r="W359" s="133" t="s">
        <v>152</v>
      </c>
      <c r="AC359" s="87" t="s">
        <v>197</v>
      </c>
    </row>
    <row r="360" spans="20:29">
      <c r="T360" s="175" t="s">
        <v>109</v>
      </c>
      <c r="V360" s="175" t="s">
        <v>109</v>
      </c>
      <c r="AA360" s="178" t="s">
        <v>109</v>
      </c>
    </row>
    <row r="361" spans="20:29" ht="15.75">
      <c r="T361" s="87" t="s">
        <v>237</v>
      </c>
      <c r="U361" s="175" t="s">
        <v>109</v>
      </c>
      <c r="V361" s="87" t="s">
        <v>258</v>
      </c>
      <c r="W361" s="175" t="s">
        <v>109</v>
      </c>
      <c r="AA361" s="142" t="s">
        <v>203</v>
      </c>
      <c r="AC361" s="178" t="s">
        <v>109</v>
      </c>
    </row>
    <row r="362" spans="20:29" ht="15.75">
      <c r="T362" s="87" t="s">
        <v>840</v>
      </c>
      <c r="U362" s="174" t="s">
        <v>237</v>
      </c>
      <c r="V362" s="87" t="s">
        <v>325</v>
      </c>
      <c r="W362" s="133" t="s">
        <v>785</v>
      </c>
      <c r="AA362" s="142" t="s">
        <v>880</v>
      </c>
      <c r="AC362" s="139" t="s">
        <v>240</v>
      </c>
    </row>
    <row r="363" spans="20:29" ht="15.75">
      <c r="T363" s="87" t="s">
        <v>841</v>
      </c>
      <c r="U363" s="174" t="s">
        <v>256</v>
      </c>
      <c r="V363" s="87" t="s">
        <v>253</v>
      </c>
      <c r="W363" s="133" t="s">
        <v>658</v>
      </c>
      <c r="AA363" s="143" t="s">
        <v>881</v>
      </c>
      <c r="AC363" s="139" t="s">
        <v>668</v>
      </c>
    </row>
    <row r="364" spans="20:29" ht="15.75">
      <c r="T364" s="87" t="s">
        <v>222</v>
      </c>
      <c r="U364" s="174" t="s">
        <v>257</v>
      </c>
      <c r="V364" s="87" t="s">
        <v>265</v>
      </c>
      <c r="W364" s="133" t="s">
        <v>385</v>
      </c>
      <c r="AA364" s="142" t="s">
        <v>309</v>
      </c>
      <c r="AC364" s="139" t="s">
        <v>226</v>
      </c>
    </row>
    <row r="365" spans="20:29" ht="15.75">
      <c r="T365" s="87" t="s">
        <v>842</v>
      </c>
      <c r="U365" s="174" t="s">
        <v>124</v>
      </c>
      <c r="V365" s="87" t="s">
        <v>197</v>
      </c>
      <c r="W365" s="133" t="s">
        <v>655</v>
      </c>
      <c r="AA365" s="142" t="s">
        <v>882</v>
      </c>
      <c r="AC365" s="139" t="s">
        <v>229</v>
      </c>
    </row>
    <row r="366" spans="20:29">
      <c r="T366" s="188" t="s">
        <v>110</v>
      </c>
      <c r="U366" s="174" t="s">
        <v>282</v>
      </c>
      <c r="V366" s="188" t="s">
        <v>110</v>
      </c>
      <c r="W366" s="133" t="s">
        <v>657</v>
      </c>
      <c r="AA366" s="188" t="s">
        <v>110</v>
      </c>
      <c r="AC366" s="139" t="s">
        <v>238</v>
      </c>
    </row>
    <row r="367" spans="20:29">
      <c r="T367" s="133" t="s">
        <v>320</v>
      </c>
      <c r="U367" s="174" t="s">
        <v>152</v>
      </c>
      <c r="V367" s="187" t="s">
        <v>299</v>
      </c>
      <c r="W367" s="133" t="s">
        <v>745</v>
      </c>
      <c r="AA367" s="187" t="s">
        <v>713</v>
      </c>
      <c r="AC367" s="139" t="s">
        <v>892</v>
      </c>
    </row>
    <row r="368" spans="20:29">
      <c r="T368" s="133" t="s">
        <v>470</v>
      </c>
      <c r="U368" s="188" t="s">
        <v>110</v>
      </c>
      <c r="V368" s="187" t="s">
        <v>300</v>
      </c>
      <c r="W368" s="188" t="s">
        <v>110</v>
      </c>
      <c r="AA368" s="187" t="s">
        <v>308</v>
      </c>
    </row>
    <row r="369" spans="20:29">
      <c r="T369" s="133" t="s">
        <v>321</v>
      </c>
      <c r="U369" s="206" t="s">
        <v>411</v>
      </c>
      <c r="V369" s="187" t="s">
        <v>301</v>
      </c>
      <c r="W369" s="209" t="s">
        <v>338</v>
      </c>
      <c r="AA369" s="187" t="s">
        <v>309</v>
      </c>
      <c r="AC369" s="193" t="s">
        <v>110</v>
      </c>
    </row>
    <row r="370" spans="20:29">
      <c r="T370" s="133" t="s">
        <v>789</v>
      </c>
      <c r="U370" s="206" t="s">
        <v>280</v>
      </c>
      <c r="V370" s="187" t="s">
        <v>302</v>
      </c>
      <c r="W370" s="209" t="s">
        <v>307</v>
      </c>
      <c r="AA370" s="187" t="s">
        <v>310</v>
      </c>
      <c r="AC370" s="139" t="s">
        <v>297</v>
      </c>
    </row>
    <row r="371" spans="20:29">
      <c r="T371" s="133" t="s">
        <v>280</v>
      </c>
      <c r="U371" s="206" t="s">
        <v>281</v>
      </c>
      <c r="V371" s="187" t="s">
        <v>256</v>
      </c>
      <c r="W371" s="209" t="s">
        <v>300</v>
      </c>
      <c r="AA371" s="187" t="s">
        <v>311</v>
      </c>
      <c r="AC371" s="139" t="s">
        <v>337</v>
      </c>
    </row>
    <row r="372" spans="20:29">
      <c r="T372" s="133" t="s">
        <v>966</v>
      </c>
      <c r="U372" s="206" t="s">
        <v>1021</v>
      </c>
      <c r="V372" s="187"/>
      <c r="W372" s="209" t="s">
        <v>459</v>
      </c>
      <c r="AA372" s="188" t="s">
        <v>111</v>
      </c>
      <c r="AC372" s="139" t="s">
        <v>197</v>
      </c>
    </row>
    <row r="373" spans="20:29">
      <c r="T373" s="187"/>
      <c r="U373" s="206" t="s">
        <v>1025</v>
      </c>
      <c r="V373" s="188" t="s">
        <v>111</v>
      </c>
      <c r="W373" s="209" t="s">
        <v>393</v>
      </c>
      <c r="AA373" s="187" t="s">
        <v>876</v>
      </c>
      <c r="AC373" s="139" t="s">
        <v>191</v>
      </c>
    </row>
    <row r="374" spans="20:29">
      <c r="T374" s="188" t="s">
        <v>111</v>
      </c>
      <c r="U374" s="187"/>
      <c r="V374" s="187" t="s">
        <v>476</v>
      </c>
      <c r="W374" s="187"/>
      <c r="AA374" s="187" t="s">
        <v>738</v>
      </c>
      <c r="AC374" s="139" t="s">
        <v>298</v>
      </c>
    </row>
    <row r="375" spans="20:29">
      <c r="T375" s="133" t="s">
        <v>839</v>
      </c>
      <c r="U375" s="188" t="s">
        <v>111</v>
      </c>
      <c r="V375" s="187" t="s">
        <v>456</v>
      </c>
      <c r="W375" s="187"/>
      <c r="AA375" s="187" t="s">
        <v>801</v>
      </c>
      <c r="AC375" s="191"/>
    </row>
    <row r="376" spans="20:29">
      <c r="T376" s="133" t="s">
        <v>837</v>
      </c>
      <c r="U376" s="206" t="s">
        <v>683</v>
      </c>
      <c r="V376" s="187" t="s">
        <v>852</v>
      </c>
      <c r="W376" s="188" t="s">
        <v>111</v>
      </c>
      <c r="AA376" s="187" t="s">
        <v>877</v>
      </c>
      <c r="AC376" s="193" t="s">
        <v>111</v>
      </c>
    </row>
    <row r="377" spans="20:29" s="174" customFormat="1">
      <c r="T377" s="133" t="s">
        <v>512</v>
      </c>
      <c r="U377" s="206" t="s">
        <v>846</v>
      </c>
      <c r="V377" s="187" t="s">
        <v>478</v>
      </c>
      <c r="W377" s="187" t="s">
        <v>441</v>
      </c>
      <c r="AA377" s="187" t="s">
        <v>878</v>
      </c>
      <c r="AC377" s="191" t="s">
        <v>406</v>
      </c>
    </row>
    <row r="378" spans="20:29">
      <c r="T378" s="133" t="s">
        <v>838</v>
      </c>
      <c r="U378" s="206" t="s">
        <v>904</v>
      </c>
      <c r="V378" s="187" t="s">
        <v>853</v>
      </c>
      <c r="W378" s="187" t="s">
        <v>296</v>
      </c>
      <c r="AA378" s="187" t="s">
        <v>879</v>
      </c>
      <c r="AC378" s="191" t="s">
        <v>415</v>
      </c>
    </row>
    <row r="379" spans="20:29">
      <c r="T379" s="133" t="s">
        <v>322</v>
      </c>
      <c r="U379" s="206" t="s">
        <v>850</v>
      </c>
      <c r="V379" s="188" t="s">
        <v>112</v>
      </c>
      <c r="W379" s="187" t="s">
        <v>796</v>
      </c>
      <c r="AA379" s="188" t="s">
        <v>112</v>
      </c>
      <c r="AC379" s="191" t="s">
        <v>424</v>
      </c>
    </row>
    <row r="380" spans="20:29">
      <c r="T380" s="133"/>
      <c r="U380" s="206" t="s">
        <v>454</v>
      </c>
      <c r="V380" s="187" t="s">
        <v>476</v>
      </c>
      <c r="W380" s="187" t="s">
        <v>856</v>
      </c>
      <c r="AA380" s="194" t="s">
        <v>491</v>
      </c>
      <c r="AC380" s="191" t="s">
        <v>449</v>
      </c>
    </row>
    <row r="381" spans="20:29">
      <c r="T381" s="188" t="s">
        <v>112</v>
      </c>
      <c r="U381" s="206" t="s">
        <v>847</v>
      </c>
      <c r="V381" s="187" t="s">
        <v>477</v>
      </c>
      <c r="W381" s="187" t="s">
        <v>1029</v>
      </c>
      <c r="AA381" s="194" t="s">
        <v>492</v>
      </c>
      <c r="AC381" s="191" t="s">
        <v>438</v>
      </c>
    </row>
    <row r="382" spans="20:29">
      <c r="T382" s="187" t="s">
        <v>471</v>
      </c>
      <c r="U382" s="188" t="s">
        <v>112</v>
      </c>
      <c r="V382" s="187" t="s">
        <v>478</v>
      </c>
      <c r="W382" s="188" t="s">
        <v>112</v>
      </c>
      <c r="AA382" s="194" t="s">
        <v>801</v>
      </c>
      <c r="AC382" s="191"/>
    </row>
    <row r="383" spans="20:29">
      <c r="T383" s="187" t="s">
        <v>959</v>
      </c>
      <c r="U383" s="206" t="s">
        <v>455</v>
      </c>
      <c r="V383" s="187" t="s">
        <v>479</v>
      </c>
      <c r="W383" s="194" t="s">
        <v>481</v>
      </c>
      <c r="AA383" s="194" t="s">
        <v>493</v>
      </c>
      <c r="AC383" s="193" t="s">
        <v>112</v>
      </c>
    </row>
    <row r="384" spans="20:29">
      <c r="T384" s="195" t="s">
        <v>787</v>
      </c>
      <c r="U384" s="206" t="s">
        <v>790</v>
      </c>
      <c r="V384" s="187" t="s">
        <v>469</v>
      </c>
      <c r="W384" s="194" t="s">
        <v>483</v>
      </c>
      <c r="AA384" s="194" t="s">
        <v>494</v>
      </c>
      <c r="AC384" s="191" t="s">
        <v>499</v>
      </c>
    </row>
    <row r="385" spans="20:29">
      <c r="T385" s="187" t="s">
        <v>960</v>
      </c>
      <c r="U385" s="206" t="s">
        <v>1015</v>
      </c>
      <c r="V385" s="188" t="s">
        <v>113</v>
      </c>
      <c r="W385" s="209" t="s">
        <v>1031</v>
      </c>
      <c r="AA385" s="188" t="s">
        <v>113</v>
      </c>
      <c r="AC385" s="191" t="s">
        <v>500</v>
      </c>
    </row>
    <row r="386" spans="20:29">
      <c r="T386" s="187" t="s">
        <v>786</v>
      </c>
      <c r="U386" s="206" t="s">
        <v>1022</v>
      </c>
      <c r="V386" s="187" t="s">
        <v>851</v>
      </c>
      <c r="W386" s="209" t="s">
        <v>1030</v>
      </c>
      <c r="AA386" s="187" t="s">
        <v>873</v>
      </c>
      <c r="AC386" s="85" t="s">
        <v>503</v>
      </c>
    </row>
    <row r="387" spans="20:29" s="206" customFormat="1">
      <c r="U387" s="206" t="s">
        <v>475</v>
      </c>
      <c r="V387" s="187" t="s">
        <v>164</v>
      </c>
      <c r="W387" s="209" t="s">
        <v>478</v>
      </c>
      <c r="AC387" s="85"/>
    </row>
    <row r="388" spans="20:29">
      <c r="T388" s="197" t="s">
        <v>113</v>
      </c>
      <c r="U388" s="187"/>
      <c r="V388" s="187" t="s">
        <v>834</v>
      </c>
      <c r="AA388" s="187" t="s">
        <v>874</v>
      </c>
      <c r="AC388" s="191" t="s">
        <v>501</v>
      </c>
    </row>
    <row r="389" spans="20:29">
      <c r="T389" s="206" t="s">
        <v>836</v>
      </c>
      <c r="U389" s="197" t="s">
        <v>113</v>
      </c>
      <c r="W389" s="188" t="s">
        <v>113</v>
      </c>
      <c r="AA389" s="187" t="s">
        <v>875</v>
      </c>
      <c r="AC389" s="191" t="s">
        <v>502</v>
      </c>
    </row>
    <row r="390" spans="20:29">
      <c r="T390" s="206" t="s">
        <v>913</v>
      </c>
      <c r="U390" s="196" t="s">
        <v>741</v>
      </c>
      <c r="V390" s="187"/>
      <c r="W390" s="187" t="s">
        <v>854</v>
      </c>
      <c r="AA390" s="187" t="s">
        <v>489</v>
      </c>
      <c r="AC390" s="191"/>
    </row>
    <row r="391" spans="20:29">
      <c r="T391" s="206" t="s">
        <v>961</v>
      </c>
      <c r="U391" s="196" t="s">
        <v>844</v>
      </c>
      <c r="V391" s="187"/>
      <c r="W391" s="187" t="s">
        <v>793</v>
      </c>
      <c r="AA391" s="187"/>
      <c r="AC391" s="193" t="s">
        <v>113</v>
      </c>
    </row>
    <row r="392" spans="20:29">
      <c r="T392" s="206" t="s">
        <v>835</v>
      </c>
      <c r="U392" s="196" t="s">
        <v>843</v>
      </c>
      <c r="V392" s="188" t="s">
        <v>114</v>
      </c>
      <c r="W392" s="187" t="s">
        <v>494</v>
      </c>
      <c r="AA392" s="188" t="s">
        <v>114</v>
      </c>
      <c r="AC392" s="191" t="s">
        <v>889</v>
      </c>
    </row>
    <row r="393" spans="20:29">
      <c r="T393" s="206" t="s">
        <v>961</v>
      </c>
      <c r="U393" s="196" t="s">
        <v>845</v>
      </c>
      <c r="V393" s="187" t="s">
        <v>915</v>
      </c>
      <c r="W393" s="187" t="s">
        <v>855</v>
      </c>
      <c r="AA393" s="187" t="s">
        <v>926</v>
      </c>
      <c r="AC393" s="191" t="s">
        <v>890</v>
      </c>
    </row>
    <row r="394" spans="20:29">
      <c r="T394" s="197" t="s">
        <v>114</v>
      </c>
      <c r="U394" s="196" t="s">
        <v>578</v>
      </c>
      <c r="V394" s="187" t="s">
        <v>994</v>
      </c>
      <c r="W394" s="187"/>
      <c r="AA394" s="187" t="s">
        <v>924</v>
      </c>
      <c r="AC394" s="191" t="s">
        <v>910</v>
      </c>
    </row>
    <row r="395" spans="20:29">
      <c r="T395" s="202" t="s">
        <v>987</v>
      </c>
      <c r="U395" s="197" t="s">
        <v>114</v>
      </c>
      <c r="V395" s="187" t="s">
        <v>916</v>
      </c>
      <c r="W395" s="188" t="s">
        <v>114</v>
      </c>
      <c r="AA395" s="145" t="s">
        <v>925</v>
      </c>
      <c r="AC395" s="191" t="s">
        <v>891</v>
      </c>
    </row>
    <row r="396" spans="20:29">
      <c r="T396" s="202" t="s">
        <v>963</v>
      </c>
      <c r="U396" s="202" t="s">
        <v>991</v>
      </c>
      <c r="W396" s="187" t="s">
        <v>995</v>
      </c>
      <c r="AC396" s="193" t="s">
        <v>114</v>
      </c>
    </row>
    <row r="397" spans="20:29">
      <c r="T397" s="202" t="s">
        <v>962</v>
      </c>
      <c r="U397" s="202" t="s">
        <v>992</v>
      </c>
      <c r="W397" s="187" t="s">
        <v>485</v>
      </c>
      <c r="AC397" s="191" t="s">
        <v>588</v>
      </c>
    </row>
    <row r="398" spans="20:29">
      <c r="T398" s="202" t="s">
        <v>988</v>
      </c>
      <c r="U398" s="202" t="s">
        <v>993</v>
      </c>
      <c r="W398" s="187" t="s">
        <v>996</v>
      </c>
      <c r="AC398" s="191" t="s">
        <v>596</v>
      </c>
    </row>
    <row r="399" spans="20:29">
      <c r="T399" s="196"/>
      <c r="U399" s="202" t="s">
        <v>914</v>
      </c>
      <c r="W399" s="187" t="s">
        <v>897</v>
      </c>
      <c r="AC399" s="191" t="s">
        <v>1014</v>
      </c>
    </row>
    <row r="400" spans="20:29">
      <c r="U400" s="202"/>
      <c r="AC400" s="191" t="s">
        <v>927</v>
      </c>
    </row>
    <row r="401" spans="29:29">
      <c r="AC401" s="87"/>
    </row>
  </sheetData>
  <sheetProtection password="EDD8" sheet="1" objects="1" scenarios="1"/>
  <mergeCells count="20">
    <mergeCell ref="Z2:Z20"/>
    <mergeCell ref="AA2:AA20"/>
    <mergeCell ref="AH2:AH20"/>
    <mergeCell ref="AI2:AI20"/>
    <mergeCell ref="AJ2:AJ20"/>
    <mergeCell ref="AB2:AB20"/>
    <mergeCell ref="AC2:AC20"/>
    <mergeCell ref="AK2:AK20"/>
    <mergeCell ref="B1:S1"/>
    <mergeCell ref="AD2:AD20"/>
    <mergeCell ref="AE2:AE20"/>
    <mergeCell ref="AF2:AF20"/>
    <mergeCell ref="AG2:AG20"/>
    <mergeCell ref="T1:AJ1"/>
    <mergeCell ref="T2:T20"/>
    <mergeCell ref="U2:U20"/>
    <mergeCell ref="V2:V20"/>
    <mergeCell ref="W2:W20"/>
    <mergeCell ref="X2:X20"/>
    <mergeCell ref="Y2:Y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J221"/>
  <sheetViews>
    <sheetView workbookViewId="0">
      <selection activeCell="A2" sqref="A2"/>
    </sheetView>
  </sheetViews>
  <sheetFormatPr defaultRowHeight="15"/>
  <cols>
    <col min="1" max="1" width="11.7109375" bestFit="1" customWidth="1"/>
    <col min="2" max="2" width="12.28515625" customWidth="1"/>
    <col min="3" max="3" width="10.85546875" bestFit="1" customWidth="1"/>
    <col min="4" max="4" width="52.140625" customWidth="1"/>
    <col min="5" max="5" width="17.28515625" style="82" bestFit="1" customWidth="1"/>
    <col min="6" max="6" width="10.42578125" style="82" bestFit="1" customWidth="1"/>
    <col min="7" max="7" width="13.42578125" style="82" bestFit="1" customWidth="1"/>
    <col min="8" max="8" width="16.28515625" style="82" bestFit="1" customWidth="1"/>
    <col min="9" max="9" width="12" bestFit="1" customWidth="1"/>
    <col min="10" max="10" width="15.28515625" bestFit="1" customWidth="1"/>
  </cols>
  <sheetData>
    <row r="1" spans="1:10">
      <c r="A1" s="80" t="s">
        <v>462</v>
      </c>
      <c r="B1" s="80" t="s">
        <v>2</v>
      </c>
      <c r="C1" s="80" t="s">
        <v>463</v>
      </c>
      <c r="D1" s="80" t="s">
        <v>464</v>
      </c>
      <c r="E1" s="82" t="s">
        <v>10</v>
      </c>
      <c r="F1" s="82" t="s">
        <v>465</v>
      </c>
      <c r="G1" s="82" t="s">
        <v>466</v>
      </c>
      <c r="H1" s="82" t="s">
        <v>467</v>
      </c>
      <c r="I1" s="82" t="s">
        <v>526</v>
      </c>
      <c r="J1" s="82" t="s">
        <v>6</v>
      </c>
    </row>
    <row r="2" spans="1:10">
      <c r="A2" s="81" t="str">
        <f>IF(OR(LEFT(Sheet1!G8,2)="FK",LEFT(Sheet1!G8,1)="K", AND(LEN(Sheet1!G8=4),RIGHT(Sheet1!G8,3)&lt;&gt;"CRP",RIGHT(Sheet1!G8,3)&lt;&gt;"MTE")),RIGHT(Sheet1!G8,2),RIGHT(Sheet1!G8,3))</f>
        <v>AR</v>
      </c>
      <c r="B2" s="81" t="str">
        <f>Sheet1!B8</f>
        <v>Eighth</v>
      </c>
      <c r="C2" s="81" t="str">
        <f>IF(Sheet1!B19&lt;&gt;"",Sheet1!B19,"")</f>
        <v/>
      </c>
      <c r="D2" s="81" t="str">
        <f>Sheet1!B9</f>
        <v>Quantity Surveying &amp; Accounting</v>
      </c>
      <c r="E2" s="83" t="str">
        <f>IF(C2&lt;&gt;"",IF(Sheet1!D19="ABS",0,Sheet1!D19),"")</f>
        <v/>
      </c>
      <c r="F2" s="83" t="str">
        <f>IF(C2&lt;&gt;"",Sheet1!F19,"")</f>
        <v/>
      </c>
      <c r="G2" s="83" t="str">
        <f>IF(C2&lt;&gt;"",Sheet1!H19,"")</f>
        <v/>
      </c>
      <c r="H2" s="83" t="str">
        <f>IF(C2&lt;&gt;"",Sheet1!J19,"")</f>
        <v/>
      </c>
      <c r="I2" s="88" t="str">
        <f>IF(C2&lt;&gt;"",IF(Sheet1!M17=50,2,IF(Sheet1!M17=100,3)),"")</f>
        <v/>
      </c>
      <c r="J2" s="89" t="str">
        <f>Sheet1!N9</f>
        <v>17/03/2023</v>
      </c>
    </row>
    <row r="3" spans="1:10">
      <c r="A3" t="str">
        <f>IF(C3&lt;&gt;"",A2,"")</f>
        <v/>
      </c>
      <c r="B3" t="str">
        <f>IF(C3&lt;&gt;"",B2,"")</f>
        <v/>
      </c>
      <c r="C3" s="84" t="str">
        <f>IF(Sheet1!B20&lt;&gt;"",Sheet1!B20,"")</f>
        <v/>
      </c>
      <c r="D3" t="str">
        <f>IF(C3&lt;&gt;"",D2,"")</f>
        <v/>
      </c>
      <c r="E3" s="82" t="str">
        <f>IF(C3&lt;&gt;"",IF(Sheet1!D20="ABS",0,Sheet1!D20),"")</f>
        <v/>
      </c>
      <c r="F3" s="82" t="str">
        <f>IF(C3&lt;&gt;"",Sheet1!F20,"")</f>
        <v/>
      </c>
      <c r="G3" s="82" t="str">
        <f>IF(C3&lt;&gt;"",Sheet1!H20,"")</f>
        <v/>
      </c>
      <c r="H3" s="82" t="str">
        <f>IF(C3&lt;&gt;"",Sheet1!J20,"")</f>
        <v/>
      </c>
      <c r="I3" s="88" t="str">
        <f>IF(C3&lt;&gt;"",IF(Sheet1!M17=50,2,IF(Sheet1!M17=100,3)),"")</f>
        <v/>
      </c>
      <c r="J3" t="str">
        <f>IF(C3&lt;&gt;"",J2,"")</f>
        <v/>
      </c>
    </row>
    <row r="4" spans="1:10">
      <c r="A4" s="84" t="str">
        <f>IF(C4&lt;&gt;"",A2,"")</f>
        <v/>
      </c>
      <c r="B4" s="84" t="str">
        <f>IF(C4&lt;&gt;"",B2,"")</f>
        <v/>
      </c>
      <c r="C4" s="84" t="str">
        <f>IF(Sheet1!B21&lt;&gt;"",Sheet1!B21,"")</f>
        <v/>
      </c>
      <c r="D4" s="84" t="str">
        <f>IF(C4&lt;&gt;"",D2,"")</f>
        <v/>
      </c>
      <c r="E4" s="82" t="str">
        <f>IF(C4&lt;&gt;"",IF(Sheet1!D21="ABS",0,Sheet1!D21),"")</f>
        <v/>
      </c>
      <c r="F4" s="82" t="str">
        <f>IF(C4&lt;&gt;"",Sheet1!F21,"")</f>
        <v/>
      </c>
      <c r="G4" s="82" t="str">
        <f>IF(C4&lt;&gt;"",Sheet1!H21,"")</f>
        <v/>
      </c>
      <c r="H4" s="82" t="str">
        <f>IF(C4&lt;&gt;"",Sheet1!J21,"")</f>
        <v/>
      </c>
      <c r="I4" s="88" t="str">
        <f>IF(C4&lt;&gt;"",IF(Sheet1!M17=50,2,IF(Sheet1!M17=100,3)),"")</f>
        <v/>
      </c>
      <c r="J4" s="90" t="str">
        <f>IF(C4&lt;&gt;"",J2,"")</f>
        <v/>
      </c>
    </row>
    <row r="5" spans="1:10">
      <c r="A5" s="84" t="str">
        <f>IF(C5&lt;&gt;"",A2,"")</f>
        <v/>
      </c>
      <c r="B5" s="84" t="str">
        <f>IF(C5&lt;&gt;"",B2,"")</f>
        <v/>
      </c>
      <c r="C5" s="84" t="str">
        <f>IF(Sheet1!B22&lt;&gt;"",Sheet1!B22,"")</f>
        <v/>
      </c>
      <c r="D5" s="84" t="str">
        <f>IF(C5&lt;&gt;"",D2,"")</f>
        <v/>
      </c>
      <c r="E5" s="82" t="str">
        <f>IF(C5&lt;&gt;"",IF(Sheet1!D22="ABS",0,Sheet1!D22),"")</f>
        <v/>
      </c>
      <c r="F5" s="82" t="str">
        <f>IF(C5&lt;&gt;"",Sheet1!F22,"")</f>
        <v/>
      </c>
      <c r="G5" s="82" t="str">
        <f>IF(C5&lt;&gt;"",Sheet1!H22,"")</f>
        <v/>
      </c>
      <c r="H5" s="82" t="str">
        <f>IF(C5&lt;&gt;"",Sheet1!J22,"")</f>
        <v/>
      </c>
      <c r="I5" s="88" t="str">
        <f>IF(C5&lt;&gt;"",IF(Sheet1!M17=50,2,IF(Sheet1!M17=100,3)),"")</f>
        <v/>
      </c>
      <c r="J5" s="90" t="str">
        <f>IF(C5&lt;&gt;"",J2,"")</f>
        <v/>
      </c>
    </row>
    <row r="6" spans="1:10">
      <c r="A6" s="84" t="str">
        <f>IF(C6&lt;&gt;"",A2,"")</f>
        <v/>
      </c>
      <c r="B6" s="84" t="str">
        <f>IF(C6&lt;&gt;"",B2,"")</f>
        <v/>
      </c>
      <c r="C6" s="84" t="str">
        <f>IF(Sheet1!B23&lt;&gt;"",Sheet1!B23,"")</f>
        <v/>
      </c>
      <c r="D6" s="84" t="str">
        <f>IF(C6&lt;&gt;"",D2,"")</f>
        <v/>
      </c>
      <c r="E6" s="82" t="str">
        <f>IF(C6&lt;&gt;"",IF(Sheet1!D23="ABS",0,Sheet1!D23),"")</f>
        <v/>
      </c>
      <c r="F6" s="82" t="str">
        <f>IF(C6&lt;&gt;"",Sheet1!F23,"")</f>
        <v/>
      </c>
      <c r="G6" s="82" t="str">
        <f>IF(C6&lt;&gt;"",Sheet1!H23,"")</f>
        <v/>
      </c>
      <c r="H6" s="82" t="str">
        <f>IF(C6&lt;&gt;"",Sheet1!J23,"")</f>
        <v/>
      </c>
      <c r="I6" s="88" t="str">
        <f>IF(C6&lt;&gt;"",IF(Sheet1!M17=50,2,IF(Sheet1!M17=100,3)),"")</f>
        <v/>
      </c>
      <c r="J6" s="90" t="str">
        <f>IF(C6&lt;&gt;"",J2,"")</f>
        <v/>
      </c>
    </row>
    <row r="7" spans="1:10">
      <c r="A7" s="84" t="str">
        <f>IF(C7&lt;&gt;"",A2,"")</f>
        <v/>
      </c>
      <c r="B7" s="84" t="str">
        <f>IF(C7&lt;&gt;"",B2,"")</f>
        <v/>
      </c>
      <c r="C7" s="84" t="str">
        <f>IF(Sheet1!B24&lt;&gt;"",Sheet1!B24,"")</f>
        <v/>
      </c>
      <c r="D7" s="84" t="str">
        <f>IF(C7&lt;&gt;"",D2,"")</f>
        <v/>
      </c>
      <c r="E7" s="82" t="str">
        <f>IF(C7&lt;&gt;"",IF(Sheet1!D24="ABS",0,Sheet1!D24),"")</f>
        <v/>
      </c>
      <c r="F7" s="82" t="str">
        <f>IF(C7&lt;&gt;"",Sheet1!F24,"")</f>
        <v/>
      </c>
      <c r="G7" s="82" t="str">
        <f>IF(C7&lt;&gt;"",Sheet1!H24,"")</f>
        <v/>
      </c>
      <c r="H7" s="82" t="str">
        <f>IF(C7&lt;&gt;"",Sheet1!J24,"")</f>
        <v/>
      </c>
      <c r="I7" s="88" t="str">
        <f>IF(C7&lt;&gt;"",IF(Sheet1!M17=50,2,IF(Sheet1!M17=100,3)),"")</f>
        <v/>
      </c>
      <c r="J7" s="90" t="str">
        <f>IF(C7&lt;&gt;"",J2,"")</f>
        <v/>
      </c>
    </row>
    <row r="8" spans="1:10">
      <c r="A8" s="84" t="str">
        <f>IF(C8&lt;&gt;"",A2,"")</f>
        <v/>
      </c>
      <c r="B8" s="84" t="str">
        <f>IF(C8&lt;&gt;"",B2,"")</f>
        <v/>
      </c>
      <c r="C8" s="84" t="str">
        <f>IF(Sheet1!B25&lt;&gt;"",Sheet1!B25,"")</f>
        <v/>
      </c>
      <c r="D8" s="84" t="str">
        <f>IF(C8&lt;&gt;"",D2,"")</f>
        <v/>
      </c>
      <c r="E8" s="82" t="str">
        <f>IF(C8&lt;&gt;"",IF(Sheet1!D25="ABS",0,Sheet1!D25),"")</f>
        <v/>
      </c>
      <c r="F8" s="82" t="str">
        <f>IF(C8&lt;&gt;"",Sheet1!F25,"")</f>
        <v/>
      </c>
      <c r="G8" s="82" t="str">
        <f>IF(C8&lt;&gt;"",Sheet1!H25,"")</f>
        <v/>
      </c>
      <c r="H8" s="82" t="str">
        <f>IF(C8&lt;&gt;"",Sheet1!J25,"")</f>
        <v/>
      </c>
      <c r="I8" s="88" t="str">
        <f>IF(C8&lt;&gt;"",IF(Sheet1!M17=50,2,IF(Sheet1!M17=100,3)),"")</f>
        <v/>
      </c>
      <c r="J8" s="90" t="str">
        <f>IF(C8&lt;&gt;"",J2,"")</f>
        <v/>
      </c>
    </row>
    <row r="9" spans="1:10">
      <c r="A9" s="84" t="str">
        <f>IF(C9&lt;&gt;"",A2,"")</f>
        <v/>
      </c>
      <c r="B9" s="84" t="str">
        <f>IF(C9&lt;&gt;"",B2,"")</f>
        <v/>
      </c>
      <c r="C9" s="84" t="str">
        <f>IF(Sheet1!B26&lt;&gt;"",Sheet1!B26,"")</f>
        <v/>
      </c>
      <c r="D9" s="84" t="str">
        <f>IF(C9&lt;&gt;"",D2,"")</f>
        <v/>
      </c>
      <c r="E9" s="82" t="str">
        <f>IF(C9&lt;&gt;"",IF(Sheet1!D26="ABS",0,Sheet1!D26),"")</f>
        <v/>
      </c>
      <c r="F9" s="82" t="str">
        <f>IF(C9&lt;&gt;"",Sheet1!F26,"")</f>
        <v/>
      </c>
      <c r="G9" s="82" t="str">
        <f>IF(C9&lt;&gt;"",Sheet1!H26,"")</f>
        <v/>
      </c>
      <c r="H9" s="82" t="str">
        <f>IF(C9&lt;&gt;"",Sheet1!J26,"")</f>
        <v/>
      </c>
      <c r="I9" s="88" t="str">
        <f>IF(C9&lt;&gt;"",IF(Sheet1!M17=50,2,IF(Sheet1!M17=100,3)),"")</f>
        <v/>
      </c>
      <c r="J9" s="90" t="str">
        <f>IF(C9&lt;&gt;"",J2,"")</f>
        <v/>
      </c>
    </row>
    <row r="10" spans="1:10">
      <c r="A10" s="84" t="str">
        <f>IF(C10&lt;&gt;"",A2,"")</f>
        <v/>
      </c>
      <c r="B10" s="84" t="str">
        <f>IF(C10&lt;&gt;"",B2,"")</f>
        <v/>
      </c>
      <c r="C10" s="84" t="str">
        <f>IF(Sheet1!B27&lt;&gt;"",Sheet1!B27,"")</f>
        <v/>
      </c>
      <c r="D10" s="84" t="str">
        <f>IF(C10&lt;&gt;"",D2,"")</f>
        <v/>
      </c>
      <c r="E10" s="82" t="str">
        <f>IF(C10&lt;&gt;"",IF(Sheet1!D27="ABS",0,Sheet1!D27),"")</f>
        <v/>
      </c>
      <c r="F10" s="82" t="str">
        <f>IF(C10&lt;&gt;"",Sheet1!F27,"")</f>
        <v/>
      </c>
      <c r="G10" s="82" t="str">
        <f>IF(C10&lt;&gt;"",Sheet1!H27,"")</f>
        <v/>
      </c>
      <c r="H10" s="82" t="str">
        <f>IF(C10&lt;&gt;"",Sheet1!J27,"")</f>
        <v/>
      </c>
      <c r="I10" s="88" t="str">
        <f>IF(C10&lt;&gt;"",IF(Sheet1!M17=50,2,IF(Sheet1!M17=100,3)),"")</f>
        <v/>
      </c>
      <c r="J10" s="90" t="str">
        <f>IF(C10&lt;&gt;"",J2,"")</f>
        <v/>
      </c>
    </row>
    <row r="11" spans="1:10">
      <c r="A11" s="84" t="str">
        <f>IF(C11&lt;&gt;"",A2,"")</f>
        <v/>
      </c>
      <c r="B11" s="84" t="str">
        <f>IF(C11&lt;&gt;"",B2,"")</f>
        <v/>
      </c>
      <c r="C11" s="84" t="str">
        <f>IF(Sheet1!B28&lt;&gt;"",Sheet1!B28,"")</f>
        <v/>
      </c>
      <c r="D11" s="84" t="str">
        <f>IF(C11&lt;&gt;"",D2,"")</f>
        <v/>
      </c>
      <c r="E11" s="82" t="str">
        <f>IF(C11&lt;&gt;"",IF(Sheet1!D28="ABS",0,Sheet1!D28),"")</f>
        <v/>
      </c>
      <c r="F11" s="82" t="str">
        <f>IF(C11&lt;&gt;"",Sheet1!F28,"")</f>
        <v/>
      </c>
      <c r="G11" s="82" t="str">
        <f>IF(C11&lt;&gt;"",Sheet1!H28,"")</f>
        <v/>
      </c>
      <c r="H11" s="82" t="str">
        <f>IF(C11&lt;&gt;"",Sheet1!J28,"")</f>
        <v/>
      </c>
      <c r="I11" s="88" t="str">
        <f>IF(C11&lt;&gt;"",IF(Sheet1!M17=50,2,IF(Sheet1!M17=100,3)),"")</f>
        <v/>
      </c>
      <c r="J11" s="90" t="str">
        <f>IF(C11&lt;&gt;"",J2,"")</f>
        <v/>
      </c>
    </row>
    <row r="12" spans="1:10">
      <c r="A12" s="84" t="str">
        <f>IF(C12&lt;&gt;"",A2,"")</f>
        <v/>
      </c>
      <c r="B12" s="84" t="str">
        <f>IF(C12&lt;&gt;"",B2,"")</f>
        <v/>
      </c>
      <c r="C12" s="84" t="str">
        <f>IF(Sheet1!B29&lt;&gt;"",Sheet1!B29,"")</f>
        <v/>
      </c>
      <c r="D12" s="84" t="str">
        <f>IF(C12&lt;&gt;"",D2,"")</f>
        <v/>
      </c>
      <c r="E12" s="82" t="str">
        <f>IF(C12&lt;&gt;"",IF(Sheet1!D29="ABS",0,Sheet1!D29),"")</f>
        <v/>
      </c>
      <c r="F12" s="82" t="str">
        <f>IF(C12&lt;&gt;"",Sheet1!F29,"")</f>
        <v/>
      </c>
      <c r="G12" s="82" t="str">
        <f>IF(C12&lt;&gt;"",Sheet1!H29,"")</f>
        <v/>
      </c>
      <c r="H12" s="82" t="str">
        <f>IF(C12&lt;&gt;"",Sheet1!J29,"")</f>
        <v/>
      </c>
      <c r="I12" s="88" t="str">
        <f>IF(C12&lt;&gt;"",IF(Sheet1!M17=50,2,IF(Sheet1!M17=100,3)),"")</f>
        <v/>
      </c>
      <c r="J12" s="90" t="str">
        <f>IF(C12&lt;&gt;"",J2,"")</f>
        <v/>
      </c>
    </row>
    <row r="13" spans="1:10">
      <c r="A13" s="84" t="str">
        <f>IF(C13&lt;&gt;"",A2,"")</f>
        <v/>
      </c>
      <c r="B13" s="84" t="str">
        <f>IF(C13&lt;&gt;"",B2,"")</f>
        <v/>
      </c>
      <c r="C13" s="84" t="str">
        <f>IF(Sheet1!B30&lt;&gt;"",Sheet1!B30,"")</f>
        <v/>
      </c>
      <c r="D13" s="84" t="str">
        <f>IF(C13&lt;&gt;"",D2,"")</f>
        <v/>
      </c>
      <c r="E13" s="82" t="str">
        <f>IF(C13&lt;&gt;"",IF(Sheet1!D30="ABS",0,Sheet1!D30),"")</f>
        <v/>
      </c>
      <c r="F13" s="82" t="str">
        <f>IF(C13&lt;&gt;"",Sheet1!F30,"")</f>
        <v/>
      </c>
      <c r="G13" s="82" t="str">
        <f>IF(C13&lt;&gt;"",Sheet1!H30,"")</f>
        <v/>
      </c>
      <c r="H13" s="82" t="str">
        <f>IF(C13&lt;&gt;"",Sheet1!J30,"")</f>
        <v/>
      </c>
      <c r="I13" s="88" t="str">
        <f>IF(C13&lt;&gt;"",IF(Sheet1!M17=50,2,IF(Sheet1!M17=100,3)),"")</f>
        <v/>
      </c>
      <c r="J13" s="90" t="str">
        <f>IF(C13&lt;&gt;"",J2,"")</f>
        <v/>
      </c>
    </row>
    <row r="14" spans="1:10">
      <c r="A14" s="84" t="str">
        <f>IF(C14&lt;&gt;"",A2,"")</f>
        <v/>
      </c>
      <c r="B14" s="84" t="str">
        <f>IF(C14&lt;&gt;"",B2,"")</f>
        <v/>
      </c>
      <c r="C14" s="84" t="str">
        <f>IF(Sheet1!B31&lt;&gt;"",Sheet1!B31,"")</f>
        <v/>
      </c>
      <c r="D14" s="84" t="str">
        <f>IF(C14&lt;&gt;"",D2,"")</f>
        <v/>
      </c>
      <c r="E14" s="82" t="str">
        <f>IF(C14&lt;&gt;"",IF(Sheet1!D31="ABS",0,Sheet1!D31),"")</f>
        <v/>
      </c>
      <c r="F14" s="82" t="str">
        <f>IF(C14&lt;&gt;"",Sheet1!F31,"")</f>
        <v/>
      </c>
      <c r="G14" s="82" t="str">
        <f>IF(C14&lt;&gt;"",Sheet1!H31,"")</f>
        <v/>
      </c>
      <c r="H14" s="82" t="str">
        <f>IF(C14&lt;&gt;"",Sheet1!J31,"")</f>
        <v/>
      </c>
      <c r="I14" s="88" t="str">
        <f>IF(C14&lt;&gt;"",IF(Sheet1!M17=50,2,IF(Sheet1!M17=100,3)),"")</f>
        <v/>
      </c>
      <c r="J14" s="90" t="str">
        <f>IF(C14&lt;&gt;"",J2,"")</f>
        <v/>
      </c>
    </row>
    <row r="15" spans="1:10">
      <c r="A15" s="84" t="str">
        <f>IF(C15&lt;&gt;"",A2,"")</f>
        <v/>
      </c>
      <c r="B15" s="84" t="str">
        <f>IF(C15&lt;&gt;"",B2,"")</f>
        <v/>
      </c>
      <c r="C15" s="84" t="str">
        <f>IF(Sheet1!B32&lt;&gt;"",Sheet1!B32,"")</f>
        <v/>
      </c>
      <c r="D15" s="84" t="str">
        <f>IF(C15&lt;&gt;"",D2,"")</f>
        <v/>
      </c>
      <c r="E15" s="82" t="str">
        <f>IF(C15&lt;&gt;"",IF(Sheet1!D32="ABS",0,Sheet1!D32),"")</f>
        <v/>
      </c>
      <c r="F15" s="82" t="str">
        <f>IF(C15&lt;&gt;"",Sheet1!F32,"")</f>
        <v/>
      </c>
      <c r="G15" s="82" t="str">
        <f>IF(C15&lt;&gt;"",Sheet1!H32,"")</f>
        <v/>
      </c>
      <c r="H15" s="82" t="str">
        <f>IF(C15&lt;&gt;"",Sheet1!J32,"")</f>
        <v/>
      </c>
      <c r="I15" s="88" t="str">
        <f>IF(C15&lt;&gt;"",IF(Sheet1!M17=50,2,IF(Sheet1!M17=100,3)),"")</f>
        <v/>
      </c>
      <c r="J15" s="90" t="str">
        <f>IF(C15&lt;&gt;"",J2,"")</f>
        <v/>
      </c>
    </row>
    <row r="16" spans="1:10">
      <c r="A16" s="84" t="str">
        <f>IF(C16&lt;&gt;"",A2,"")</f>
        <v/>
      </c>
      <c r="B16" s="84" t="str">
        <f>IF(C16&lt;&gt;"",B2,"")</f>
        <v/>
      </c>
      <c r="C16" s="84" t="str">
        <f>IF(Sheet1!B33&lt;&gt;"",Sheet1!B33,"")</f>
        <v/>
      </c>
      <c r="D16" s="84" t="str">
        <f>IF(C16&lt;&gt;"",D2,"")</f>
        <v/>
      </c>
      <c r="E16" s="82" t="str">
        <f>IF(C16&lt;&gt;"",IF(Sheet1!D33="ABS",0,Sheet1!D33),"")</f>
        <v/>
      </c>
      <c r="F16" s="82" t="str">
        <f>IF(C16&lt;&gt;"",Sheet1!F33,"")</f>
        <v/>
      </c>
      <c r="G16" s="82" t="str">
        <f>IF(C16&lt;&gt;"",Sheet1!H33,"")</f>
        <v/>
      </c>
      <c r="H16" s="82" t="str">
        <f>IF(C16&lt;&gt;"",Sheet1!J33,"")</f>
        <v/>
      </c>
      <c r="I16" s="88" t="str">
        <f>IF(C16&lt;&gt;"",IF(Sheet1!M17=50,2,IF(Sheet1!M17=100,3)),"")</f>
        <v/>
      </c>
      <c r="J16" s="90" t="str">
        <f>IF(C16&lt;&gt;"",J2,"")</f>
        <v/>
      </c>
    </row>
    <row r="17" spans="1:10">
      <c r="A17" s="84" t="str">
        <f>IF(C17&lt;&gt;"",A2,"")</f>
        <v/>
      </c>
      <c r="B17" s="84" t="str">
        <f>IF(C17&lt;&gt;"",B2,"")</f>
        <v/>
      </c>
      <c r="C17" s="84" t="str">
        <f>IF(Sheet1!B34&lt;&gt;"",Sheet1!B34,"")</f>
        <v/>
      </c>
      <c r="D17" s="84" t="str">
        <f>IF(C17&lt;&gt;"",D2,"")</f>
        <v/>
      </c>
      <c r="E17" s="82" t="str">
        <f>IF(C17&lt;&gt;"",IF(Sheet1!D34="ABS",0,Sheet1!D34),"")</f>
        <v/>
      </c>
      <c r="F17" s="82" t="str">
        <f>IF(C17&lt;&gt;"",Sheet1!F34,"")</f>
        <v/>
      </c>
      <c r="G17" s="82" t="str">
        <f>IF(C17&lt;&gt;"",Sheet1!H34,"")</f>
        <v/>
      </c>
      <c r="H17" s="82" t="str">
        <f>IF(C17&lt;&gt;"",Sheet1!J34,"")</f>
        <v/>
      </c>
      <c r="I17" s="88" t="str">
        <f>IF(C17&lt;&gt;"",IF(Sheet1!M17=50,2,IF(Sheet1!M17=100,3)),"")</f>
        <v/>
      </c>
      <c r="J17" s="90" t="str">
        <f>IF(C17&lt;&gt;"",J2,"")</f>
        <v/>
      </c>
    </row>
    <row r="18" spans="1:10">
      <c r="A18" s="84" t="str">
        <f>IF(C18&lt;&gt;"",A2,"")</f>
        <v/>
      </c>
      <c r="B18" s="84" t="str">
        <f>IF(C18&lt;&gt;"",B2,"")</f>
        <v/>
      </c>
      <c r="C18" s="84" t="str">
        <f>IF(Sheet1!B35&lt;&gt;"",Sheet1!B35,"")</f>
        <v/>
      </c>
      <c r="D18" s="84" t="str">
        <f>IF(C18&lt;&gt;"",D2,"")</f>
        <v/>
      </c>
      <c r="E18" s="82" t="str">
        <f>IF(C18&lt;&gt;"",IF(Sheet1!D35="ABS",0,Sheet1!D35),"")</f>
        <v/>
      </c>
      <c r="F18" s="82" t="str">
        <f>IF(C18&lt;&gt;"",Sheet1!F35,"")</f>
        <v/>
      </c>
      <c r="G18" s="82" t="str">
        <f>IF(C18&lt;&gt;"",Sheet1!H35,"")</f>
        <v/>
      </c>
      <c r="H18" s="82" t="str">
        <f>IF(C18&lt;&gt;"",Sheet1!J35,"")</f>
        <v/>
      </c>
      <c r="I18" s="88" t="str">
        <f>IF(C18&lt;&gt;"",IF(Sheet1!M17=50,2,IF(Sheet1!M17=100,3)),"")</f>
        <v/>
      </c>
      <c r="J18" s="90" t="str">
        <f>IF(C18&lt;&gt;"",J2,"")</f>
        <v/>
      </c>
    </row>
    <row r="19" spans="1:10">
      <c r="A19" s="84" t="str">
        <f>IF(C19&lt;&gt;"",A2,"")</f>
        <v/>
      </c>
      <c r="B19" s="84" t="str">
        <f>IF(C19&lt;&gt;"",B2,"")</f>
        <v/>
      </c>
      <c r="C19" s="84" t="str">
        <f>IF(Sheet1!B36&lt;&gt;"",Sheet1!B36,"")</f>
        <v/>
      </c>
      <c r="D19" s="84" t="str">
        <f>IF(C19&lt;&gt;"",D2,"")</f>
        <v/>
      </c>
      <c r="E19" s="82" t="str">
        <f>IF(C19&lt;&gt;"",IF(Sheet1!D36="ABS",0,Sheet1!D36),"")</f>
        <v/>
      </c>
      <c r="F19" s="82" t="str">
        <f>IF(C19&lt;&gt;"",Sheet1!F36,"")</f>
        <v/>
      </c>
      <c r="G19" s="82" t="str">
        <f>IF(C19&lt;&gt;"",Sheet1!H36,"")</f>
        <v/>
      </c>
      <c r="H19" s="82" t="str">
        <f>IF(C19&lt;&gt;"",Sheet1!J36,"")</f>
        <v/>
      </c>
      <c r="I19" s="88" t="str">
        <f>IF(C19&lt;&gt;"",IF(Sheet1!M17=50,2,IF(Sheet1!M17=100,3)),"")</f>
        <v/>
      </c>
      <c r="J19" s="90" t="str">
        <f>IF(C19&lt;&gt;"",J2,"")</f>
        <v/>
      </c>
    </row>
    <row r="20" spans="1:10">
      <c r="A20" s="84" t="str">
        <f>IF(C20&lt;&gt;"",A2,"")</f>
        <v/>
      </c>
      <c r="B20" s="84" t="str">
        <f>IF(C20&lt;&gt;"",B2,"")</f>
        <v/>
      </c>
      <c r="C20" s="84" t="str">
        <f>IF(Sheet1!B37&lt;&gt;"",Sheet1!B37,"")</f>
        <v/>
      </c>
      <c r="D20" s="84" t="str">
        <f>IF(C20&lt;&gt;"",D2,"")</f>
        <v/>
      </c>
      <c r="E20" s="82" t="str">
        <f>IF(C20&lt;&gt;"",IF(Sheet1!D37="ABS",0,Sheet1!D37),"")</f>
        <v/>
      </c>
      <c r="F20" s="82" t="str">
        <f>IF(C20&lt;&gt;"",Sheet1!F37,"")</f>
        <v/>
      </c>
      <c r="G20" s="82" t="str">
        <f>IF(C20&lt;&gt;"",Sheet1!H37,"")</f>
        <v/>
      </c>
      <c r="H20" s="82" t="str">
        <f>IF(C20&lt;&gt;"",Sheet1!J37,"")</f>
        <v/>
      </c>
      <c r="I20" s="88" t="str">
        <f>IF(C20&lt;&gt;"",IF(Sheet1!M17=50,2,IF(Sheet1!M17=100,3)),"")</f>
        <v/>
      </c>
      <c r="J20" s="90" t="str">
        <f>IF(C20&lt;&gt;"",J2,"")</f>
        <v/>
      </c>
    </row>
    <row r="21" spans="1:10">
      <c r="A21" s="84" t="str">
        <f>IF(C21&lt;&gt;"",A2,"")</f>
        <v/>
      </c>
      <c r="B21" s="84" t="str">
        <f>IF(C21&lt;&gt;"",B2,"")</f>
        <v/>
      </c>
      <c r="C21" s="84" t="str">
        <f>IF(Sheet1!B38&lt;&gt;"",Sheet1!B38,"")</f>
        <v/>
      </c>
      <c r="D21" s="84" t="str">
        <f>IF(C21&lt;&gt;"",D2,"")</f>
        <v/>
      </c>
      <c r="E21" s="82" t="str">
        <f>IF(C21&lt;&gt;"",IF(Sheet1!D38="ABS",0,Sheet1!D38),"")</f>
        <v/>
      </c>
      <c r="F21" s="82" t="str">
        <f>IF(C21&lt;&gt;"",Sheet1!F38,"")</f>
        <v/>
      </c>
      <c r="G21" s="82" t="str">
        <f>IF(C21&lt;&gt;"",Sheet1!H38,"")</f>
        <v/>
      </c>
      <c r="H21" s="82" t="str">
        <f>IF(C21&lt;&gt;"",Sheet1!J38,"")</f>
        <v/>
      </c>
      <c r="I21" s="88" t="str">
        <f>IF(C21&lt;&gt;"",IF(Sheet1!M17=50,2,IF(Sheet1!M17=100,3)),"")</f>
        <v/>
      </c>
      <c r="J21" s="90" t="str">
        <f>IF(C21&lt;&gt;"",J2,"")</f>
        <v/>
      </c>
    </row>
    <row r="22" spans="1:10">
      <c r="A22" s="81" t="str">
        <f>IF(C22&lt;&gt;"",A2,"")</f>
        <v/>
      </c>
      <c r="B22" s="81" t="str">
        <f>IF(C22&lt;&gt;"",B2,"")</f>
        <v/>
      </c>
      <c r="C22" s="81" t="str">
        <f>IF(Sheet2!B19&lt;&gt;"",Sheet2!B19,"")</f>
        <v/>
      </c>
      <c r="D22" s="81" t="str">
        <f>IF(C22&lt;&gt;"",D2,"")</f>
        <v/>
      </c>
      <c r="E22" s="83" t="str">
        <f>IF(C22&lt;&gt;"",IF(Sheet2!D19="ABS",0,Sheet2!D19),"")</f>
        <v/>
      </c>
      <c r="F22" s="83" t="str">
        <f>IF(C22&lt;&gt;"",Sheet2!F19,"")</f>
        <v/>
      </c>
      <c r="G22" s="83" t="str">
        <f>IF(C22&lt;&gt;"",Sheet2!H19,"")</f>
        <v/>
      </c>
      <c r="H22" s="83" t="str">
        <f>IF(C22&lt;&gt;"",Sheet2!J19,"")</f>
        <v/>
      </c>
      <c r="I22" s="88" t="str">
        <f>IF(C22&lt;&gt;"",IF(Sheet1!M17=50,2,IF(Sheet1!M17=100,3)),"")</f>
        <v/>
      </c>
      <c r="J22" s="90" t="str">
        <f>IF(C22&lt;&gt;"",J2,"")</f>
        <v/>
      </c>
    </row>
    <row r="23" spans="1:10">
      <c r="A23" s="84" t="str">
        <f>IF(C23&lt;&gt;"",A2,"")</f>
        <v/>
      </c>
      <c r="B23" s="84" t="str">
        <f>IF(C23&lt;&gt;"",B2,"")</f>
        <v/>
      </c>
      <c r="C23" s="84" t="str">
        <f>IF(Sheet2!B20&lt;&gt;"",Sheet2!B20,"")</f>
        <v/>
      </c>
      <c r="D23" s="84" t="str">
        <f>IF(C23&lt;&gt;"",D2,"")</f>
        <v/>
      </c>
      <c r="E23" s="82" t="str">
        <f>IF(C23&lt;&gt;"",IF(Sheet2!D20="ABS",0,Sheet2!D20),"")</f>
        <v/>
      </c>
      <c r="F23" s="82" t="str">
        <f>IF(C23&lt;&gt;"",Sheet2!F20,"")</f>
        <v/>
      </c>
      <c r="G23" s="82" t="str">
        <f>IF(C23&lt;&gt;"",Sheet2!H20,"")</f>
        <v/>
      </c>
      <c r="H23" s="82" t="str">
        <f>IF(C23&lt;&gt;"",Sheet2!J20,"")</f>
        <v/>
      </c>
      <c r="I23" s="88" t="str">
        <f>IF(C23&lt;&gt;"",IF(Sheet1!M17=50,2,IF(Sheet1!M17=100,3)),"")</f>
        <v/>
      </c>
      <c r="J23" s="90" t="str">
        <f>IF(C23&lt;&gt;"",J2,"")</f>
        <v/>
      </c>
    </row>
    <row r="24" spans="1:10">
      <c r="A24" s="84" t="str">
        <f>IF(C24&lt;&gt;"",A2,"")</f>
        <v/>
      </c>
      <c r="B24" s="84" t="str">
        <f>IF(C24&lt;&gt;"",B2,"")</f>
        <v/>
      </c>
      <c r="C24" s="84" t="str">
        <f>IF(Sheet2!B21&lt;&gt;"",Sheet2!B21,"")</f>
        <v/>
      </c>
      <c r="D24" s="84" t="str">
        <f>IF(C24&lt;&gt;"",D2,"")</f>
        <v/>
      </c>
      <c r="E24" s="82" t="str">
        <f>IF(C24&lt;&gt;"",IF(Sheet2!D21="ABS",0,Sheet2!D21),"")</f>
        <v/>
      </c>
      <c r="F24" s="82" t="str">
        <f>IF(C24&lt;&gt;"",Sheet2!F21,"")</f>
        <v/>
      </c>
      <c r="G24" s="82" t="str">
        <f>IF(C24&lt;&gt;"",Sheet2!H21,"")</f>
        <v/>
      </c>
      <c r="H24" s="82" t="str">
        <f>IF(C24&lt;&gt;"",Sheet2!J21,"")</f>
        <v/>
      </c>
      <c r="I24" s="88" t="str">
        <f>IF(C24&lt;&gt;"",IF(Sheet1!M17=50,2,IF(Sheet1!M17=100,3)),"")</f>
        <v/>
      </c>
      <c r="J24" s="90" t="str">
        <f>IF(C24&lt;&gt;"",J2,"")</f>
        <v/>
      </c>
    </row>
    <row r="25" spans="1:10">
      <c r="A25" s="84" t="str">
        <f>IF(C25&lt;&gt;"",A2,"")</f>
        <v/>
      </c>
      <c r="B25" s="84" t="str">
        <f>IF(C25&lt;&gt;"",B2,"")</f>
        <v/>
      </c>
      <c r="C25" s="84" t="str">
        <f>IF(Sheet2!B22&lt;&gt;"",Sheet2!B22,"")</f>
        <v/>
      </c>
      <c r="D25" s="84" t="str">
        <f>IF(C25&lt;&gt;"",D2,"")</f>
        <v/>
      </c>
      <c r="E25" s="82" t="str">
        <f>IF(C25&lt;&gt;"",IF(Sheet2!D22="ABS",0,Sheet2!D22),"")</f>
        <v/>
      </c>
      <c r="F25" s="82" t="str">
        <f>IF(C25&lt;&gt;"",Sheet2!F22,"")</f>
        <v/>
      </c>
      <c r="G25" s="82" t="str">
        <f>IF(C25&lt;&gt;"",Sheet2!H22,"")</f>
        <v/>
      </c>
      <c r="H25" s="82" t="str">
        <f>IF(C25&lt;&gt;"",Sheet2!J22,"")</f>
        <v/>
      </c>
      <c r="I25" s="88" t="str">
        <f>IF(C25&lt;&gt;"",IF(Sheet1!M17=50,2,IF(Sheet1!M17=100,3)),"")</f>
        <v/>
      </c>
      <c r="J25" s="90" t="str">
        <f>IF(C25&lt;&gt;"",J2,"")</f>
        <v/>
      </c>
    </row>
    <row r="26" spans="1:10">
      <c r="A26" s="84" t="str">
        <f>IF(C26&lt;&gt;"",A2,"")</f>
        <v/>
      </c>
      <c r="B26" s="84" t="str">
        <f>IF(C26&lt;&gt;"",B2,"")</f>
        <v/>
      </c>
      <c r="C26" s="84" t="str">
        <f>IF(Sheet2!B23&lt;&gt;"",Sheet2!B23,"")</f>
        <v/>
      </c>
      <c r="D26" s="84" t="str">
        <f>IF(C26&lt;&gt;"",D2,"")</f>
        <v/>
      </c>
      <c r="E26" s="82" t="str">
        <f>IF(C26&lt;&gt;"",IF(Sheet2!D23="ABS",0,Sheet2!D23),"")</f>
        <v/>
      </c>
      <c r="F26" s="82" t="str">
        <f>IF(C26&lt;&gt;"",Sheet2!F23,"")</f>
        <v/>
      </c>
      <c r="G26" s="82" t="str">
        <f>IF(C26&lt;&gt;"",Sheet2!H23,"")</f>
        <v/>
      </c>
      <c r="H26" s="82" t="str">
        <f>IF(C26&lt;&gt;"",Sheet2!J23,"")</f>
        <v/>
      </c>
      <c r="I26" s="88" t="str">
        <f>IF(C26&lt;&gt;"",IF(Sheet1!M17=50,2,IF(Sheet1!M17=100,3)),"")</f>
        <v/>
      </c>
      <c r="J26" s="90" t="str">
        <f>IF(C26&lt;&gt;"",J2,"")</f>
        <v/>
      </c>
    </row>
    <row r="27" spans="1:10">
      <c r="A27" s="84" t="str">
        <f>IF(C27&lt;&gt;"",A2,"")</f>
        <v/>
      </c>
      <c r="B27" s="84" t="str">
        <f>IF(C27&lt;&gt;"",B2,"")</f>
        <v/>
      </c>
      <c r="C27" s="84" t="str">
        <f>IF(Sheet2!B24&lt;&gt;"",Sheet2!B24,"")</f>
        <v/>
      </c>
      <c r="D27" s="84" t="str">
        <f>IF(C27&lt;&gt;"",D2,"")</f>
        <v/>
      </c>
      <c r="E27" s="82" t="str">
        <f>IF(C27&lt;&gt;"",IF(Sheet2!D24="ABS",0,Sheet2!D24),"")</f>
        <v/>
      </c>
      <c r="F27" s="82" t="str">
        <f>IF(C27&lt;&gt;"",Sheet2!F24,"")</f>
        <v/>
      </c>
      <c r="G27" s="82" t="str">
        <f>IF(C27&lt;&gt;"",Sheet2!H24,"")</f>
        <v/>
      </c>
      <c r="H27" s="82" t="str">
        <f>IF(C27&lt;&gt;"",Sheet2!J24,"")</f>
        <v/>
      </c>
      <c r="I27" s="88" t="str">
        <f>IF(C27&lt;&gt;"",IF(Sheet1!M17=50,2,IF(Sheet1!M17=100,3)),"")</f>
        <v/>
      </c>
      <c r="J27" s="90" t="str">
        <f>IF(C27&lt;&gt;"",J2,"")</f>
        <v/>
      </c>
    </row>
    <row r="28" spans="1:10">
      <c r="A28" s="84" t="str">
        <f>IF(C28&lt;&gt;"",A2,"")</f>
        <v/>
      </c>
      <c r="B28" s="84" t="str">
        <f>IF(C28&lt;&gt;"",B2,"")</f>
        <v/>
      </c>
      <c r="C28" s="84" t="str">
        <f>IF(Sheet2!B25&lt;&gt;"",Sheet2!B25,"")</f>
        <v/>
      </c>
      <c r="D28" s="84" t="str">
        <f>IF(C28&lt;&gt;"",D2,"")</f>
        <v/>
      </c>
      <c r="E28" s="82" t="str">
        <f>IF(C28&lt;&gt;"",IF(Sheet2!D25="ABS",0,Sheet2!D25),"")</f>
        <v/>
      </c>
      <c r="F28" s="82" t="str">
        <f>IF(C28&lt;&gt;"",Sheet2!F25,"")</f>
        <v/>
      </c>
      <c r="G28" s="82" t="str">
        <f>IF(C28&lt;&gt;"",Sheet2!H25,"")</f>
        <v/>
      </c>
      <c r="H28" s="82" t="str">
        <f>IF(C28&lt;&gt;"",Sheet2!J25,"")</f>
        <v/>
      </c>
      <c r="I28" s="88" t="str">
        <f>IF(C28&lt;&gt;"",IF(Sheet1!M17=50,2,IF(Sheet1!M17=100,3)),"")</f>
        <v/>
      </c>
      <c r="J28" s="90" t="str">
        <f>IF(C28&lt;&gt;"",J2,"")</f>
        <v/>
      </c>
    </row>
    <row r="29" spans="1:10">
      <c r="A29" s="84" t="str">
        <f>IF(C29&lt;&gt;"",A2,"")</f>
        <v/>
      </c>
      <c r="B29" s="84" t="str">
        <f>IF(C29&lt;&gt;"",B2,"")</f>
        <v/>
      </c>
      <c r="C29" s="84" t="str">
        <f>IF(Sheet2!B26&lt;&gt;"",Sheet2!B26,"")</f>
        <v/>
      </c>
      <c r="D29" s="84" t="str">
        <f>IF(C29&lt;&gt;"",D2,"")</f>
        <v/>
      </c>
      <c r="E29" s="82" t="str">
        <f>IF(C29&lt;&gt;"",IF(Sheet2!D26="ABS",0,Sheet2!D26),"")</f>
        <v/>
      </c>
      <c r="F29" s="82" t="str">
        <f>IF(C29&lt;&gt;"",Sheet2!F26,"")</f>
        <v/>
      </c>
      <c r="G29" s="82" t="str">
        <f>IF(C29&lt;&gt;"",Sheet2!H26,"")</f>
        <v/>
      </c>
      <c r="H29" s="82" t="str">
        <f>IF(C29&lt;&gt;"",Sheet2!J26,"")</f>
        <v/>
      </c>
      <c r="I29" s="88" t="str">
        <f>IF(C29&lt;&gt;"",IF(Sheet1!M17=50,2,IF(Sheet1!M17=100,3)),"")</f>
        <v/>
      </c>
      <c r="J29" s="90" t="str">
        <f>IF(C29&lt;&gt;"",J2,"")</f>
        <v/>
      </c>
    </row>
    <row r="30" spans="1:10">
      <c r="A30" s="84" t="str">
        <f>IF(C30&lt;&gt;"",A2,"")</f>
        <v/>
      </c>
      <c r="B30" s="84" t="str">
        <f>IF(C30&lt;&gt;"",B2,"")</f>
        <v/>
      </c>
      <c r="C30" s="84" t="str">
        <f>IF(Sheet2!B27&lt;&gt;"",Sheet2!B27,"")</f>
        <v/>
      </c>
      <c r="D30" s="84" t="str">
        <f>IF(C30&lt;&gt;"",D2,"")</f>
        <v/>
      </c>
      <c r="E30" s="82" t="str">
        <f>IF(C30&lt;&gt;"",IF(Sheet2!D27="ABS",0,Sheet2!D27),"")</f>
        <v/>
      </c>
      <c r="F30" s="82" t="str">
        <f>IF(C30&lt;&gt;"",Sheet2!F27,"")</f>
        <v/>
      </c>
      <c r="G30" s="82" t="str">
        <f>IF(C30&lt;&gt;"",Sheet2!H27,"")</f>
        <v/>
      </c>
      <c r="H30" s="82" t="str">
        <f>IF(C30&lt;&gt;"",Sheet2!J27,"")</f>
        <v/>
      </c>
      <c r="I30" s="88" t="str">
        <f>IF(C30&lt;&gt;"",IF(Sheet1!M17=50,2,IF(Sheet1!M17=100,3)),"")</f>
        <v/>
      </c>
      <c r="J30" s="90" t="str">
        <f>IF(C30&lt;&gt;"",J2,"")</f>
        <v/>
      </c>
    </row>
    <row r="31" spans="1:10">
      <c r="A31" s="84" t="str">
        <f>IF(C31&lt;&gt;"",A2,"")</f>
        <v/>
      </c>
      <c r="B31" s="84" t="str">
        <f>IF(C31&lt;&gt;"",B2,"")</f>
        <v/>
      </c>
      <c r="C31" s="84" t="str">
        <f>IF(Sheet2!B28&lt;&gt;"",Sheet2!B28,"")</f>
        <v/>
      </c>
      <c r="D31" s="84" t="str">
        <f>IF(C31&lt;&gt;"",D2,"")</f>
        <v/>
      </c>
      <c r="E31" s="82" t="str">
        <f>IF(C31&lt;&gt;"",IF(Sheet2!D28="ABS",0,Sheet2!D28),"")</f>
        <v/>
      </c>
      <c r="F31" s="82" t="str">
        <f>IF(C31&lt;&gt;"",Sheet2!F28,"")</f>
        <v/>
      </c>
      <c r="G31" s="82" t="str">
        <f>IF(C31&lt;&gt;"",Sheet2!H28,"")</f>
        <v/>
      </c>
      <c r="H31" s="82" t="str">
        <f>IF(C31&lt;&gt;"",Sheet2!J28,"")</f>
        <v/>
      </c>
      <c r="I31" s="88" t="str">
        <f>IF(C31&lt;&gt;"",IF(Sheet1!M17=50,2,IF(Sheet1!M17=100,3)),"")</f>
        <v/>
      </c>
      <c r="J31" s="90" t="str">
        <f>IF(C31&lt;&gt;"",J2,"")</f>
        <v/>
      </c>
    </row>
    <row r="32" spans="1:10">
      <c r="A32" s="84" t="str">
        <f>IF(C32&lt;&gt;"",A2,"")</f>
        <v/>
      </c>
      <c r="B32" s="84" t="str">
        <f>IF(C32&lt;&gt;"",B2,"")</f>
        <v/>
      </c>
      <c r="C32" s="84" t="str">
        <f>IF(Sheet2!B29&lt;&gt;"",Sheet2!B29,"")</f>
        <v/>
      </c>
      <c r="D32" s="84" t="str">
        <f>IF(C32&lt;&gt;"",D2,"")</f>
        <v/>
      </c>
      <c r="E32" s="82" t="str">
        <f>IF(C32&lt;&gt;"",IF(Sheet2!D29="ABS",0,Sheet2!D29),"")</f>
        <v/>
      </c>
      <c r="F32" s="82" t="str">
        <f>IF(C32&lt;&gt;"",Sheet2!F29,"")</f>
        <v/>
      </c>
      <c r="G32" s="82" t="str">
        <f>IF(C32&lt;&gt;"",Sheet2!H29,"")</f>
        <v/>
      </c>
      <c r="H32" s="82" t="str">
        <f>IF(C32&lt;&gt;"",Sheet2!J29,"")</f>
        <v/>
      </c>
      <c r="I32" s="88" t="str">
        <f>IF(C32&lt;&gt;"",IF(Sheet1!M17=50,2,IF(Sheet1!M17=100,3)),"")</f>
        <v/>
      </c>
      <c r="J32" s="90" t="str">
        <f>IF(C32&lt;&gt;"",J2,"")</f>
        <v/>
      </c>
    </row>
    <row r="33" spans="1:10">
      <c r="A33" s="84" t="str">
        <f>IF(C33&lt;&gt;"",A2,"")</f>
        <v/>
      </c>
      <c r="B33" s="84" t="str">
        <f>IF(C33&lt;&gt;"",B2,"")</f>
        <v/>
      </c>
      <c r="C33" s="84" t="str">
        <f>IF(Sheet2!B30&lt;&gt;"",Sheet2!B30,"")</f>
        <v/>
      </c>
      <c r="D33" s="84" t="str">
        <f>IF(C33&lt;&gt;"",D2,"")</f>
        <v/>
      </c>
      <c r="E33" s="82" t="str">
        <f>IF(C33&lt;&gt;"",IF(Sheet2!D30="ABS",0,Sheet2!D30),"")</f>
        <v/>
      </c>
      <c r="F33" s="82" t="str">
        <f>IF(C33&lt;&gt;"",Sheet2!F30,"")</f>
        <v/>
      </c>
      <c r="G33" s="82" t="str">
        <f>IF(C33&lt;&gt;"",Sheet2!H30,"")</f>
        <v/>
      </c>
      <c r="H33" s="82" t="str">
        <f>IF(C33&lt;&gt;"",Sheet2!J30,"")</f>
        <v/>
      </c>
      <c r="I33" s="88" t="str">
        <f>IF(C33&lt;&gt;"",IF(Sheet1!M17=50,2,IF(Sheet1!M17=100,3)),"")</f>
        <v/>
      </c>
      <c r="J33" s="90" t="str">
        <f>IF(C33&lt;&gt;"",J2,"")</f>
        <v/>
      </c>
    </row>
    <row r="34" spans="1:10">
      <c r="A34" s="84" t="str">
        <f>IF(C34&lt;&gt;"",A2,"")</f>
        <v/>
      </c>
      <c r="B34" s="84" t="str">
        <f>IF(C34&lt;&gt;"",B2,"")</f>
        <v/>
      </c>
      <c r="C34" s="84" t="str">
        <f>IF(Sheet2!B31&lt;&gt;"",Sheet2!B31,"")</f>
        <v/>
      </c>
      <c r="D34" s="84" t="str">
        <f>IF(C34&lt;&gt;"",D2,"")</f>
        <v/>
      </c>
      <c r="E34" s="82" t="str">
        <f>IF(C34&lt;&gt;"",IF(Sheet2!D31="ABS",0,Sheet2!D31),"")</f>
        <v/>
      </c>
      <c r="F34" s="82" t="str">
        <f>IF(C34&lt;&gt;"",Sheet2!F31,"")</f>
        <v/>
      </c>
      <c r="G34" s="82" t="str">
        <f>IF(C34&lt;&gt;"",Sheet2!H31,"")</f>
        <v/>
      </c>
      <c r="H34" s="82" t="str">
        <f>IF(C34&lt;&gt;"",Sheet2!J31,"")</f>
        <v/>
      </c>
      <c r="I34" s="88" t="str">
        <f>IF(C34&lt;&gt;"",IF(Sheet1!M17=50,2,IF(Sheet1!M17=100,3)),"")</f>
        <v/>
      </c>
      <c r="J34" s="90" t="str">
        <f>IF(C34&lt;&gt;"",J2,"")</f>
        <v/>
      </c>
    </row>
    <row r="35" spans="1:10">
      <c r="A35" s="84" t="str">
        <f>IF(C35&lt;&gt;"",A2,"")</f>
        <v/>
      </c>
      <c r="B35" s="84" t="str">
        <f>IF(C35&lt;&gt;"",B2,"")</f>
        <v/>
      </c>
      <c r="C35" s="84" t="str">
        <f>IF(Sheet2!B32&lt;&gt;"",Sheet2!B32,"")</f>
        <v/>
      </c>
      <c r="D35" s="84" t="str">
        <f>IF(C35&lt;&gt;"",D2,"")</f>
        <v/>
      </c>
      <c r="E35" s="82" t="str">
        <f>IF(C35&lt;&gt;"",IF(Sheet2!D32="ABS",0,Sheet2!D32),"")</f>
        <v/>
      </c>
      <c r="F35" s="82" t="str">
        <f>IF(C35&lt;&gt;"",Sheet2!F32,"")</f>
        <v/>
      </c>
      <c r="G35" s="82" t="str">
        <f>IF(C35&lt;&gt;"",Sheet2!H32,"")</f>
        <v/>
      </c>
      <c r="H35" s="82" t="str">
        <f>IF(C35&lt;&gt;"",Sheet2!J32,"")</f>
        <v/>
      </c>
      <c r="I35" s="88" t="str">
        <f>IF(C35&lt;&gt;"",IF(Sheet1!M17=50,2,IF(Sheet1!M17=100,3)),"")</f>
        <v/>
      </c>
      <c r="J35" s="90" t="str">
        <f>IF(C35&lt;&gt;"",J2,"")</f>
        <v/>
      </c>
    </row>
    <row r="36" spans="1:10">
      <c r="A36" s="84" t="str">
        <f>IF(C36&lt;&gt;"",A2,"")</f>
        <v/>
      </c>
      <c r="B36" s="84" t="str">
        <f>IF(C36&lt;&gt;"",B2,"")</f>
        <v/>
      </c>
      <c r="C36" s="84" t="str">
        <f>IF(Sheet2!B33&lt;&gt;"",Sheet2!B33,"")</f>
        <v/>
      </c>
      <c r="D36" s="84" t="str">
        <f>IF(C36&lt;&gt;"",D2,"")</f>
        <v/>
      </c>
      <c r="E36" s="82" t="str">
        <f>IF(C36&lt;&gt;"",IF(Sheet2!D33="ABS",0,Sheet2!D33),"")</f>
        <v/>
      </c>
      <c r="F36" s="82" t="str">
        <f>IF(C36&lt;&gt;"",Sheet2!F33,"")</f>
        <v/>
      </c>
      <c r="G36" s="82" t="str">
        <f>IF(C36&lt;&gt;"",Sheet2!H33,"")</f>
        <v/>
      </c>
      <c r="H36" s="82" t="str">
        <f>IF(C36&lt;&gt;"",Sheet2!J33,"")</f>
        <v/>
      </c>
      <c r="I36" s="88" t="str">
        <f>IF(C36&lt;&gt;"",IF(Sheet1!M17=50,2,IF(Sheet1!M17=100,3)),"")</f>
        <v/>
      </c>
      <c r="J36" s="90" t="str">
        <f>IF(C36&lt;&gt;"",J2,"")</f>
        <v/>
      </c>
    </row>
    <row r="37" spans="1:10">
      <c r="A37" s="84" t="str">
        <f>IF(C37&lt;&gt;"",A2,"")</f>
        <v/>
      </c>
      <c r="B37" s="84" t="str">
        <f>IF(C37&lt;&gt;"",B2,"")</f>
        <v/>
      </c>
      <c r="C37" s="84" t="str">
        <f>IF(Sheet2!B34&lt;&gt;"",Sheet2!B34,"")</f>
        <v/>
      </c>
      <c r="D37" s="84" t="str">
        <f>IF(C37&lt;&gt;"",D2,"")</f>
        <v/>
      </c>
      <c r="E37" s="82" t="str">
        <f>IF(C37&lt;&gt;"",IF(Sheet2!D34="ABS",0,Sheet2!D34),"")</f>
        <v/>
      </c>
      <c r="F37" s="82" t="str">
        <f>IF(C37&lt;&gt;"",Sheet2!F34,"")</f>
        <v/>
      </c>
      <c r="G37" s="82" t="str">
        <f>IF(C37&lt;&gt;"",Sheet2!H34,"")</f>
        <v/>
      </c>
      <c r="H37" s="82" t="str">
        <f>IF(C37&lt;&gt;"",Sheet2!J34,"")</f>
        <v/>
      </c>
      <c r="I37" s="88" t="str">
        <f>IF(C37&lt;&gt;"",IF(Sheet1!M17=50,2,IF(Sheet1!M17=100,3)),"")</f>
        <v/>
      </c>
      <c r="J37" s="90" t="str">
        <f>IF(C37&lt;&gt;"",J2,"")</f>
        <v/>
      </c>
    </row>
    <row r="38" spans="1:10">
      <c r="A38" s="84" t="str">
        <f>IF(C38&lt;&gt;"",A2,"")</f>
        <v/>
      </c>
      <c r="B38" s="84" t="str">
        <f>IF(C38&lt;&gt;"",B2,"")</f>
        <v/>
      </c>
      <c r="C38" s="84" t="str">
        <f>IF(Sheet2!B35&lt;&gt;"",Sheet2!B35,"")</f>
        <v/>
      </c>
      <c r="D38" s="84" t="str">
        <f>IF(C38&lt;&gt;"",D2,"")</f>
        <v/>
      </c>
      <c r="E38" s="82" t="str">
        <f>IF(C38&lt;&gt;"",IF(Sheet2!D35="ABS",0,Sheet2!D35),"")</f>
        <v/>
      </c>
      <c r="F38" s="82" t="str">
        <f>IF(C38&lt;&gt;"",Sheet2!F35,"")</f>
        <v/>
      </c>
      <c r="G38" s="82" t="str">
        <f>IF(C38&lt;&gt;"",Sheet2!H35,"")</f>
        <v/>
      </c>
      <c r="H38" s="82" t="str">
        <f>IF(C38&lt;&gt;"",Sheet2!J35,"")</f>
        <v/>
      </c>
      <c r="I38" s="88" t="str">
        <f>IF(C38&lt;&gt;"",IF(Sheet1!M17=50,2,IF(Sheet1!M17=100,3)),"")</f>
        <v/>
      </c>
      <c r="J38" s="90" t="str">
        <f>IF(C38&lt;&gt;"",J2,"")</f>
        <v/>
      </c>
    </row>
    <row r="39" spans="1:10">
      <c r="A39" s="84" t="str">
        <f>IF(C39&lt;&gt;"",A2,"")</f>
        <v/>
      </c>
      <c r="B39" s="84" t="str">
        <f>IF(C39&lt;&gt;"",B2,"")</f>
        <v/>
      </c>
      <c r="C39" s="84" t="str">
        <f>IF(Sheet2!B36&lt;&gt;"",Sheet2!B36,"")</f>
        <v/>
      </c>
      <c r="D39" s="84" t="str">
        <f>IF(C39&lt;&gt;"",D2,"")</f>
        <v/>
      </c>
      <c r="E39" s="82" t="str">
        <f>IF(C39&lt;&gt;"",IF(Sheet2!D36="ABS",0,Sheet2!D36),"")</f>
        <v/>
      </c>
      <c r="F39" s="82" t="str">
        <f>IF(C39&lt;&gt;"",Sheet2!F36,"")</f>
        <v/>
      </c>
      <c r="G39" s="82" t="str">
        <f>IF(C39&lt;&gt;"",Sheet2!H36,"")</f>
        <v/>
      </c>
      <c r="H39" s="82" t="str">
        <f>IF(C39&lt;&gt;"",Sheet2!J36,"")</f>
        <v/>
      </c>
      <c r="I39" s="88" t="str">
        <f>IF(C39&lt;&gt;"",IF(Sheet1!M17=50,2,IF(Sheet1!M17=100,3)),"")</f>
        <v/>
      </c>
      <c r="J39" s="90" t="str">
        <f>IF(C39&lt;&gt;"",J2,"")</f>
        <v/>
      </c>
    </row>
    <row r="40" spans="1:10">
      <c r="A40" s="84" t="str">
        <f>IF(C40&lt;&gt;"",A2,"")</f>
        <v/>
      </c>
      <c r="B40" s="84" t="str">
        <f>IF(C40&lt;&gt;"",B2,"")</f>
        <v/>
      </c>
      <c r="C40" s="84" t="str">
        <f>IF(Sheet2!B37&lt;&gt;"",Sheet2!B37,"")</f>
        <v/>
      </c>
      <c r="D40" s="84" t="str">
        <f>IF(C40&lt;&gt;"",D2,"")</f>
        <v/>
      </c>
      <c r="E40" s="82" t="str">
        <f>IF(C40&lt;&gt;"",IF(Sheet2!D37="ABS",0,Sheet2!D37),"")</f>
        <v/>
      </c>
      <c r="F40" s="82" t="str">
        <f>IF(C40&lt;&gt;"",Sheet2!F37,"")</f>
        <v/>
      </c>
      <c r="G40" s="82" t="str">
        <f>IF(C40&lt;&gt;"",Sheet2!H37,"")</f>
        <v/>
      </c>
      <c r="H40" s="82" t="str">
        <f>IF(C40&lt;&gt;"",Sheet2!J37,"")</f>
        <v/>
      </c>
      <c r="I40" s="88" t="str">
        <f>IF(C40&lt;&gt;"",IF(Sheet1!M17=50,2,IF(Sheet1!M17=100,3)),"")</f>
        <v/>
      </c>
      <c r="J40" s="90" t="str">
        <f>IF(C40&lt;&gt;"",J2,"")</f>
        <v/>
      </c>
    </row>
    <row r="41" spans="1:10">
      <c r="A41" s="84" t="str">
        <f>IF(C41&lt;&gt;"",A2,"")</f>
        <v/>
      </c>
      <c r="B41" s="84" t="str">
        <f>IF(C41&lt;&gt;"",B2,"")</f>
        <v/>
      </c>
      <c r="C41" s="84" t="str">
        <f>IF(Sheet2!B38&lt;&gt;"",Sheet2!B38,"")</f>
        <v/>
      </c>
      <c r="D41" s="84" t="str">
        <f>IF(C41&lt;&gt;"",D2,"")</f>
        <v/>
      </c>
      <c r="E41" s="82" t="str">
        <f>IF(C41&lt;&gt;"",IF(Sheet2!D38="ABS",0,Sheet2!D38),"")</f>
        <v/>
      </c>
      <c r="F41" s="82" t="str">
        <f>IF(C41&lt;&gt;"",Sheet2!F38,"")</f>
        <v/>
      </c>
      <c r="G41" s="82" t="str">
        <f>IF(C41&lt;&gt;"",Sheet2!H38,"")</f>
        <v/>
      </c>
      <c r="H41" s="82" t="str">
        <f>IF(C41&lt;&gt;"",Sheet2!J38,"")</f>
        <v/>
      </c>
      <c r="I41" s="88" t="str">
        <f>IF(C41&lt;&gt;"",IF(Sheet1!M17=50,2,IF(Sheet1!M17=100,3)),"")</f>
        <v/>
      </c>
      <c r="J41" s="90" t="str">
        <f>IF(C41&lt;&gt;"",J2,"")</f>
        <v/>
      </c>
    </row>
    <row r="42" spans="1:10">
      <c r="A42" s="81" t="str">
        <f>IF(C42&lt;&gt;"",A2,"")</f>
        <v/>
      </c>
      <c r="B42" s="81" t="str">
        <f>IF(C42&lt;&gt;"",B2,"")</f>
        <v/>
      </c>
      <c r="C42" s="81" t="str">
        <f>IF(Sheet3!B19&lt;&gt;"",Sheet3!B19,"")</f>
        <v/>
      </c>
      <c r="D42" s="81" t="str">
        <f>IF(C42&lt;&gt;"",D2,"")</f>
        <v/>
      </c>
      <c r="E42" s="83" t="str">
        <f>IF(C42&lt;&gt;"",IF(Sheet3!D19="ABS",0,Sheet3!D19),"")</f>
        <v/>
      </c>
      <c r="F42" s="83" t="str">
        <f>IF(C42&lt;&gt;"",Sheet3!F19,"")</f>
        <v/>
      </c>
      <c r="G42" s="83" t="str">
        <f>IF(C42&lt;&gt;"",Sheet3!H19,"")</f>
        <v/>
      </c>
      <c r="H42" s="83" t="str">
        <f>IF(C42&lt;&gt;"",Sheet3!J19,"")</f>
        <v/>
      </c>
      <c r="I42" s="88" t="str">
        <f>IF(C42&lt;&gt;"",IF(Sheet1!M17=50,2,IF(Sheet1!M17=100,3)),"")</f>
        <v/>
      </c>
      <c r="J42" s="90" t="str">
        <f>IF(C42&lt;&gt;"",J2,"")</f>
        <v/>
      </c>
    </row>
    <row r="43" spans="1:10">
      <c r="A43" s="84" t="str">
        <f>IF(C43&lt;&gt;"",A2,"")</f>
        <v/>
      </c>
      <c r="B43" s="84" t="str">
        <f>IF(C43&lt;&gt;"",B2,"")</f>
        <v/>
      </c>
      <c r="C43" s="84" t="str">
        <f>IF(Sheet3!B20&lt;&gt;"",Sheet3!B20,"")</f>
        <v/>
      </c>
      <c r="D43" s="84" t="str">
        <f>IF(C43&lt;&gt;"",D2,"")</f>
        <v/>
      </c>
      <c r="E43" s="82" t="str">
        <f>IF(C43&lt;&gt;"",IF(Sheet3!D20="ABS",0,Sheet3!D20),"")</f>
        <v/>
      </c>
      <c r="F43" s="82" t="str">
        <f>IF(C43&lt;&gt;"",Sheet3!F20,"")</f>
        <v/>
      </c>
      <c r="G43" s="82" t="str">
        <f>IF(C43&lt;&gt;"",Sheet3!H20,"")</f>
        <v/>
      </c>
      <c r="H43" s="82" t="str">
        <f>IF(C43&lt;&gt;"",Sheet3!J20,"")</f>
        <v/>
      </c>
      <c r="I43" s="88" t="str">
        <f>IF(C43&lt;&gt;"",IF(Sheet1!M17=50,2,IF(Sheet1!M17=100,3)),"")</f>
        <v/>
      </c>
      <c r="J43" s="90" t="str">
        <f>IF(C43&lt;&gt;"",J2,"")</f>
        <v/>
      </c>
    </row>
    <row r="44" spans="1:10">
      <c r="A44" s="84" t="str">
        <f>IF(C44&lt;&gt;"",A2,"")</f>
        <v/>
      </c>
      <c r="B44" s="84" t="str">
        <f>IF(C44&lt;&gt;"",B2,"")</f>
        <v/>
      </c>
      <c r="C44" s="84" t="str">
        <f>IF(Sheet3!B21&lt;&gt;"",Sheet3!B21,"")</f>
        <v/>
      </c>
      <c r="D44" s="84" t="str">
        <f>IF(C44&lt;&gt;"",D2,"")</f>
        <v/>
      </c>
      <c r="E44" s="82" t="str">
        <f>IF(C44&lt;&gt;"",IF(Sheet3!D21="ABS",0,Sheet3!D21),"")</f>
        <v/>
      </c>
      <c r="F44" s="82" t="str">
        <f>IF(C44&lt;&gt;"",Sheet3!F21,"")</f>
        <v/>
      </c>
      <c r="G44" s="82" t="str">
        <f>IF(C44&lt;&gt;"",Sheet3!H21,"")</f>
        <v/>
      </c>
      <c r="H44" s="82" t="str">
        <f>IF(C44&lt;&gt;"",Sheet3!J21,"")</f>
        <v/>
      </c>
      <c r="I44" s="88" t="str">
        <f>IF(C44&lt;&gt;"",IF(Sheet1!M17=50,2,IF(Sheet1!M17=100,3)),"")</f>
        <v/>
      </c>
      <c r="J44" s="90" t="str">
        <f>IF(C44&lt;&gt;"",J2,"")</f>
        <v/>
      </c>
    </row>
    <row r="45" spans="1:10">
      <c r="A45" s="84" t="str">
        <f>IF(C45&lt;&gt;"",A2,"")</f>
        <v/>
      </c>
      <c r="B45" s="84" t="str">
        <f>IF(C45&lt;&gt;"",B2,"")</f>
        <v/>
      </c>
      <c r="C45" s="84" t="str">
        <f>IF(Sheet3!B22&lt;&gt;"",Sheet3!B22,"")</f>
        <v/>
      </c>
      <c r="D45" s="84" t="str">
        <f>IF(C45&lt;&gt;"",D2,"")</f>
        <v/>
      </c>
      <c r="E45" s="82" t="str">
        <f>IF(C45&lt;&gt;"",IF(Sheet3!D22="ABS",0,Sheet3!D22),"")</f>
        <v/>
      </c>
      <c r="F45" s="82" t="str">
        <f>IF(C45&lt;&gt;"",Sheet3!F22,"")</f>
        <v/>
      </c>
      <c r="G45" s="82" t="str">
        <f>IF(C45&lt;&gt;"",Sheet3!H22,"")</f>
        <v/>
      </c>
      <c r="H45" s="82" t="str">
        <f>IF(C45&lt;&gt;"",Sheet3!J22,"")</f>
        <v/>
      </c>
      <c r="I45" s="88" t="str">
        <f>IF(C45&lt;&gt;"",IF(Sheet1!M17=50,2,IF(Sheet1!M17=100,3)),"")</f>
        <v/>
      </c>
      <c r="J45" s="90" t="str">
        <f>IF(C45&lt;&gt;"",J2,"")</f>
        <v/>
      </c>
    </row>
    <row r="46" spans="1:10">
      <c r="A46" s="84" t="str">
        <f>IF(C46&lt;&gt;"",A2,"")</f>
        <v/>
      </c>
      <c r="B46" s="84" t="str">
        <f>IF(C46&lt;&gt;"",B2,"")</f>
        <v/>
      </c>
      <c r="C46" s="84" t="str">
        <f>IF(Sheet3!B23&lt;&gt;"",Sheet3!B23,"")</f>
        <v/>
      </c>
      <c r="D46" s="84" t="str">
        <f>IF(C46&lt;&gt;"",D2,"")</f>
        <v/>
      </c>
      <c r="E46" s="82" t="str">
        <f>IF(C46&lt;&gt;"",IF(Sheet3!D23="ABS",0,Sheet3!D23),"")</f>
        <v/>
      </c>
      <c r="F46" s="82" t="str">
        <f>IF(C46&lt;&gt;"",Sheet3!F23,"")</f>
        <v/>
      </c>
      <c r="G46" s="82" t="str">
        <f>IF(C46&lt;&gt;"",Sheet3!H23,"")</f>
        <v/>
      </c>
      <c r="H46" s="82" t="str">
        <f>IF(C46&lt;&gt;"",Sheet3!J23,"")</f>
        <v/>
      </c>
      <c r="I46" s="88" t="str">
        <f>IF(C46&lt;&gt;"",IF(Sheet1!M17=50,2,IF(Sheet1!M17=100,3)),"")</f>
        <v/>
      </c>
      <c r="J46" s="90" t="str">
        <f>IF(C46&lt;&gt;"",J2,"")</f>
        <v/>
      </c>
    </row>
    <row r="47" spans="1:10">
      <c r="A47" s="84" t="str">
        <f>IF(C47&lt;&gt;"",A2,"")</f>
        <v/>
      </c>
      <c r="B47" s="84" t="str">
        <f>IF(C47&lt;&gt;"",B2,"")</f>
        <v/>
      </c>
      <c r="C47" s="84" t="str">
        <f>IF(Sheet3!B24&lt;&gt;"",Sheet3!B24,"")</f>
        <v/>
      </c>
      <c r="D47" s="84" t="str">
        <f>IF(C47&lt;&gt;"",D2,"")</f>
        <v/>
      </c>
      <c r="E47" s="82" t="str">
        <f>IF(C47&lt;&gt;"",IF(Sheet3!D24="ABS",0,Sheet3!D24),"")</f>
        <v/>
      </c>
      <c r="F47" s="82" t="str">
        <f>IF(C47&lt;&gt;"",Sheet3!F24,"")</f>
        <v/>
      </c>
      <c r="G47" s="82" t="str">
        <f>IF(C47&lt;&gt;"",Sheet3!H24,"")</f>
        <v/>
      </c>
      <c r="H47" s="82" t="str">
        <f>IF(C47&lt;&gt;"",Sheet3!J24,"")</f>
        <v/>
      </c>
      <c r="I47" s="88" t="str">
        <f>IF(C47&lt;&gt;"",IF(Sheet1!M17=50,2,IF(Sheet1!M17=100,3)),"")</f>
        <v/>
      </c>
      <c r="J47" s="90" t="str">
        <f>IF(C47&lt;&gt;"",J2,"")</f>
        <v/>
      </c>
    </row>
    <row r="48" spans="1:10">
      <c r="A48" s="84" t="str">
        <f>IF(C48&lt;&gt;"",A2,"")</f>
        <v/>
      </c>
      <c r="B48" s="84" t="str">
        <f>IF(C48&lt;&gt;"",B2,"")</f>
        <v/>
      </c>
      <c r="C48" s="84" t="str">
        <f>IF(Sheet3!B25&lt;&gt;"",Sheet3!B25,"")</f>
        <v/>
      </c>
      <c r="D48" s="84" t="str">
        <f>IF(C48&lt;&gt;"",D2,"")</f>
        <v/>
      </c>
      <c r="E48" s="82" t="str">
        <f>IF(C48&lt;&gt;"",IF(Sheet3!D25="ABS",0,Sheet3!D25),"")</f>
        <v/>
      </c>
      <c r="F48" s="82" t="str">
        <f>IF(C48&lt;&gt;"",Sheet3!F25,"")</f>
        <v/>
      </c>
      <c r="G48" s="82" t="str">
        <f>IF(C48&lt;&gt;"",Sheet3!H25,"")</f>
        <v/>
      </c>
      <c r="H48" s="82" t="str">
        <f>IF(C48&lt;&gt;"",Sheet3!J25,"")</f>
        <v/>
      </c>
      <c r="I48" s="88" t="str">
        <f>IF(C48&lt;&gt;"",IF(Sheet1!M17=50,2,IF(Sheet1!M17=100,3)),"")</f>
        <v/>
      </c>
      <c r="J48" s="90" t="str">
        <f>IF(C48&lt;&gt;"",J2,"")</f>
        <v/>
      </c>
    </row>
    <row r="49" spans="1:10">
      <c r="A49" s="84" t="str">
        <f>IF(C49&lt;&gt;"",A2,"")</f>
        <v/>
      </c>
      <c r="B49" s="84" t="str">
        <f>IF(C49&lt;&gt;"",B2,"")</f>
        <v/>
      </c>
      <c r="C49" s="84" t="str">
        <f>IF(Sheet3!B26&lt;&gt;"",Sheet3!B26,"")</f>
        <v/>
      </c>
      <c r="D49" s="84" t="str">
        <f>IF(C49&lt;&gt;"",D2,"")</f>
        <v/>
      </c>
      <c r="E49" s="82" t="str">
        <f>IF(C49&lt;&gt;"",IF(Sheet3!D26="ABS",0,Sheet3!D26),"")</f>
        <v/>
      </c>
      <c r="F49" s="82" t="str">
        <f>IF(C49&lt;&gt;"",Sheet3!F26,"")</f>
        <v/>
      </c>
      <c r="G49" s="82" t="str">
        <f>IF(C49&lt;&gt;"",Sheet3!H26,"")</f>
        <v/>
      </c>
      <c r="H49" s="82" t="str">
        <f>IF(C49&lt;&gt;"",Sheet3!J26,"")</f>
        <v/>
      </c>
      <c r="I49" s="88" t="str">
        <f>IF(C49&lt;&gt;"",IF(Sheet1!M17=50,2,IF(Sheet1!M17=100,3)),"")</f>
        <v/>
      </c>
      <c r="J49" s="90" t="str">
        <f>IF(C49&lt;&gt;"",J2,"")</f>
        <v/>
      </c>
    </row>
    <row r="50" spans="1:10">
      <c r="A50" s="84" t="str">
        <f>IF(C50&lt;&gt;"",A2,"")</f>
        <v/>
      </c>
      <c r="B50" s="84" t="str">
        <f>IF(C50&lt;&gt;"",B2,"")</f>
        <v/>
      </c>
      <c r="C50" s="84" t="str">
        <f>IF(Sheet3!B27&lt;&gt;"",Sheet3!B27,"")</f>
        <v/>
      </c>
      <c r="D50" s="84" t="str">
        <f>IF(C50&lt;&gt;"",D2,"")</f>
        <v/>
      </c>
      <c r="E50" s="82" t="str">
        <f>IF(C50&lt;&gt;"",IF(Sheet3!D27="ABS",0,Sheet3!D27),"")</f>
        <v/>
      </c>
      <c r="F50" s="82" t="str">
        <f>IF(C50&lt;&gt;"",Sheet3!F27,"")</f>
        <v/>
      </c>
      <c r="G50" s="82" t="str">
        <f>IF(C50&lt;&gt;"",Sheet3!H27,"")</f>
        <v/>
      </c>
      <c r="H50" s="82" t="str">
        <f>IF(C50&lt;&gt;"",Sheet3!J27,"")</f>
        <v/>
      </c>
      <c r="I50" s="88" t="str">
        <f>IF(C50&lt;&gt;"",IF(Sheet1!M17=50,2,IF(Sheet1!M17=100,3)),"")</f>
        <v/>
      </c>
      <c r="J50" s="90" t="str">
        <f>IF(C50&lt;&gt;"",J2,"")</f>
        <v/>
      </c>
    </row>
    <row r="51" spans="1:10">
      <c r="A51" s="84" t="str">
        <f>IF(C51&lt;&gt;"",A2,"")</f>
        <v/>
      </c>
      <c r="B51" s="84" t="str">
        <f>IF(C51&lt;&gt;"",B2,"")</f>
        <v/>
      </c>
      <c r="C51" s="84" t="str">
        <f>IF(Sheet3!B28&lt;&gt;"",Sheet3!B28,"")</f>
        <v/>
      </c>
      <c r="D51" s="84" t="str">
        <f>IF(C51&lt;&gt;"",D2,"")</f>
        <v/>
      </c>
      <c r="E51" s="82" t="str">
        <f>IF(C51&lt;&gt;"",IF(Sheet3!D28="ABS",0,Sheet3!D28),"")</f>
        <v/>
      </c>
      <c r="F51" s="82" t="str">
        <f>IF(C51&lt;&gt;"",Sheet3!F28,"")</f>
        <v/>
      </c>
      <c r="G51" s="82" t="str">
        <f>IF(C51&lt;&gt;"",Sheet3!H28,"")</f>
        <v/>
      </c>
      <c r="H51" s="82" t="str">
        <f>IF(C51&lt;&gt;"",Sheet3!J28,"")</f>
        <v/>
      </c>
      <c r="I51" s="88" t="str">
        <f>IF(C51&lt;&gt;"",IF(Sheet1!M17=50,2,IF(Sheet1!M17=100,3)),"")</f>
        <v/>
      </c>
      <c r="J51" s="90" t="str">
        <f>IF(C51&lt;&gt;"",J2,"")</f>
        <v/>
      </c>
    </row>
    <row r="52" spans="1:10">
      <c r="A52" s="84" t="str">
        <f>IF(C52&lt;&gt;"",A2,"")</f>
        <v/>
      </c>
      <c r="B52" s="84" t="str">
        <f>IF(C52&lt;&gt;"",B2,"")</f>
        <v/>
      </c>
      <c r="C52" s="84" t="str">
        <f>IF(Sheet3!B29&lt;&gt;"",Sheet3!B29,"")</f>
        <v/>
      </c>
      <c r="D52" s="84" t="str">
        <f>IF(C52&lt;&gt;"",D2,"")</f>
        <v/>
      </c>
      <c r="E52" s="82" t="str">
        <f>IF(C52&lt;&gt;"",IF(Sheet3!D29="ABS",0,Sheet3!D29),"")</f>
        <v/>
      </c>
      <c r="F52" s="82" t="str">
        <f>IF(C52&lt;&gt;"",Sheet3!F29,"")</f>
        <v/>
      </c>
      <c r="G52" s="82" t="str">
        <f>IF(C52&lt;&gt;"",Sheet3!H29,"")</f>
        <v/>
      </c>
      <c r="H52" s="82" t="str">
        <f>IF(C52&lt;&gt;"",Sheet3!J29,"")</f>
        <v/>
      </c>
      <c r="I52" s="88" t="str">
        <f>IF(C52&lt;&gt;"",IF(Sheet1!M17=50,2,IF(Sheet1!M17=100,3)),"")</f>
        <v/>
      </c>
      <c r="J52" s="90" t="str">
        <f>IF(C52&lt;&gt;"",J2,"")</f>
        <v/>
      </c>
    </row>
    <row r="53" spans="1:10">
      <c r="A53" s="84" t="str">
        <f>IF(C53&lt;&gt;"",A2,"")</f>
        <v/>
      </c>
      <c r="B53" s="84" t="str">
        <f>IF(C53&lt;&gt;"",B2,"")</f>
        <v/>
      </c>
      <c r="C53" s="84" t="str">
        <f>IF(Sheet3!B30&lt;&gt;"",Sheet3!B30,"")</f>
        <v/>
      </c>
      <c r="D53" s="84" t="str">
        <f>IF(C53&lt;&gt;"",D2,"")</f>
        <v/>
      </c>
      <c r="E53" s="82" t="str">
        <f>IF(C53&lt;&gt;"",IF(Sheet3!D30="ABS",0,Sheet3!D30),"")</f>
        <v/>
      </c>
      <c r="F53" s="82" t="str">
        <f>IF(C53&lt;&gt;"",Sheet3!F30,"")</f>
        <v/>
      </c>
      <c r="G53" s="82" t="str">
        <f>IF(C53&lt;&gt;"",Sheet3!H30,"")</f>
        <v/>
      </c>
      <c r="H53" s="82" t="str">
        <f>IF(C53&lt;&gt;"",Sheet3!J30,"")</f>
        <v/>
      </c>
      <c r="I53" s="88" t="str">
        <f>IF(C53&lt;&gt;"",IF(Sheet1!M17=50,2,IF(Sheet1!M17=100,3)),"")</f>
        <v/>
      </c>
      <c r="J53" s="90" t="str">
        <f>IF(C53&lt;&gt;"",J2,"")</f>
        <v/>
      </c>
    </row>
    <row r="54" spans="1:10">
      <c r="A54" s="84" t="str">
        <f>IF(C54&lt;&gt;"",A2,"")</f>
        <v/>
      </c>
      <c r="B54" s="84" t="str">
        <f>IF(C54&lt;&gt;"",B2,"")</f>
        <v/>
      </c>
      <c r="C54" s="84" t="str">
        <f>IF(Sheet3!B31&lt;&gt;"",Sheet3!B31,"")</f>
        <v/>
      </c>
      <c r="D54" s="84" t="str">
        <f>IF(C54&lt;&gt;"",D2,"")</f>
        <v/>
      </c>
      <c r="E54" s="82" t="str">
        <f>IF(C54&lt;&gt;"",IF(Sheet3!D31="ABS",0,Sheet3!D31),"")</f>
        <v/>
      </c>
      <c r="F54" s="82" t="str">
        <f>IF(C54&lt;&gt;"",Sheet3!F31,"")</f>
        <v/>
      </c>
      <c r="G54" s="82" t="str">
        <f>IF(C54&lt;&gt;"",Sheet3!H31,"")</f>
        <v/>
      </c>
      <c r="H54" s="82" t="str">
        <f>IF(C54&lt;&gt;"",Sheet3!J31,"")</f>
        <v/>
      </c>
      <c r="I54" s="88" t="str">
        <f>IF(C54&lt;&gt;"",IF(Sheet1!M17=50,2,IF(Sheet1!M17=100,3)),"")</f>
        <v/>
      </c>
      <c r="J54" s="90" t="str">
        <f>IF(C54&lt;&gt;"",J2,"")</f>
        <v/>
      </c>
    </row>
    <row r="55" spans="1:10">
      <c r="A55" s="84" t="str">
        <f>IF(C55&lt;&gt;"",A2,"")</f>
        <v/>
      </c>
      <c r="B55" s="84" t="str">
        <f>IF(C55&lt;&gt;"",B2,"")</f>
        <v/>
      </c>
      <c r="C55" s="84" t="str">
        <f>IF(Sheet3!B32&lt;&gt;"",Sheet3!B32,"")</f>
        <v/>
      </c>
      <c r="D55" s="84" t="str">
        <f>IF(C55&lt;&gt;"",D2,"")</f>
        <v/>
      </c>
      <c r="E55" s="82" t="str">
        <f>IF(C55&lt;&gt;"",IF(Sheet3!D32="ABS",0,Sheet3!D32),"")</f>
        <v/>
      </c>
      <c r="F55" s="82" t="str">
        <f>IF(C55&lt;&gt;"",Sheet3!F32,"")</f>
        <v/>
      </c>
      <c r="G55" s="82" t="str">
        <f>IF(C55&lt;&gt;"",Sheet3!H32,"")</f>
        <v/>
      </c>
      <c r="H55" s="82" t="str">
        <f>IF(C55&lt;&gt;"",Sheet3!J32,"")</f>
        <v/>
      </c>
      <c r="I55" s="88" t="str">
        <f>IF(C55&lt;&gt;"",IF(Sheet1!M17=50,2,IF(Sheet1!M17=100,3)),"")</f>
        <v/>
      </c>
      <c r="J55" s="90" t="str">
        <f>IF(C55&lt;&gt;"",J2,"")</f>
        <v/>
      </c>
    </row>
    <row r="56" spans="1:10">
      <c r="A56" s="84" t="str">
        <f>IF(C56&lt;&gt;"",A2,"")</f>
        <v/>
      </c>
      <c r="B56" s="84" t="str">
        <f>IF(C56&lt;&gt;"",B2,"")</f>
        <v/>
      </c>
      <c r="C56" s="84" t="str">
        <f>IF(Sheet3!B33&lt;&gt;"",Sheet3!B33,"")</f>
        <v/>
      </c>
      <c r="D56" s="84" t="str">
        <f>IF(C56&lt;&gt;"",D2,"")</f>
        <v/>
      </c>
      <c r="E56" s="82" t="str">
        <f>IF(C56&lt;&gt;"",IF(Sheet3!D33="ABS",0,Sheet3!D33),"")</f>
        <v/>
      </c>
      <c r="F56" s="82" t="str">
        <f>IF(C56&lt;&gt;"",Sheet3!F33,"")</f>
        <v/>
      </c>
      <c r="G56" s="82" t="str">
        <f>IF(C56&lt;&gt;"",Sheet3!H33,"")</f>
        <v/>
      </c>
      <c r="H56" s="82" t="str">
        <f>IF(C56&lt;&gt;"",Sheet3!J33,"")</f>
        <v/>
      </c>
      <c r="I56" s="88" t="str">
        <f>IF(C56&lt;&gt;"",IF(Sheet1!M17=50,2,IF(Sheet1!M17=100,3)),"")</f>
        <v/>
      </c>
      <c r="J56" s="90" t="str">
        <f>IF(C56&lt;&gt;"",J2,"")</f>
        <v/>
      </c>
    </row>
    <row r="57" spans="1:10">
      <c r="A57" s="84" t="str">
        <f>IF(C57&lt;&gt;"",A2,"")</f>
        <v/>
      </c>
      <c r="B57" s="84" t="str">
        <f>IF(C57&lt;&gt;"",B2,"")</f>
        <v/>
      </c>
      <c r="C57" s="84" t="str">
        <f>IF(Sheet3!B34&lt;&gt;"",Sheet3!B34,"")</f>
        <v/>
      </c>
      <c r="D57" s="84" t="str">
        <f>IF(C57&lt;&gt;"",D2,"")</f>
        <v/>
      </c>
      <c r="E57" s="82" t="str">
        <f>IF(C57&lt;&gt;"",IF(Sheet3!D34="ABS",0,Sheet3!D34),"")</f>
        <v/>
      </c>
      <c r="F57" s="82" t="str">
        <f>IF(C57&lt;&gt;"",Sheet3!F34,"")</f>
        <v/>
      </c>
      <c r="G57" s="82" t="str">
        <f>IF(C57&lt;&gt;"",Sheet3!H34,"")</f>
        <v/>
      </c>
      <c r="H57" s="82" t="str">
        <f>IF(C57&lt;&gt;"",Sheet3!J34,"")</f>
        <v/>
      </c>
      <c r="I57" s="88" t="str">
        <f>IF(C57&lt;&gt;"",IF(Sheet1!M17=50,2,IF(Sheet1!M17=100,3)),"")</f>
        <v/>
      </c>
      <c r="J57" s="90" t="str">
        <f>IF(C57&lt;&gt;"",J2,"")</f>
        <v/>
      </c>
    </row>
    <row r="58" spans="1:10">
      <c r="A58" s="84" t="str">
        <f>IF(C58&lt;&gt;"",A2,"")</f>
        <v/>
      </c>
      <c r="B58" s="84" t="str">
        <f>IF(C58&lt;&gt;"",B2,"")</f>
        <v/>
      </c>
      <c r="C58" s="84" t="str">
        <f>IF(Sheet3!B35&lt;&gt;"",Sheet3!B35,"")</f>
        <v/>
      </c>
      <c r="D58" s="84" t="str">
        <f>IF(C58&lt;&gt;"",D2,"")</f>
        <v/>
      </c>
      <c r="E58" s="82" t="str">
        <f>IF(C58&lt;&gt;"",IF(Sheet3!D35="ABS",0,Sheet3!D35),"")</f>
        <v/>
      </c>
      <c r="F58" s="82" t="str">
        <f>IF(C58&lt;&gt;"",Sheet3!F35,"")</f>
        <v/>
      </c>
      <c r="G58" s="82" t="str">
        <f>IF(C58&lt;&gt;"",Sheet3!H35,"")</f>
        <v/>
      </c>
      <c r="H58" s="82" t="str">
        <f>IF(C58&lt;&gt;"",Sheet3!J35,"")</f>
        <v/>
      </c>
      <c r="I58" s="88" t="str">
        <f>IF(C58&lt;&gt;"",IF(Sheet1!M17=50,2,IF(Sheet1!M17=100,3)),"")</f>
        <v/>
      </c>
      <c r="J58" s="90" t="str">
        <f>IF(C58&lt;&gt;"",J2,"")</f>
        <v/>
      </c>
    </row>
    <row r="59" spans="1:10">
      <c r="A59" s="84" t="str">
        <f>IF(C59&lt;&gt;"",A2,"")</f>
        <v/>
      </c>
      <c r="B59" s="84" t="str">
        <f>IF(C59&lt;&gt;"",B2,"")</f>
        <v/>
      </c>
      <c r="C59" s="84" t="str">
        <f>IF(Sheet3!B36&lt;&gt;"",Sheet3!B36,"")</f>
        <v/>
      </c>
      <c r="D59" s="84" t="str">
        <f>IF(C59&lt;&gt;"",D2,"")</f>
        <v/>
      </c>
      <c r="E59" s="82" t="str">
        <f>IF(C59&lt;&gt;"",IF(Sheet3!D36="ABS",0,Sheet3!D36),"")</f>
        <v/>
      </c>
      <c r="F59" s="82" t="str">
        <f>IF(C59&lt;&gt;"",Sheet3!F36,"")</f>
        <v/>
      </c>
      <c r="G59" s="82" t="str">
        <f>IF(C59&lt;&gt;"",Sheet3!H36,"")</f>
        <v/>
      </c>
      <c r="H59" s="82" t="str">
        <f>IF(C59&lt;&gt;"",Sheet3!J36,"")</f>
        <v/>
      </c>
      <c r="I59" s="88" t="str">
        <f>IF(C59&lt;&gt;"",IF(Sheet1!M17=50,2,IF(Sheet1!M17=100,3)),"")</f>
        <v/>
      </c>
      <c r="J59" s="90" t="str">
        <f>IF(C59&lt;&gt;"",J2,"")</f>
        <v/>
      </c>
    </row>
    <row r="60" spans="1:10">
      <c r="A60" s="84" t="str">
        <f>IF(C60&lt;&gt;"",A2,"")</f>
        <v/>
      </c>
      <c r="B60" s="84" t="str">
        <f>IF(C60&lt;&gt;"",B2,"")</f>
        <v/>
      </c>
      <c r="C60" s="84" t="str">
        <f>IF(Sheet3!B37&lt;&gt;"",Sheet3!B37,"")</f>
        <v/>
      </c>
      <c r="D60" s="84" t="str">
        <f>IF(C60&lt;&gt;"",D2,"")</f>
        <v/>
      </c>
      <c r="E60" s="82" t="str">
        <f>IF(C60&lt;&gt;"",IF(Sheet3!D37="ABS",0,Sheet3!D37),"")</f>
        <v/>
      </c>
      <c r="F60" s="82" t="str">
        <f>IF(C60&lt;&gt;"",Sheet3!F37,"")</f>
        <v/>
      </c>
      <c r="G60" s="82" t="str">
        <f>IF(C60&lt;&gt;"",Sheet3!H37,"")</f>
        <v/>
      </c>
      <c r="H60" s="82" t="str">
        <f>IF(C60&lt;&gt;"",Sheet3!J37,"")</f>
        <v/>
      </c>
      <c r="I60" s="88" t="str">
        <f>IF(C60&lt;&gt;"",IF(Sheet1!M17=50,2,IF(Sheet1!M17=100,3)),"")</f>
        <v/>
      </c>
      <c r="J60" s="90" t="str">
        <f>IF(C60&lt;&gt;"",J2,"")</f>
        <v/>
      </c>
    </row>
    <row r="61" spans="1:10">
      <c r="A61" s="84" t="str">
        <f>IF(C61&lt;&gt;"",A2,"")</f>
        <v/>
      </c>
      <c r="B61" s="84" t="str">
        <f>IF(C61&lt;&gt;"",B2,"")</f>
        <v/>
      </c>
      <c r="C61" s="84" t="str">
        <f>IF(Sheet3!B38&lt;&gt;"",Sheet3!B38,"")</f>
        <v/>
      </c>
      <c r="D61" s="84" t="str">
        <f>IF(C61&lt;&gt;"",D2,"")</f>
        <v/>
      </c>
      <c r="E61" s="82" t="str">
        <f>IF(C61&lt;&gt;"",IF(Sheet3!D38="ABS",0,Sheet3!D38),"")</f>
        <v/>
      </c>
      <c r="F61" s="82" t="str">
        <f>IF(C61&lt;&gt;"",Sheet3!F38,"")</f>
        <v/>
      </c>
      <c r="G61" s="82" t="str">
        <f>IF(C61&lt;&gt;"",Sheet3!H38,"")</f>
        <v/>
      </c>
      <c r="H61" s="82" t="str">
        <f>IF(C61&lt;&gt;"",Sheet3!J38,"")</f>
        <v/>
      </c>
      <c r="I61" s="88" t="str">
        <f>IF(C61&lt;&gt;"",IF(Sheet1!M17=50,2,IF(Sheet1!M17=100,3)),"")</f>
        <v/>
      </c>
      <c r="J61" s="90" t="str">
        <f>IF(C61&lt;&gt;"",J2,"")</f>
        <v/>
      </c>
    </row>
    <row r="62" spans="1:10">
      <c r="A62" s="81" t="str">
        <f>IF(C62&lt;&gt;"",A2,"")</f>
        <v/>
      </c>
      <c r="B62" s="81" t="str">
        <f>IF(C62&lt;&gt;"",B2,"")</f>
        <v/>
      </c>
      <c r="C62" s="81" t="str">
        <f>IF(Sheet4!B19&lt;&gt;"",Sheet4!B19,"")</f>
        <v/>
      </c>
      <c r="D62" s="81" t="str">
        <f>IF(C62&lt;&gt;"",D2,"")</f>
        <v/>
      </c>
      <c r="E62" s="83" t="str">
        <f>IF(C62&lt;&gt;"",IF(Sheet4!D19="ABS",0,Sheet4!D19),"")</f>
        <v/>
      </c>
      <c r="F62" s="83" t="str">
        <f>IF(C62&lt;&gt;"",Sheet4!F19,"")</f>
        <v/>
      </c>
      <c r="G62" s="83" t="str">
        <f>IF(C62&lt;&gt;"",Sheet4!H19,"")</f>
        <v/>
      </c>
      <c r="H62" s="83" t="str">
        <f>IF(C62&lt;&gt;"",Sheet4!J19,"")</f>
        <v/>
      </c>
      <c r="I62" s="88" t="str">
        <f>IF(C62&lt;&gt;"",IF(Sheet1!M17=50,2,IF(Sheet1!M17=100,3)),"")</f>
        <v/>
      </c>
      <c r="J62" s="90" t="str">
        <f>IF(C62&lt;&gt;"",J2,"")</f>
        <v/>
      </c>
    </row>
    <row r="63" spans="1:10">
      <c r="A63" s="84" t="str">
        <f>IF(C63&lt;&gt;"",A2,"")</f>
        <v/>
      </c>
      <c r="B63" s="84" t="str">
        <f>IF(C63&lt;&gt;"",B2,"")</f>
        <v/>
      </c>
      <c r="C63" s="84" t="str">
        <f>IF(Sheet4!B20&lt;&gt;"",Sheet4!B20,"")</f>
        <v/>
      </c>
      <c r="D63" s="84" t="str">
        <f>IF(C63&lt;&gt;"",D2,"")</f>
        <v/>
      </c>
      <c r="E63" s="82" t="str">
        <f>IF(C63&lt;&gt;"",IF(Sheet4!D20="ABS",0,Sheet4!D20),"")</f>
        <v/>
      </c>
      <c r="F63" s="82" t="str">
        <f>IF(C63&lt;&gt;"",Sheet4!F20,"")</f>
        <v/>
      </c>
      <c r="G63" s="82" t="str">
        <f>IF(C63&lt;&gt;"",Sheet4!H20,"")</f>
        <v/>
      </c>
      <c r="H63" s="82" t="str">
        <f>IF(C63&lt;&gt;"",Sheet4!J20,"")</f>
        <v/>
      </c>
      <c r="I63" s="88" t="str">
        <f>IF(C63&lt;&gt;"",IF(Sheet1!M17=50,2,IF(Sheet1!M17=100,3)),"")</f>
        <v/>
      </c>
      <c r="J63" s="90" t="str">
        <f>IF(C63&lt;&gt;"",J2,"")</f>
        <v/>
      </c>
    </row>
    <row r="64" spans="1:10">
      <c r="A64" s="84" t="str">
        <f>IF(C64&lt;&gt;"",A2,"")</f>
        <v/>
      </c>
      <c r="B64" s="84" t="str">
        <f>IF(C64&lt;&gt;"",B2,"")</f>
        <v/>
      </c>
      <c r="C64" s="84" t="str">
        <f>IF(Sheet4!B21&lt;&gt;"",Sheet4!B21,"")</f>
        <v/>
      </c>
      <c r="D64" s="84" t="str">
        <f>IF(C64&lt;&gt;"",D2,"")</f>
        <v/>
      </c>
      <c r="E64" s="82" t="str">
        <f>IF(C64&lt;&gt;"",IF(Sheet4!D21="ABS",0,Sheet4!D21),"")</f>
        <v/>
      </c>
      <c r="F64" s="82" t="str">
        <f>IF(C64&lt;&gt;"",Sheet4!F21,"")</f>
        <v/>
      </c>
      <c r="G64" s="82" t="str">
        <f>IF(C64&lt;&gt;"",Sheet4!H21,"")</f>
        <v/>
      </c>
      <c r="H64" s="82" t="str">
        <f>IF(C64&lt;&gt;"",Sheet4!J21,"")</f>
        <v/>
      </c>
      <c r="I64" s="88" t="str">
        <f>IF(C64&lt;&gt;"",IF(Sheet1!M17=50,2,IF(Sheet1!M17=100,3)),"")</f>
        <v/>
      </c>
      <c r="J64" s="90" t="str">
        <f>IF(C64&lt;&gt;"",J2,"")</f>
        <v/>
      </c>
    </row>
    <row r="65" spans="1:10">
      <c r="A65" s="84" t="str">
        <f>IF(C65&lt;&gt;"",A2,"")</f>
        <v/>
      </c>
      <c r="B65" s="84" t="str">
        <f>IF(C65&lt;&gt;"",B2,"")</f>
        <v/>
      </c>
      <c r="C65" s="84" t="str">
        <f>IF(Sheet4!B22&lt;&gt;"",Sheet4!B22,"")</f>
        <v/>
      </c>
      <c r="D65" s="84" t="str">
        <f>IF(C65&lt;&gt;"",D2,"")</f>
        <v/>
      </c>
      <c r="E65" s="82" t="str">
        <f>IF(C65&lt;&gt;"",IF(Sheet4!D22="ABS",0,Sheet4!D22),"")</f>
        <v/>
      </c>
      <c r="F65" s="82" t="str">
        <f>IF(C65&lt;&gt;"",Sheet4!F22,"")</f>
        <v/>
      </c>
      <c r="G65" s="82" t="str">
        <f>IF(C65&lt;&gt;"",Sheet4!H22,"")</f>
        <v/>
      </c>
      <c r="H65" s="82" t="str">
        <f>IF(C65&lt;&gt;"",Sheet4!J22,"")</f>
        <v/>
      </c>
      <c r="I65" s="88" t="str">
        <f>IF(C65&lt;&gt;"",IF(Sheet1!M17=50,2,IF(Sheet1!M17=100,3)),"")</f>
        <v/>
      </c>
      <c r="J65" s="90" t="str">
        <f>IF(C65&lt;&gt;"",J2,"")</f>
        <v/>
      </c>
    </row>
    <row r="66" spans="1:10">
      <c r="A66" s="84" t="str">
        <f>IF(C66&lt;&gt;"",A2,"")</f>
        <v/>
      </c>
      <c r="B66" s="84" t="str">
        <f>IF(C66&lt;&gt;"",B2,"")</f>
        <v/>
      </c>
      <c r="C66" s="84" t="str">
        <f>IF(Sheet4!B23&lt;&gt;"",Sheet4!B23,"")</f>
        <v/>
      </c>
      <c r="D66" s="84" t="str">
        <f>IF(C66&lt;&gt;"",D2,"")</f>
        <v/>
      </c>
      <c r="E66" s="82" t="str">
        <f>IF(C66&lt;&gt;"",IF(Sheet4!D23="ABS",0,Sheet4!D23),"")</f>
        <v/>
      </c>
      <c r="F66" s="82" t="str">
        <f>IF(C66&lt;&gt;"",Sheet4!F23,"")</f>
        <v/>
      </c>
      <c r="G66" s="82" t="str">
        <f>IF(C66&lt;&gt;"",Sheet4!H23,"")</f>
        <v/>
      </c>
      <c r="H66" s="82" t="str">
        <f>IF(C66&lt;&gt;"",Sheet4!J23,"")</f>
        <v/>
      </c>
      <c r="I66" s="88" t="str">
        <f>IF(C66&lt;&gt;"",IF(Sheet1!M17=50,2,IF(Sheet1!M17=100,3)),"")</f>
        <v/>
      </c>
      <c r="J66" s="90" t="str">
        <f>IF(C66&lt;&gt;"",J2,"")</f>
        <v/>
      </c>
    </row>
    <row r="67" spans="1:10">
      <c r="A67" s="84" t="str">
        <f>IF(C67&lt;&gt;"",A2,"")</f>
        <v/>
      </c>
      <c r="B67" s="84" t="str">
        <f>IF(C67&lt;&gt;"",B2,"")</f>
        <v/>
      </c>
      <c r="C67" s="84" t="str">
        <f>IF(Sheet4!B24&lt;&gt;"",Sheet4!B24,"")</f>
        <v/>
      </c>
      <c r="D67" s="84" t="str">
        <f>IF(C67&lt;&gt;"",D2,"")</f>
        <v/>
      </c>
      <c r="E67" s="82" t="str">
        <f>IF(C67&lt;&gt;"",IF(Sheet4!D24="ABS",0,Sheet4!D24),"")</f>
        <v/>
      </c>
      <c r="F67" s="82" t="str">
        <f>IF(C67&lt;&gt;"",Sheet4!F24,"")</f>
        <v/>
      </c>
      <c r="G67" s="82" t="str">
        <f>IF(C67&lt;&gt;"",Sheet4!H24,"")</f>
        <v/>
      </c>
      <c r="H67" s="82" t="str">
        <f>IF(C67&lt;&gt;"",Sheet4!J24,"")</f>
        <v/>
      </c>
      <c r="I67" s="88" t="str">
        <f>IF(C67&lt;&gt;"",IF(Sheet1!M17=50,2,IF(Sheet1!M17=100,3)),"")</f>
        <v/>
      </c>
      <c r="J67" s="90" t="str">
        <f>IF(C67&lt;&gt;"",J2,"")</f>
        <v/>
      </c>
    </row>
    <row r="68" spans="1:10">
      <c r="A68" s="84" t="str">
        <f>IF(C68&lt;&gt;"",A2,"")</f>
        <v/>
      </c>
      <c r="B68" s="84" t="str">
        <f>IF(C68&lt;&gt;"",B2,"")</f>
        <v/>
      </c>
      <c r="C68" s="84" t="str">
        <f>IF(Sheet4!B25&lt;&gt;"",Sheet4!B25,"")</f>
        <v/>
      </c>
      <c r="D68" s="84" t="str">
        <f>IF(C68&lt;&gt;"",D2,"")</f>
        <v/>
      </c>
      <c r="E68" s="82" t="str">
        <f>IF(C68&lt;&gt;"",IF(Sheet4!D25="ABS",0,Sheet4!D25),"")</f>
        <v/>
      </c>
      <c r="F68" s="82" t="str">
        <f>IF(C68&lt;&gt;"",Sheet4!F25,"")</f>
        <v/>
      </c>
      <c r="G68" s="82" t="str">
        <f>IF(C68&lt;&gt;"",Sheet4!H25,"")</f>
        <v/>
      </c>
      <c r="H68" s="82" t="str">
        <f>IF(C68&lt;&gt;"",Sheet4!J25,"")</f>
        <v/>
      </c>
      <c r="I68" s="88" t="str">
        <f>IF(C68&lt;&gt;"",IF(Sheet1!M17=50,2,IF(Sheet1!M17=100,3)),"")</f>
        <v/>
      </c>
      <c r="J68" s="90" t="str">
        <f>IF(C68&lt;&gt;"",J2,"")</f>
        <v/>
      </c>
    </row>
    <row r="69" spans="1:10">
      <c r="A69" s="84" t="str">
        <f>IF(C69&lt;&gt;"",A2,"")</f>
        <v/>
      </c>
      <c r="B69" s="84" t="str">
        <f>IF(C69&lt;&gt;"",B2,"")</f>
        <v/>
      </c>
      <c r="C69" s="84" t="str">
        <f>IF(Sheet4!B26&lt;&gt;"",Sheet4!B26,"")</f>
        <v/>
      </c>
      <c r="D69" s="84" t="str">
        <f>IF(C69&lt;&gt;"",D2,"")</f>
        <v/>
      </c>
      <c r="E69" s="82" t="str">
        <f>IF(C69&lt;&gt;"",IF(Sheet4!D26="ABS",0,Sheet4!D26),"")</f>
        <v/>
      </c>
      <c r="F69" s="82" t="str">
        <f>IF(C69&lt;&gt;"",Sheet4!F26,"")</f>
        <v/>
      </c>
      <c r="G69" s="82" t="str">
        <f>IF(C69&lt;&gt;"",Sheet4!H26,"")</f>
        <v/>
      </c>
      <c r="H69" s="82" t="str">
        <f>IF(C69&lt;&gt;"",Sheet4!J26,"")</f>
        <v/>
      </c>
      <c r="I69" s="88" t="str">
        <f>IF(C69&lt;&gt;"",IF(Sheet1!M17=50,2,IF(Sheet1!M17=100,3)),"")</f>
        <v/>
      </c>
      <c r="J69" s="90" t="str">
        <f>IF(C69&lt;&gt;"",J2,"")</f>
        <v/>
      </c>
    </row>
    <row r="70" spans="1:10">
      <c r="A70" s="84" t="str">
        <f>IF(C70&lt;&gt;"",A2,"")</f>
        <v/>
      </c>
      <c r="B70" s="84" t="str">
        <f>IF(C70&lt;&gt;"",B2,"")</f>
        <v/>
      </c>
      <c r="C70" s="84" t="str">
        <f>IF(Sheet4!B27&lt;&gt;"",Sheet4!B27,"")</f>
        <v/>
      </c>
      <c r="D70" s="84" t="str">
        <f>IF(C70&lt;&gt;"",D2,"")</f>
        <v/>
      </c>
      <c r="E70" s="82" t="str">
        <f>IF(C70&lt;&gt;"",IF(Sheet4!D27="ABS",0,Sheet4!D27),"")</f>
        <v/>
      </c>
      <c r="F70" s="82" t="str">
        <f>IF(C70&lt;&gt;"",Sheet4!F27,"")</f>
        <v/>
      </c>
      <c r="G70" s="82" t="str">
        <f>IF(C70&lt;&gt;"",Sheet4!H27,"")</f>
        <v/>
      </c>
      <c r="H70" s="82" t="str">
        <f>IF(C70&lt;&gt;"",Sheet4!J27,"")</f>
        <v/>
      </c>
      <c r="I70" s="88" t="str">
        <f>IF(C70&lt;&gt;"",IF(Sheet1!M17=50,2,IF(Sheet1!M17=100,3)),"")</f>
        <v/>
      </c>
      <c r="J70" s="90" t="str">
        <f>IF(C70&lt;&gt;"",J2,"")</f>
        <v/>
      </c>
    </row>
    <row r="71" spans="1:10">
      <c r="A71" s="84" t="str">
        <f>IF(C71&lt;&gt;"",A2,"")</f>
        <v/>
      </c>
      <c r="B71" s="84" t="str">
        <f>IF(C71&lt;&gt;"",B2,"")</f>
        <v/>
      </c>
      <c r="C71" s="84" t="str">
        <f>IF(Sheet4!B28&lt;&gt;"",Sheet4!B28,"")</f>
        <v/>
      </c>
      <c r="D71" s="84" t="str">
        <f>IF(C71&lt;&gt;"",D2,"")</f>
        <v/>
      </c>
      <c r="E71" s="82" t="str">
        <f>IF(C71&lt;&gt;"",IF(Sheet4!D28="ABS",0,Sheet4!D28),"")</f>
        <v/>
      </c>
      <c r="F71" s="82" t="str">
        <f>IF(C71&lt;&gt;"",Sheet4!F28,"")</f>
        <v/>
      </c>
      <c r="G71" s="82" t="str">
        <f>IF(C71&lt;&gt;"",Sheet4!H28,"")</f>
        <v/>
      </c>
      <c r="H71" s="82" t="str">
        <f>IF(C71&lt;&gt;"",Sheet4!J28,"")</f>
        <v/>
      </c>
      <c r="I71" s="88" t="str">
        <f>IF(C71&lt;&gt;"",IF(Sheet1!M17=50,2,IF(Sheet1!M17=100,3)),"")</f>
        <v/>
      </c>
      <c r="J71" s="90" t="str">
        <f>IF(C71&lt;&gt;"",J2,"")</f>
        <v/>
      </c>
    </row>
    <row r="72" spans="1:10">
      <c r="A72" s="84" t="str">
        <f>IF(C72&lt;&gt;"",A2,"")</f>
        <v/>
      </c>
      <c r="B72" s="84" t="str">
        <f>IF(C72&lt;&gt;"",B2,"")</f>
        <v/>
      </c>
      <c r="C72" s="84" t="str">
        <f>IF(Sheet4!B29&lt;&gt;"",Sheet4!B29,"")</f>
        <v/>
      </c>
      <c r="D72" s="84" t="str">
        <f>IF(C72&lt;&gt;"",D2,"")</f>
        <v/>
      </c>
      <c r="E72" s="82" t="str">
        <f>IF(C72&lt;&gt;"",IF(Sheet4!D29="ABS",0,Sheet4!D29),"")</f>
        <v/>
      </c>
      <c r="F72" s="82" t="str">
        <f>IF(C72&lt;&gt;"",Sheet4!F29,"")</f>
        <v/>
      </c>
      <c r="G72" s="82" t="str">
        <f>IF(C72&lt;&gt;"",Sheet4!H29,"")</f>
        <v/>
      </c>
      <c r="H72" s="82" t="str">
        <f>IF(C72&lt;&gt;"",Sheet4!J29,"")</f>
        <v/>
      </c>
      <c r="I72" s="88" t="str">
        <f>IF(C72&lt;&gt;"",IF(Sheet1!M17=50,2,IF(Sheet1!M17=100,3)),"")</f>
        <v/>
      </c>
      <c r="J72" s="90" t="str">
        <f>IF(C72&lt;&gt;"",J2,"")</f>
        <v/>
      </c>
    </row>
    <row r="73" spans="1:10">
      <c r="A73" s="84" t="str">
        <f>IF(C73&lt;&gt;"",A2,"")</f>
        <v/>
      </c>
      <c r="B73" s="84" t="str">
        <f>IF(C73&lt;&gt;"",B2,"")</f>
        <v/>
      </c>
      <c r="C73" s="84" t="str">
        <f>IF(Sheet4!B30&lt;&gt;"",Sheet4!B30,"")</f>
        <v/>
      </c>
      <c r="D73" s="84" t="str">
        <f>IF(C73&lt;&gt;"",D2,"")</f>
        <v/>
      </c>
      <c r="E73" s="82" t="str">
        <f>IF(C73&lt;&gt;"",IF(Sheet4!D30="ABS",0,Sheet4!D30),"")</f>
        <v/>
      </c>
      <c r="F73" s="82" t="str">
        <f>IF(C73&lt;&gt;"",Sheet4!F30,"")</f>
        <v/>
      </c>
      <c r="G73" s="82" t="str">
        <f>IF(C73&lt;&gt;"",Sheet4!H30,"")</f>
        <v/>
      </c>
      <c r="H73" s="82" t="str">
        <f>IF(C73&lt;&gt;"",Sheet4!J30,"")</f>
        <v/>
      </c>
      <c r="I73" s="88" t="str">
        <f>IF(C73&lt;&gt;"",IF(Sheet1!M17=50,2,IF(Sheet1!M17=100,3)),"")</f>
        <v/>
      </c>
      <c r="J73" s="90" t="str">
        <f>IF(C73&lt;&gt;"",J2,"")</f>
        <v/>
      </c>
    </row>
    <row r="74" spans="1:10">
      <c r="A74" s="84" t="str">
        <f>IF(C74&lt;&gt;"",A2,"")</f>
        <v/>
      </c>
      <c r="B74" s="84" t="str">
        <f>IF(C74&lt;&gt;"",B2,"")</f>
        <v/>
      </c>
      <c r="C74" s="84" t="str">
        <f>IF(Sheet4!B31&lt;&gt;"",Sheet4!B31,"")</f>
        <v/>
      </c>
      <c r="D74" s="84" t="str">
        <f>IF(C74&lt;&gt;"",D2,"")</f>
        <v/>
      </c>
      <c r="E74" s="82" t="str">
        <f>IF(C74&lt;&gt;"",IF(Sheet4!D31="ABS",0,Sheet4!D31),"")</f>
        <v/>
      </c>
      <c r="F74" s="82" t="str">
        <f>IF(C74&lt;&gt;"",Sheet4!F31,"")</f>
        <v/>
      </c>
      <c r="G74" s="82" t="str">
        <f>IF(C74&lt;&gt;"",Sheet4!H31,"")</f>
        <v/>
      </c>
      <c r="H74" s="82" t="str">
        <f>IF(C74&lt;&gt;"",Sheet4!J31,"")</f>
        <v/>
      </c>
      <c r="I74" s="88" t="str">
        <f>IF(C74&lt;&gt;"",IF(Sheet1!M17=50,2,IF(Sheet1!M17=100,3)),"")</f>
        <v/>
      </c>
      <c r="J74" s="90" t="str">
        <f>IF(C74&lt;&gt;"",J2,"")</f>
        <v/>
      </c>
    </row>
    <row r="75" spans="1:10">
      <c r="A75" s="84" t="str">
        <f>IF(C75&lt;&gt;"",A2,"")</f>
        <v/>
      </c>
      <c r="B75" s="84" t="str">
        <f>IF(C75&lt;&gt;"",B2,"")</f>
        <v/>
      </c>
      <c r="C75" s="84" t="str">
        <f>IF(Sheet4!B32&lt;&gt;"",Sheet4!B32,"")</f>
        <v/>
      </c>
      <c r="D75" s="84" t="str">
        <f>IF(C75&lt;&gt;"",D2,"")</f>
        <v/>
      </c>
      <c r="E75" s="82" t="str">
        <f>IF(C75&lt;&gt;"",IF(Sheet4!D32="ABS",0,Sheet4!D32),"")</f>
        <v/>
      </c>
      <c r="F75" s="82" t="str">
        <f>IF(C75&lt;&gt;"",Sheet4!F32,"")</f>
        <v/>
      </c>
      <c r="G75" s="82" t="str">
        <f>IF(C75&lt;&gt;"",Sheet4!H32,"")</f>
        <v/>
      </c>
      <c r="H75" s="82" t="str">
        <f>IF(C75&lt;&gt;"",Sheet4!J32,"")</f>
        <v/>
      </c>
      <c r="I75" s="88" t="str">
        <f>IF(C75&lt;&gt;"",IF(Sheet1!M17=50,2,IF(Sheet1!M17=100,3)),"")</f>
        <v/>
      </c>
      <c r="J75" s="90" t="str">
        <f>IF(C75&lt;&gt;"",J2,"")</f>
        <v/>
      </c>
    </row>
    <row r="76" spans="1:10">
      <c r="A76" s="84" t="str">
        <f>IF(C76&lt;&gt;"",A2,"")</f>
        <v/>
      </c>
      <c r="B76" s="84" t="str">
        <f>IF(C76&lt;&gt;"",B2,"")</f>
        <v/>
      </c>
      <c r="C76" s="84" t="str">
        <f>IF(Sheet4!B33&lt;&gt;"",Sheet4!B33,"")</f>
        <v/>
      </c>
      <c r="D76" s="84" t="str">
        <f>IF(C76&lt;&gt;"",D2,"")</f>
        <v/>
      </c>
      <c r="E76" s="82" t="str">
        <f>IF(C76&lt;&gt;"",IF(Sheet4!D33="ABS",0,Sheet4!D33),"")</f>
        <v/>
      </c>
      <c r="F76" s="82" t="str">
        <f>IF(C76&lt;&gt;"",Sheet4!F33,"")</f>
        <v/>
      </c>
      <c r="G76" s="82" t="str">
        <f>IF(C76&lt;&gt;"",Sheet4!H33,"")</f>
        <v/>
      </c>
      <c r="H76" s="82" t="str">
        <f>IF(C76&lt;&gt;"",Sheet4!J33,"")</f>
        <v/>
      </c>
      <c r="I76" s="88" t="str">
        <f>IF(C76&lt;&gt;"",IF(Sheet1!M17=50,2,IF(Sheet1!M17=100,3)),"")</f>
        <v/>
      </c>
      <c r="J76" s="90" t="str">
        <f>IF(C76&lt;&gt;"",J2,"")</f>
        <v/>
      </c>
    </row>
    <row r="77" spans="1:10">
      <c r="A77" s="84" t="str">
        <f>IF(C77&lt;&gt;"",A2,"")</f>
        <v/>
      </c>
      <c r="B77" s="84" t="str">
        <f>IF(C77&lt;&gt;"",B2,"")</f>
        <v/>
      </c>
      <c r="C77" s="84" t="str">
        <f>IF(Sheet4!B34&lt;&gt;"",Sheet4!B34,"")</f>
        <v/>
      </c>
      <c r="D77" s="84" t="str">
        <f>IF(C77&lt;&gt;"",D2,"")</f>
        <v/>
      </c>
      <c r="E77" s="82" t="str">
        <f>IF(C77&lt;&gt;"",IF(Sheet4!D34="ABS",0,Sheet4!D34),"")</f>
        <v/>
      </c>
      <c r="F77" s="82" t="str">
        <f>IF(C77&lt;&gt;"",Sheet4!F34,"")</f>
        <v/>
      </c>
      <c r="G77" s="82" t="str">
        <f>IF(C77&lt;&gt;"",Sheet4!H34,"")</f>
        <v/>
      </c>
      <c r="H77" s="82" t="str">
        <f>IF(C77&lt;&gt;"",Sheet4!J34,"")</f>
        <v/>
      </c>
      <c r="I77" s="88" t="str">
        <f>IF(C77&lt;&gt;"",IF(Sheet1!M17=50,2,IF(Sheet1!M17=100,3)),"")</f>
        <v/>
      </c>
      <c r="J77" s="90" t="str">
        <f>IF(C77&lt;&gt;"",J2,"")</f>
        <v/>
      </c>
    </row>
    <row r="78" spans="1:10">
      <c r="A78" s="84" t="str">
        <f>IF(C78&lt;&gt;"",A2,"")</f>
        <v/>
      </c>
      <c r="B78" s="84" t="str">
        <f>IF(C78&lt;&gt;"",B2,"")</f>
        <v/>
      </c>
      <c r="C78" s="84" t="str">
        <f>IF(Sheet4!B35&lt;&gt;"",Sheet4!B35,"")</f>
        <v/>
      </c>
      <c r="D78" s="84" t="str">
        <f>IF(C78&lt;&gt;"",D2,"")</f>
        <v/>
      </c>
      <c r="E78" s="82" t="str">
        <f>IF(C78&lt;&gt;"",IF(Sheet4!D35="ABS",0,Sheet4!D35),"")</f>
        <v/>
      </c>
      <c r="F78" s="82" t="str">
        <f>IF(C78&lt;&gt;"",Sheet4!F35,"")</f>
        <v/>
      </c>
      <c r="G78" s="82" t="str">
        <f>IF(C78&lt;&gt;"",Sheet4!H35,"")</f>
        <v/>
      </c>
      <c r="H78" s="82" t="str">
        <f>IF(C78&lt;&gt;"",Sheet4!J35,"")</f>
        <v/>
      </c>
      <c r="I78" s="88" t="str">
        <f>IF(C78&lt;&gt;"",IF(Sheet1!M17=50,2,IF(Sheet1!M17=100,3)),"")</f>
        <v/>
      </c>
      <c r="J78" s="90" t="str">
        <f>IF(C78&lt;&gt;"",J2,"")</f>
        <v/>
      </c>
    </row>
    <row r="79" spans="1:10">
      <c r="A79" s="84" t="str">
        <f>IF(C79&lt;&gt;"",A2,"")</f>
        <v/>
      </c>
      <c r="B79" s="84" t="str">
        <f>IF(C79&lt;&gt;"",B2,"")</f>
        <v/>
      </c>
      <c r="C79" s="84" t="str">
        <f>IF(Sheet4!B36&lt;&gt;"",Sheet4!B36,"")</f>
        <v/>
      </c>
      <c r="D79" s="84" t="str">
        <f>IF(C79&lt;&gt;"",D2,"")</f>
        <v/>
      </c>
      <c r="E79" s="82" t="str">
        <f>IF(C79&lt;&gt;"",IF(Sheet4!D36="ABS",0,Sheet4!D36),"")</f>
        <v/>
      </c>
      <c r="F79" s="82" t="str">
        <f>IF(C79&lt;&gt;"",Sheet4!F36,"")</f>
        <v/>
      </c>
      <c r="G79" s="82" t="str">
        <f>IF(C79&lt;&gt;"",Sheet4!H36,"")</f>
        <v/>
      </c>
      <c r="H79" s="82" t="str">
        <f>IF(C79&lt;&gt;"",Sheet4!J36,"")</f>
        <v/>
      </c>
      <c r="I79" s="88" t="str">
        <f>IF(C79&lt;&gt;"",IF(Sheet1!M17=50,2,IF(Sheet1!M17=100,3)),"")</f>
        <v/>
      </c>
      <c r="J79" s="90" t="str">
        <f>IF(C79&lt;&gt;"",J2,"")</f>
        <v/>
      </c>
    </row>
    <row r="80" spans="1:10">
      <c r="A80" s="84" t="str">
        <f>IF(C80&lt;&gt;"",A2,"")</f>
        <v/>
      </c>
      <c r="B80" s="84" t="str">
        <f>IF(C80&lt;&gt;"",B2,"")</f>
        <v/>
      </c>
      <c r="C80" s="84" t="str">
        <f>IF(Sheet4!B37&lt;&gt;"",Sheet4!B37,"")</f>
        <v/>
      </c>
      <c r="D80" s="84" t="str">
        <f>IF(C80&lt;&gt;"",D2,"")</f>
        <v/>
      </c>
      <c r="E80" s="82" t="str">
        <f>IF(C80&lt;&gt;"",IF(Sheet4!D37="ABS",0,Sheet4!D37),"")</f>
        <v/>
      </c>
      <c r="F80" s="82" t="str">
        <f>IF(C80&lt;&gt;"",Sheet4!F37,"")</f>
        <v/>
      </c>
      <c r="G80" s="82" t="str">
        <f>IF(C80&lt;&gt;"",Sheet4!H37,"")</f>
        <v/>
      </c>
      <c r="H80" s="82" t="str">
        <f>IF(C80&lt;&gt;"",Sheet4!J37,"")</f>
        <v/>
      </c>
      <c r="I80" s="88" t="str">
        <f>IF(C80&lt;&gt;"",IF(Sheet1!M17=50,2,IF(Sheet1!M17=100,3)),"")</f>
        <v/>
      </c>
      <c r="J80" s="90" t="str">
        <f>IF(C80&lt;&gt;"",J2,"")</f>
        <v/>
      </c>
    </row>
    <row r="81" spans="1:10">
      <c r="A81" s="84" t="str">
        <f>IF(C81&lt;&gt;"",A2,"")</f>
        <v/>
      </c>
      <c r="B81" s="84" t="str">
        <f>IF(C81&lt;&gt;"",B2,"")</f>
        <v/>
      </c>
      <c r="C81" s="84" t="str">
        <f>IF(Sheet4!B38&lt;&gt;"",Sheet4!B38,"")</f>
        <v/>
      </c>
      <c r="D81" s="84" t="str">
        <f>IF(C81&lt;&gt;"",D2,"")</f>
        <v/>
      </c>
      <c r="E81" s="82" t="str">
        <f>IF(C81&lt;&gt;"",IF(Sheet4!D38="ABS",0,Sheet4!D38),"")</f>
        <v/>
      </c>
      <c r="F81" s="82" t="str">
        <f>IF(C81&lt;&gt;"",Sheet4!F38,"")</f>
        <v/>
      </c>
      <c r="G81" s="82" t="str">
        <f>IF(C81&lt;&gt;"",Sheet4!H38,"")</f>
        <v/>
      </c>
      <c r="H81" s="82" t="str">
        <f>IF(C81&lt;&gt;"",Sheet4!J38,"")</f>
        <v/>
      </c>
      <c r="I81" s="88" t="str">
        <f>IF(C81&lt;&gt;"",IF(Sheet1!M17=50,2,IF(Sheet1!M17=100,3)),"")</f>
        <v/>
      </c>
      <c r="J81" s="90" t="str">
        <f>IF(C81&lt;&gt;"",J2,"")</f>
        <v/>
      </c>
    </row>
    <row r="82" spans="1:10">
      <c r="A82" s="81" t="str">
        <f>IF(C82&lt;&gt;"",A2,"")</f>
        <v/>
      </c>
      <c r="B82" s="81" t="str">
        <f>IF(C82&lt;&gt;"",B2,"")</f>
        <v/>
      </c>
      <c r="C82" s="81" t="str">
        <f>IF(Sheet5!B19&lt;&gt;"",Sheet5!B19,"")</f>
        <v/>
      </c>
      <c r="D82" s="81" t="str">
        <f>IF(C82&lt;&gt;"",D2,"")</f>
        <v/>
      </c>
      <c r="E82" s="83" t="str">
        <f>IF(C82&lt;&gt;"",IF(Sheet5!D19="ABS",0,Sheet5!D19),"")</f>
        <v/>
      </c>
      <c r="F82" s="83" t="str">
        <f>IF(C82&lt;&gt;"",Sheet5!F19,"")</f>
        <v/>
      </c>
      <c r="G82" s="83" t="str">
        <f>IF(C82&lt;&gt;"",Sheet5!H19,"")</f>
        <v/>
      </c>
      <c r="H82" s="83" t="str">
        <f>IF(C82&lt;&gt;"",Sheet5!J19,"")</f>
        <v/>
      </c>
      <c r="I82" s="88" t="str">
        <f>IF(C82&lt;&gt;"",IF(Sheet1!M17=50,2,IF(Sheet1!M17=100,3)),"")</f>
        <v/>
      </c>
      <c r="J82" s="90" t="str">
        <f>IF(C82&lt;&gt;"",J2,"")</f>
        <v/>
      </c>
    </row>
    <row r="83" spans="1:10">
      <c r="A83" s="84" t="str">
        <f>IF(C83&lt;&gt;"",A2,"")</f>
        <v/>
      </c>
      <c r="B83" s="84" t="str">
        <f>IF(C83&lt;&gt;"",B2,"")</f>
        <v/>
      </c>
      <c r="C83" s="84" t="str">
        <f>IF(Sheet5!B20&lt;&gt;"",Sheet5!B20,"")</f>
        <v/>
      </c>
      <c r="D83" s="84" t="str">
        <f>IF(C83&lt;&gt;"",D2,"")</f>
        <v/>
      </c>
      <c r="E83" s="82" t="str">
        <f>IF(C83&lt;&gt;"",IF(Sheet5!D20="ABS",0,Sheet5!D20),"")</f>
        <v/>
      </c>
      <c r="F83" s="82" t="str">
        <f>IF(C83&lt;&gt;"",Sheet5!F20,"")</f>
        <v/>
      </c>
      <c r="G83" s="82" t="str">
        <f>IF(C83&lt;&gt;"",Sheet5!H20,"")</f>
        <v/>
      </c>
      <c r="H83" s="82" t="str">
        <f>IF(C83&lt;&gt;"",Sheet5!J20,"")</f>
        <v/>
      </c>
      <c r="I83" s="88" t="str">
        <f>IF(C83&lt;&gt;"",IF(Sheet1!M17=50,2,IF(Sheet1!M17=100,3)),"")</f>
        <v/>
      </c>
      <c r="J83" s="90" t="str">
        <f>IF(C83&lt;&gt;"",J2,"")</f>
        <v/>
      </c>
    </row>
    <row r="84" spans="1:10">
      <c r="A84" s="84" t="str">
        <f>IF(C84&lt;&gt;"",A2,"")</f>
        <v/>
      </c>
      <c r="B84" s="84" t="str">
        <f>IF(C84&lt;&gt;"",B2,"")</f>
        <v/>
      </c>
      <c r="C84" s="84" t="str">
        <f>IF(Sheet5!B21&lt;&gt;"",Sheet5!B21,"")</f>
        <v/>
      </c>
      <c r="D84" s="84" t="str">
        <f>IF(C84&lt;&gt;"",D2,"")</f>
        <v/>
      </c>
      <c r="E84" s="82" t="str">
        <f>IF(C84&lt;&gt;"",IF(Sheet5!D21="ABS",0,Sheet5!D21),"")</f>
        <v/>
      </c>
      <c r="F84" s="82" t="str">
        <f>IF(C84&lt;&gt;"",Sheet5!F21,"")</f>
        <v/>
      </c>
      <c r="G84" s="82" t="str">
        <f>IF(C84&lt;&gt;"",Sheet5!H21,"")</f>
        <v/>
      </c>
      <c r="H84" s="82" t="str">
        <f>IF(C84&lt;&gt;"",Sheet5!J21,"")</f>
        <v/>
      </c>
      <c r="I84" s="88" t="str">
        <f>IF(C84&lt;&gt;"",IF(Sheet1!M17=50,2,IF(Sheet1!M17=100,3)),"")</f>
        <v/>
      </c>
      <c r="J84" s="90" t="str">
        <f>IF(C84&lt;&gt;"",J2,"")</f>
        <v/>
      </c>
    </row>
    <row r="85" spans="1:10">
      <c r="A85" s="84" t="str">
        <f>IF(C85&lt;&gt;"",A2,"")</f>
        <v/>
      </c>
      <c r="B85" s="84" t="str">
        <f>IF(C85&lt;&gt;"",B2,"")</f>
        <v/>
      </c>
      <c r="C85" s="84" t="str">
        <f>IF(Sheet5!B22&lt;&gt;"",Sheet5!B22,"")</f>
        <v/>
      </c>
      <c r="D85" s="84" t="str">
        <f>IF(C85&lt;&gt;"",D2,"")</f>
        <v/>
      </c>
      <c r="E85" s="82" t="str">
        <f>IF(C85&lt;&gt;"",IF(Sheet5!D22="ABS",0,Sheet5!D22),"")</f>
        <v/>
      </c>
      <c r="F85" s="82" t="str">
        <f>IF(C85&lt;&gt;"",Sheet5!F22,"")</f>
        <v/>
      </c>
      <c r="G85" s="82" t="str">
        <f>IF(C85&lt;&gt;"",Sheet5!H22,"")</f>
        <v/>
      </c>
      <c r="H85" s="82" t="str">
        <f>IF(C85&lt;&gt;"",Sheet5!J22,"")</f>
        <v/>
      </c>
      <c r="I85" s="88" t="str">
        <f>IF(C85&lt;&gt;"",IF(Sheet1!M17=50,2,IF(Sheet1!M17=100,3)),"")</f>
        <v/>
      </c>
      <c r="J85" s="90" t="str">
        <f>IF(C85&lt;&gt;"",J2,"")</f>
        <v/>
      </c>
    </row>
    <row r="86" spans="1:10">
      <c r="A86" s="84" t="str">
        <f>IF(C86&lt;&gt;"",A2,"")</f>
        <v/>
      </c>
      <c r="B86" s="84" t="str">
        <f>IF(C86&lt;&gt;"",B2,"")</f>
        <v/>
      </c>
      <c r="C86" s="84" t="str">
        <f>IF(Sheet5!B23&lt;&gt;"",Sheet5!B23,"")</f>
        <v/>
      </c>
      <c r="D86" s="84" t="str">
        <f>IF(C86&lt;&gt;"",D2,"")</f>
        <v/>
      </c>
      <c r="E86" s="82" t="str">
        <f>IF(C86&lt;&gt;"",IF(Sheet5!D23="ABS",0,Sheet5!D23),"")</f>
        <v/>
      </c>
      <c r="F86" s="82" t="str">
        <f>IF(C86&lt;&gt;"",Sheet5!F23,"")</f>
        <v/>
      </c>
      <c r="G86" s="82" t="str">
        <f>IF(C86&lt;&gt;"",Sheet5!H23,"")</f>
        <v/>
      </c>
      <c r="H86" s="82" t="str">
        <f>IF(C86&lt;&gt;"",Sheet5!J23,"")</f>
        <v/>
      </c>
      <c r="I86" s="88" t="str">
        <f>IF(C86&lt;&gt;"",IF(Sheet1!M17=50,2,IF(Sheet1!M17=100,3)),"")</f>
        <v/>
      </c>
      <c r="J86" s="90" t="str">
        <f>IF(C86&lt;&gt;"",J2,"")</f>
        <v/>
      </c>
    </row>
    <row r="87" spans="1:10">
      <c r="A87" s="84" t="str">
        <f>IF(C87&lt;&gt;"",A2,"")</f>
        <v/>
      </c>
      <c r="B87" s="84" t="str">
        <f>IF(C87&lt;&gt;"",B2,"")</f>
        <v/>
      </c>
      <c r="C87" s="84" t="str">
        <f>IF(Sheet5!B24&lt;&gt;"",Sheet5!B24,"")</f>
        <v/>
      </c>
      <c r="D87" s="84" t="str">
        <f>IF(C87&lt;&gt;"",D2,"")</f>
        <v/>
      </c>
      <c r="E87" s="82" t="str">
        <f>IF(C87&lt;&gt;"",IF(Sheet5!D24="ABS",0,Sheet5!D24),"")</f>
        <v/>
      </c>
      <c r="F87" s="82" t="str">
        <f>IF(C87&lt;&gt;"",Sheet5!F24,"")</f>
        <v/>
      </c>
      <c r="G87" s="82" t="str">
        <f>IF(C87&lt;&gt;"",Sheet5!H24,"")</f>
        <v/>
      </c>
      <c r="H87" s="82" t="str">
        <f>IF(C87&lt;&gt;"",Sheet5!J24,"")</f>
        <v/>
      </c>
      <c r="I87" s="88" t="str">
        <f>IF(C87&lt;&gt;"",IF(Sheet1!M17=50,2,IF(Sheet1!M17=100,3)),"")</f>
        <v/>
      </c>
      <c r="J87" s="90" t="str">
        <f>IF(C87&lt;&gt;"",J2,"")</f>
        <v/>
      </c>
    </row>
    <row r="88" spans="1:10">
      <c r="A88" s="84" t="str">
        <f>IF(C88&lt;&gt;"",A2,"")</f>
        <v/>
      </c>
      <c r="B88" s="84" t="str">
        <f>IF(C88&lt;&gt;"",B2,"")</f>
        <v/>
      </c>
      <c r="C88" s="84" t="str">
        <f>IF(Sheet5!B25&lt;&gt;"",Sheet5!B25,"")</f>
        <v/>
      </c>
      <c r="D88" s="84" t="str">
        <f>IF(C88&lt;&gt;"",D2,"")</f>
        <v/>
      </c>
      <c r="E88" s="82" t="str">
        <f>IF(C88&lt;&gt;"",IF(Sheet5!D25="ABS",0,Sheet5!D25),"")</f>
        <v/>
      </c>
      <c r="F88" s="82" t="str">
        <f>IF(C88&lt;&gt;"",Sheet5!F25,"")</f>
        <v/>
      </c>
      <c r="G88" s="82" t="str">
        <f>IF(C88&lt;&gt;"",Sheet5!H25,"")</f>
        <v/>
      </c>
      <c r="H88" s="82" t="str">
        <f>IF(C88&lt;&gt;"",Sheet5!J25,"")</f>
        <v/>
      </c>
      <c r="I88" s="88" t="str">
        <f>IF(C88&lt;&gt;"",IF(Sheet1!M17=50,2,IF(Sheet1!M17=100,3)),"")</f>
        <v/>
      </c>
      <c r="J88" s="90" t="str">
        <f>IF(C88&lt;&gt;"",J2,"")</f>
        <v/>
      </c>
    </row>
    <row r="89" spans="1:10">
      <c r="A89" s="84" t="str">
        <f>IF(C89&lt;&gt;"",A2,"")</f>
        <v/>
      </c>
      <c r="B89" s="84" t="str">
        <f>IF(C89&lt;&gt;"",B2,"")</f>
        <v/>
      </c>
      <c r="C89" s="84" t="str">
        <f>IF(Sheet5!B26&lt;&gt;"",Sheet5!B26,"")</f>
        <v/>
      </c>
      <c r="D89" s="84" t="str">
        <f>IF(C89&lt;&gt;"",D2,"")</f>
        <v/>
      </c>
      <c r="E89" s="82" t="str">
        <f>IF(C89&lt;&gt;"",IF(Sheet5!D26="ABS",0,Sheet5!D26),"")</f>
        <v/>
      </c>
      <c r="F89" s="82" t="str">
        <f>IF(C89&lt;&gt;"",Sheet5!F26,"")</f>
        <v/>
      </c>
      <c r="G89" s="82" t="str">
        <f>IF(C89&lt;&gt;"",Sheet5!H26,"")</f>
        <v/>
      </c>
      <c r="H89" s="82" t="str">
        <f>IF(C89&lt;&gt;"",Sheet5!J26,"")</f>
        <v/>
      </c>
      <c r="I89" s="88" t="str">
        <f>IF(C89&lt;&gt;"",IF(Sheet1!M17=50,2,IF(Sheet1!M17=100,3)),"")</f>
        <v/>
      </c>
      <c r="J89" s="90" t="str">
        <f>IF(C89&lt;&gt;"",J2,"")</f>
        <v/>
      </c>
    </row>
    <row r="90" spans="1:10">
      <c r="A90" s="84" t="str">
        <f>IF(C90&lt;&gt;"",A2,"")</f>
        <v/>
      </c>
      <c r="B90" s="84" t="str">
        <f>IF(C90&lt;&gt;"",B2,"")</f>
        <v/>
      </c>
      <c r="C90" s="84" t="str">
        <f>IF(Sheet5!B27&lt;&gt;"",Sheet5!B27,"")</f>
        <v/>
      </c>
      <c r="D90" s="84" t="str">
        <f>IF(C90&lt;&gt;"",D2,"")</f>
        <v/>
      </c>
      <c r="E90" s="82" t="str">
        <f>IF(C90&lt;&gt;"",IF(Sheet5!D27="ABS",0,Sheet5!D27),"")</f>
        <v/>
      </c>
      <c r="F90" s="82" t="str">
        <f>IF(C90&lt;&gt;"",Sheet5!F27,"")</f>
        <v/>
      </c>
      <c r="G90" s="82" t="str">
        <f>IF(C90&lt;&gt;"",Sheet5!H27,"")</f>
        <v/>
      </c>
      <c r="H90" s="82" t="str">
        <f>IF(C90&lt;&gt;"",Sheet5!J27,"")</f>
        <v/>
      </c>
      <c r="I90" s="88" t="str">
        <f>IF(C90&lt;&gt;"",IF(Sheet1!M17=50,2,IF(Sheet1!M17=100,3)),"")</f>
        <v/>
      </c>
      <c r="J90" s="90" t="str">
        <f>IF(C90&lt;&gt;"",J2,"")</f>
        <v/>
      </c>
    </row>
    <row r="91" spans="1:10">
      <c r="A91" s="84" t="str">
        <f>IF(C91&lt;&gt;"",A2,"")</f>
        <v/>
      </c>
      <c r="B91" s="84" t="str">
        <f>IF(C91&lt;&gt;"",B2,"")</f>
        <v/>
      </c>
      <c r="C91" s="84" t="str">
        <f>IF(Sheet5!B28&lt;&gt;"",Sheet5!B28,"")</f>
        <v/>
      </c>
      <c r="D91" s="84" t="str">
        <f>IF(C91&lt;&gt;"",D2,"")</f>
        <v/>
      </c>
      <c r="E91" s="82" t="str">
        <f>IF(C91&lt;&gt;"",IF(Sheet5!D28="ABS",0,Sheet5!D28),"")</f>
        <v/>
      </c>
      <c r="F91" s="82" t="str">
        <f>IF(C91&lt;&gt;"",Sheet5!F28,"")</f>
        <v/>
      </c>
      <c r="G91" s="82" t="str">
        <f>IF(C91&lt;&gt;"",Sheet5!H28,"")</f>
        <v/>
      </c>
      <c r="H91" s="82" t="str">
        <f>IF(C91&lt;&gt;"",Sheet5!J28,"")</f>
        <v/>
      </c>
      <c r="I91" s="88" t="str">
        <f>IF(C91&lt;&gt;"",IF(Sheet1!M17=50,2,IF(Sheet1!M17=100,3)),"")</f>
        <v/>
      </c>
      <c r="J91" s="90" t="str">
        <f>IF(C91&lt;&gt;"",J2,"")</f>
        <v/>
      </c>
    </row>
    <row r="92" spans="1:10">
      <c r="A92" s="84" t="str">
        <f>IF(C92&lt;&gt;"",A2,"")</f>
        <v/>
      </c>
      <c r="B92" s="84" t="str">
        <f>IF(C92&lt;&gt;"",B2,"")</f>
        <v/>
      </c>
      <c r="C92" s="84" t="str">
        <f>IF(Sheet5!B29&lt;&gt;"",Sheet5!B29,"")</f>
        <v/>
      </c>
      <c r="D92" s="84" t="str">
        <f>IF(C92&lt;&gt;"",D2,"")</f>
        <v/>
      </c>
      <c r="E92" s="82" t="str">
        <f>IF(C92&lt;&gt;"",IF(Sheet5!D29="ABS",0,Sheet5!D29),"")</f>
        <v/>
      </c>
      <c r="F92" s="82" t="str">
        <f>IF(C92&lt;&gt;"",Sheet5!F29,"")</f>
        <v/>
      </c>
      <c r="G92" s="82" t="str">
        <f>IF(C92&lt;&gt;"",Sheet5!H29,"")</f>
        <v/>
      </c>
      <c r="H92" s="82" t="str">
        <f>IF(C92&lt;&gt;"",Sheet5!J29,"")</f>
        <v/>
      </c>
      <c r="I92" s="88" t="str">
        <f>IF(C92&lt;&gt;"",IF(Sheet1!M17=50,2,IF(Sheet1!M17=100,3)),"")</f>
        <v/>
      </c>
      <c r="J92" s="90" t="str">
        <f>IF(C92&lt;&gt;"",J2,"")</f>
        <v/>
      </c>
    </row>
    <row r="93" spans="1:10">
      <c r="A93" s="84" t="str">
        <f>IF(C93&lt;&gt;"",A2,"")</f>
        <v/>
      </c>
      <c r="B93" s="84" t="str">
        <f>IF(C93&lt;&gt;"",B2,"")</f>
        <v/>
      </c>
      <c r="C93" s="84" t="str">
        <f>IF(Sheet5!B30&lt;&gt;"",Sheet5!B30,"")</f>
        <v/>
      </c>
      <c r="D93" s="84" t="str">
        <f>IF(C93&lt;&gt;"",D2,"")</f>
        <v/>
      </c>
      <c r="E93" s="82" t="str">
        <f>IF(C93&lt;&gt;"",IF(Sheet5!D30="ABS",0,Sheet5!D30),"")</f>
        <v/>
      </c>
      <c r="F93" s="82" t="str">
        <f>IF(C93&lt;&gt;"",Sheet5!F30,"")</f>
        <v/>
      </c>
      <c r="G93" s="82" t="str">
        <f>IF(C93&lt;&gt;"",Sheet5!H30,"")</f>
        <v/>
      </c>
      <c r="H93" s="82" t="str">
        <f>IF(C93&lt;&gt;"",Sheet5!J30,"")</f>
        <v/>
      </c>
      <c r="I93" s="88" t="str">
        <f>IF(C93&lt;&gt;"",IF(Sheet1!M17=50,2,IF(Sheet1!M17=100,3)),"")</f>
        <v/>
      </c>
      <c r="J93" s="90" t="str">
        <f>IF(C93&lt;&gt;"",J2,"")</f>
        <v/>
      </c>
    </row>
    <row r="94" spans="1:10">
      <c r="A94" s="84" t="str">
        <f>IF(C94&lt;&gt;"",A2,"")</f>
        <v/>
      </c>
      <c r="B94" s="84" t="str">
        <f>IF(C94&lt;&gt;"",B2,"")</f>
        <v/>
      </c>
      <c r="C94" s="84" t="str">
        <f>IF(Sheet5!B31&lt;&gt;"",Sheet5!B31,"")</f>
        <v/>
      </c>
      <c r="D94" s="84" t="str">
        <f>IF(C94&lt;&gt;"",D2,"")</f>
        <v/>
      </c>
      <c r="E94" s="82" t="str">
        <f>IF(C94&lt;&gt;"",IF(Sheet5!D31="ABS",0,Sheet5!D31),"")</f>
        <v/>
      </c>
      <c r="F94" s="82" t="str">
        <f>IF(C94&lt;&gt;"",Sheet5!F31,"")</f>
        <v/>
      </c>
      <c r="G94" s="82" t="str">
        <f>IF(C94&lt;&gt;"",Sheet5!H31,"")</f>
        <v/>
      </c>
      <c r="H94" s="82" t="str">
        <f>IF(C94&lt;&gt;"",Sheet5!J31,"")</f>
        <v/>
      </c>
      <c r="I94" s="88" t="str">
        <f>IF(C94&lt;&gt;"",IF(Sheet1!M17=50,2,IF(Sheet1!M17=100,3)),"")</f>
        <v/>
      </c>
      <c r="J94" s="90" t="str">
        <f>IF(C94&lt;&gt;"",J2,"")</f>
        <v/>
      </c>
    </row>
    <row r="95" spans="1:10">
      <c r="A95" s="84" t="str">
        <f>IF(C95&lt;&gt;"",A2,"")</f>
        <v/>
      </c>
      <c r="B95" s="84" t="str">
        <f>IF(C95&lt;&gt;"",B2,"")</f>
        <v/>
      </c>
      <c r="C95" s="84" t="str">
        <f>IF(Sheet5!B32&lt;&gt;"",Sheet5!B32,"")</f>
        <v/>
      </c>
      <c r="D95" s="84" t="str">
        <f>IF(C95&lt;&gt;"",D2,"")</f>
        <v/>
      </c>
      <c r="E95" s="82" t="str">
        <f>IF(C95&lt;&gt;"",IF(Sheet5!D32="ABS",0,Sheet5!D32),"")</f>
        <v/>
      </c>
      <c r="F95" s="82" t="str">
        <f>IF(C95&lt;&gt;"",Sheet5!F32,"")</f>
        <v/>
      </c>
      <c r="G95" s="82" t="str">
        <f>IF(C95&lt;&gt;"",Sheet5!H32,"")</f>
        <v/>
      </c>
      <c r="H95" s="82" t="str">
        <f>IF(C95&lt;&gt;"",Sheet5!J32,"")</f>
        <v/>
      </c>
      <c r="I95" s="88" t="str">
        <f>IF(C95&lt;&gt;"",IF(Sheet1!M17=50,2,IF(Sheet1!M17=100,3)),"")</f>
        <v/>
      </c>
      <c r="J95" s="90" t="str">
        <f>IF(C95&lt;&gt;"",J2,"")</f>
        <v/>
      </c>
    </row>
    <row r="96" spans="1:10">
      <c r="A96" s="84" t="str">
        <f>IF(C96&lt;&gt;"",A2,"")</f>
        <v/>
      </c>
      <c r="B96" s="84" t="str">
        <f>IF(C96&lt;&gt;"",B2,"")</f>
        <v/>
      </c>
      <c r="C96" s="84" t="str">
        <f>IF(Sheet5!B33&lt;&gt;"",Sheet5!B33,"")</f>
        <v/>
      </c>
      <c r="D96" s="84" t="str">
        <f>IF(C96&lt;&gt;"",D2,"")</f>
        <v/>
      </c>
      <c r="E96" s="82" t="str">
        <f>IF(C96&lt;&gt;"",IF(Sheet5!D33="ABS",0,Sheet5!D33),"")</f>
        <v/>
      </c>
      <c r="F96" s="82" t="str">
        <f>IF(C96&lt;&gt;"",Sheet5!F33,"")</f>
        <v/>
      </c>
      <c r="G96" s="82" t="str">
        <f>IF(C96&lt;&gt;"",Sheet5!H33,"")</f>
        <v/>
      </c>
      <c r="H96" s="82" t="str">
        <f>IF(C96&lt;&gt;"",Sheet5!J33,"")</f>
        <v/>
      </c>
      <c r="I96" s="88" t="str">
        <f>IF(C96&lt;&gt;"",IF(Sheet1!M17=50,2,IF(Sheet1!M17=100,3)),"")</f>
        <v/>
      </c>
      <c r="J96" s="90" t="str">
        <f>IF(C96&lt;&gt;"",J2,"")</f>
        <v/>
      </c>
    </row>
    <row r="97" spans="1:10">
      <c r="A97" s="84" t="str">
        <f>IF(C97&lt;&gt;"",A2,"")</f>
        <v/>
      </c>
      <c r="B97" s="84" t="str">
        <f>IF(C97&lt;&gt;"",B2,"")</f>
        <v/>
      </c>
      <c r="C97" s="84" t="str">
        <f>IF(Sheet5!B34&lt;&gt;"",Sheet5!B34,"")</f>
        <v/>
      </c>
      <c r="D97" s="84" t="str">
        <f>IF(C97&lt;&gt;"",D2,"")</f>
        <v/>
      </c>
      <c r="E97" s="82" t="str">
        <f>IF(C97&lt;&gt;"",IF(Sheet5!D34="ABS",0,Sheet5!D34),"")</f>
        <v/>
      </c>
      <c r="F97" s="82" t="str">
        <f>IF(C97&lt;&gt;"",Sheet5!F34,"")</f>
        <v/>
      </c>
      <c r="G97" s="82" t="str">
        <f>IF(C97&lt;&gt;"",Sheet5!H34,"")</f>
        <v/>
      </c>
      <c r="H97" s="82" t="str">
        <f>IF(C97&lt;&gt;"",Sheet5!J34,"")</f>
        <v/>
      </c>
      <c r="I97" s="88" t="str">
        <f>IF(C97&lt;&gt;"",IF(Sheet1!M17=50,2,IF(Sheet1!M17=100,3)),"")</f>
        <v/>
      </c>
      <c r="J97" s="90" t="str">
        <f>IF(C97&lt;&gt;"",J2,"")</f>
        <v/>
      </c>
    </row>
    <row r="98" spans="1:10">
      <c r="A98" s="84" t="str">
        <f>IF(C98&lt;&gt;"",A2,"")</f>
        <v/>
      </c>
      <c r="B98" s="84" t="str">
        <f>IF(C98&lt;&gt;"",B2,"")</f>
        <v/>
      </c>
      <c r="C98" s="84" t="str">
        <f>IF(Sheet5!B35&lt;&gt;"",Sheet5!B35,"")</f>
        <v/>
      </c>
      <c r="D98" s="84" t="str">
        <f>IF(C98&lt;&gt;"",D2,"")</f>
        <v/>
      </c>
      <c r="E98" s="82" t="str">
        <f>IF(C98&lt;&gt;"",IF(Sheet5!D35="ABS",0,Sheet5!D35),"")</f>
        <v/>
      </c>
      <c r="F98" s="82" t="str">
        <f>IF(C98&lt;&gt;"",Sheet5!F35,"")</f>
        <v/>
      </c>
      <c r="G98" s="82" t="str">
        <f>IF(C98&lt;&gt;"",Sheet5!H35,"")</f>
        <v/>
      </c>
      <c r="H98" s="82" t="str">
        <f>IF(C98&lt;&gt;"",Sheet5!J35,"")</f>
        <v/>
      </c>
      <c r="I98" s="88" t="str">
        <f>IF(C98&lt;&gt;"",IF(Sheet1!M17=50,2,IF(Sheet1!M17=100,3)),"")</f>
        <v/>
      </c>
      <c r="J98" s="90" t="str">
        <f>IF(C98&lt;&gt;"",J2,"")</f>
        <v/>
      </c>
    </row>
    <row r="99" spans="1:10">
      <c r="A99" s="84" t="str">
        <f>IF(C99&lt;&gt;"",A2,"")</f>
        <v/>
      </c>
      <c r="B99" s="84" t="str">
        <f>IF(C99&lt;&gt;"",B2,"")</f>
        <v/>
      </c>
      <c r="C99" s="84" t="str">
        <f>IF(Sheet5!B36&lt;&gt;"",Sheet5!B36,"")</f>
        <v/>
      </c>
      <c r="D99" s="84" t="str">
        <f>IF(C99&lt;&gt;"",D2,"")</f>
        <v/>
      </c>
      <c r="E99" s="82" t="str">
        <f>IF(C99&lt;&gt;"",IF(Sheet5!D36="ABS",0,Sheet5!D36),"")</f>
        <v/>
      </c>
      <c r="F99" s="82" t="str">
        <f>IF(C99&lt;&gt;"",Sheet5!F36,"")</f>
        <v/>
      </c>
      <c r="G99" s="82" t="str">
        <f>IF(C99&lt;&gt;"",Sheet5!H36,"")</f>
        <v/>
      </c>
      <c r="H99" s="82" t="str">
        <f>IF(C99&lt;&gt;"",Sheet5!J36,"")</f>
        <v/>
      </c>
      <c r="I99" s="88" t="str">
        <f>IF(C99&lt;&gt;"",IF(Sheet1!M17=50,2,IF(Sheet1!M17=100,3)),"")</f>
        <v/>
      </c>
      <c r="J99" s="90" t="str">
        <f>IF(C99&lt;&gt;"",J2,"")</f>
        <v/>
      </c>
    </row>
    <row r="100" spans="1:10">
      <c r="A100" s="84" t="str">
        <f>IF(C100&lt;&gt;"",A2,"")</f>
        <v/>
      </c>
      <c r="B100" s="84" t="str">
        <f>IF(C100&lt;&gt;"",B2,"")</f>
        <v/>
      </c>
      <c r="C100" s="84" t="str">
        <f>IF(Sheet5!B37&lt;&gt;"",Sheet5!B37,"")</f>
        <v/>
      </c>
      <c r="D100" s="84" t="str">
        <f>IF(C100&lt;&gt;"",D2,"")</f>
        <v/>
      </c>
      <c r="E100" s="82" t="str">
        <f>IF(C100&lt;&gt;"",IF(Sheet5!D37="ABS",0,Sheet5!D37),"")</f>
        <v/>
      </c>
      <c r="F100" s="82" t="str">
        <f>IF(C100&lt;&gt;"",Sheet5!F37,"")</f>
        <v/>
      </c>
      <c r="G100" s="82" t="str">
        <f>IF(C100&lt;&gt;"",Sheet5!H37,"")</f>
        <v/>
      </c>
      <c r="H100" s="82" t="str">
        <f>IF(C100&lt;&gt;"",Sheet5!J37,"")</f>
        <v/>
      </c>
      <c r="I100" s="88" t="str">
        <f>IF(C100&lt;&gt;"",IF(Sheet1!M17=50,2,IF(Sheet1!M17=100,3)),"")</f>
        <v/>
      </c>
      <c r="J100" s="90" t="str">
        <f>IF(C100&lt;&gt;"",J2,"")</f>
        <v/>
      </c>
    </row>
    <row r="101" spans="1:10">
      <c r="A101" s="84" t="str">
        <f>IF(C101&lt;&gt;"",A2,"")</f>
        <v/>
      </c>
      <c r="B101" s="84" t="str">
        <f>IF(C101&lt;&gt;"",B2,"")</f>
        <v/>
      </c>
      <c r="C101" s="84" t="str">
        <f>IF(Sheet5!B38&lt;&gt;"",Sheet5!B38,"")</f>
        <v/>
      </c>
      <c r="D101" s="84" t="str">
        <f>IF(C101&lt;&gt;"",D2,"")</f>
        <v/>
      </c>
      <c r="E101" s="82" t="str">
        <f>IF(C101&lt;&gt;"",IF(Sheet5!D38="ABS",0,Sheet5!D38),"")</f>
        <v/>
      </c>
      <c r="F101" s="82" t="str">
        <f>IF(C101&lt;&gt;"",Sheet5!F38,"")</f>
        <v/>
      </c>
      <c r="G101" s="82" t="str">
        <f>IF(C101&lt;&gt;"",Sheet5!H38,"")</f>
        <v/>
      </c>
      <c r="H101" s="82" t="str">
        <f>IF(C101&lt;&gt;"",Sheet5!J38,"")</f>
        <v/>
      </c>
      <c r="I101" s="88" t="str">
        <f>IF(C101&lt;&gt;"",IF(Sheet1!M17=50,2,IF(Sheet1!M17=100,3)),"")</f>
        <v/>
      </c>
      <c r="J101" s="90" t="str">
        <f>IF(C101&lt;&gt;"",J2,"")</f>
        <v/>
      </c>
    </row>
    <row r="102" spans="1:10">
      <c r="A102" s="81" t="str">
        <f>IF(C102&lt;&gt;"",A2,"")</f>
        <v/>
      </c>
      <c r="B102" s="81" t="str">
        <f>IF(C102&lt;&gt;"",B2,"")</f>
        <v/>
      </c>
      <c r="C102" s="81" t="str">
        <f>IF(Sheet6!B19&lt;&gt;"",Sheet6!B19,"")</f>
        <v/>
      </c>
      <c r="D102" s="81" t="str">
        <f>IF(C102&lt;&gt;"",D2,"")</f>
        <v/>
      </c>
      <c r="E102" s="83" t="str">
        <f>IF(C102&lt;&gt;"",IF(Sheet6!D19="ABS",0,Sheet6!D19),"")</f>
        <v/>
      </c>
      <c r="F102" s="83" t="str">
        <f>IF(C102&lt;&gt;"",Sheet6!F19,"")</f>
        <v/>
      </c>
      <c r="G102" s="83" t="str">
        <f>IF(C102&lt;&gt;"",Sheet6!H19,"")</f>
        <v/>
      </c>
      <c r="H102" s="83" t="str">
        <f>IF(C102&lt;&gt;"",Sheet6!J19,"")</f>
        <v/>
      </c>
      <c r="I102" s="88" t="str">
        <f>IF(C102&lt;&gt;"",IF(Sheet1!M17=50,2,IF(Sheet1!M17=100,3)),"")</f>
        <v/>
      </c>
      <c r="J102" s="90" t="str">
        <f>IF(C102&lt;&gt;"",J2,"")</f>
        <v/>
      </c>
    </row>
    <row r="103" spans="1:10">
      <c r="A103" s="84" t="str">
        <f>IF(C103&lt;&gt;"",A2,"")</f>
        <v/>
      </c>
      <c r="B103" s="84" t="str">
        <f>IF(C103&lt;&gt;"",B2,"")</f>
        <v/>
      </c>
      <c r="C103" s="84" t="str">
        <f>IF(Sheet6!B20&lt;&gt;"",Sheet6!B20,"")</f>
        <v/>
      </c>
      <c r="D103" s="84" t="str">
        <f>IF(C103&lt;&gt;"",D2,"")</f>
        <v/>
      </c>
      <c r="E103" s="82" t="str">
        <f>IF(C103&lt;&gt;"",IF(Sheet6!D20="ABS",0,Sheet6!D20),"")</f>
        <v/>
      </c>
      <c r="F103" s="82" t="str">
        <f>IF(C103&lt;&gt;"",Sheet6!F20,"")</f>
        <v/>
      </c>
      <c r="G103" s="82" t="str">
        <f>IF(C103&lt;&gt;"",Sheet6!H20,"")</f>
        <v/>
      </c>
      <c r="H103" s="82" t="str">
        <f>IF(C103&lt;&gt;"",Sheet6!J20,"")</f>
        <v/>
      </c>
      <c r="I103" s="88" t="str">
        <f>IF(C103&lt;&gt;"",IF(Sheet1!M17=50,2,IF(Sheet1!M17=100,3)),"")</f>
        <v/>
      </c>
      <c r="J103" s="90" t="str">
        <f>IF(C103&lt;&gt;"",J2,"")</f>
        <v/>
      </c>
    </row>
    <row r="104" spans="1:10">
      <c r="A104" s="84" t="str">
        <f>IF(C104&lt;&gt;"",A2,"")</f>
        <v/>
      </c>
      <c r="B104" s="84" t="str">
        <f>IF(C104&lt;&gt;"",B2,"")</f>
        <v/>
      </c>
      <c r="C104" s="84" t="str">
        <f>IF(Sheet6!B21&lt;&gt;"",Sheet6!B21,"")</f>
        <v/>
      </c>
      <c r="D104" s="84" t="str">
        <f>IF(C104&lt;&gt;"",D2,"")</f>
        <v/>
      </c>
      <c r="E104" s="82" t="str">
        <f>IF(C104&lt;&gt;"",IF(Sheet6!D21="ABS",0,Sheet6!D21),"")</f>
        <v/>
      </c>
      <c r="F104" s="82" t="str">
        <f>IF(C104&lt;&gt;"",Sheet6!F21,"")</f>
        <v/>
      </c>
      <c r="G104" s="82" t="str">
        <f>IF(C104&lt;&gt;"",Sheet6!H21,"")</f>
        <v/>
      </c>
      <c r="H104" s="82" t="str">
        <f>IF(C104&lt;&gt;"",Sheet6!J21,"")</f>
        <v/>
      </c>
      <c r="I104" s="88" t="str">
        <f>IF(C104&lt;&gt;"",IF(Sheet1!M17=50,2,IF(Sheet1!M17=100,3)),"")</f>
        <v/>
      </c>
      <c r="J104" s="90" t="str">
        <f>IF(C104&lt;&gt;"",J2,"")</f>
        <v/>
      </c>
    </row>
    <row r="105" spans="1:10">
      <c r="A105" s="84" t="str">
        <f>IF(C105&lt;&gt;"",A2,"")</f>
        <v/>
      </c>
      <c r="B105" s="84" t="str">
        <f>IF(C105&lt;&gt;"",B2,"")</f>
        <v/>
      </c>
      <c r="C105" s="84" t="str">
        <f>IF(Sheet6!B22&lt;&gt;"",Sheet6!B22,"")</f>
        <v/>
      </c>
      <c r="D105" s="84" t="str">
        <f>IF(C105&lt;&gt;"",D2,"")</f>
        <v/>
      </c>
      <c r="E105" s="82" t="str">
        <f>IF(C105&lt;&gt;"",IF(Sheet6!D22="ABS",0,Sheet6!D22),"")</f>
        <v/>
      </c>
      <c r="F105" s="82" t="str">
        <f>IF(C105&lt;&gt;"",Sheet6!F22,"")</f>
        <v/>
      </c>
      <c r="G105" s="82" t="str">
        <f>IF(C105&lt;&gt;"",Sheet6!H22,"")</f>
        <v/>
      </c>
      <c r="H105" s="82" t="str">
        <f>IF(C105&lt;&gt;"",Sheet6!J22,"")</f>
        <v/>
      </c>
      <c r="I105" s="88" t="str">
        <f>IF(C105&lt;&gt;"",IF(Sheet1!M17=50,2,IF(Sheet1!M17=100,3)),"")</f>
        <v/>
      </c>
      <c r="J105" s="90" t="str">
        <f>IF(C105&lt;&gt;"",J2,"")</f>
        <v/>
      </c>
    </row>
    <row r="106" spans="1:10">
      <c r="A106" s="84" t="str">
        <f>IF(C106&lt;&gt;"",A2,"")</f>
        <v/>
      </c>
      <c r="B106" s="84" t="str">
        <f>IF(C106&lt;&gt;"",B2,"")</f>
        <v/>
      </c>
      <c r="C106" s="84" t="str">
        <f>IF(Sheet6!B23&lt;&gt;"",Sheet6!B23,"")</f>
        <v/>
      </c>
      <c r="D106" s="84" t="str">
        <f>IF(C106&lt;&gt;"",D2,"")</f>
        <v/>
      </c>
      <c r="E106" s="82" t="str">
        <f>IF(C106&lt;&gt;"",IF(Sheet6!D23="ABS",0,Sheet6!D23),"")</f>
        <v/>
      </c>
      <c r="F106" s="82" t="str">
        <f>IF(C106&lt;&gt;"",Sheet6!F23,"")</f>
        <v/>
      </c>
      <c r="G106" s="82" t="str">
        <f>IF(C106&lt;&gt;"",Sheet6!H23,"")</f>
        <v/>
      </c>
      <c r="H106" s="82" t="str">
        <f>IF(C106&lt;&gt;"",Sheet6!J23,"")</f>
        <v/>
      </c>
      <c r="I106" s="88" t="str">
        <f>IF(C106&lt;&gt;"",IF(Sheet1!M17=50,2,IF(Sheet1!M17=100,3)),"")</f>
        <v/>
      </c>
      <c r="J106" s="90" t="str">
        <f>IF(C106&lt;&gt;"",J2,"")</f>
        <v/>
      </c>
    </row>
    <row r="107" spans="1:10">
      <c r="A107" s="84" t="str">
        <f>IF(C107&lt;&gt;"",A2,"")</f>
        <v/>
      </c>
      <c r="B107" s="84" t="str">
        <f>IF(C107&lt;&gt;"",B2,"")</f>
        <v/>
      </c>
      <c r="C107" s="84" t="str">
        <f>IF(Sheet6!B24&lt;&gt;"",Sheet6!B24,"")</f>
        <v/>
      </c>
      <c r="D107" s="84" t="str">
        <f>IF(C107&lt;&gt;"",D2,"")</f>
        <v/>
      </c>
      <c r="E107" s="82" t="str">
        <f>IF(C107&lt;&gt;"",IF(Sheet6!D24="ABS",0,Sheet6!D24),"")</f>
        <v/>
      </c>
      <c r="F107" s="82" t="str">
        <f>IF(C107&lt;&gt;"",Sheet6!F24,"")</f>
        <v/>
      </c>
      <c r="G107" s="82" t="str">
        <f>IF(C107&lt;&gt;"",Sheet6!H24,"")</f>
        <v/>
      </c>
      <c r="H107" s="82" t="str">
        <f>IF(C107&lt;&gt;"",Sheet6!J24,"")</f>
        <v/>
      </c>
      <c r="I107" s="88" t="str">
        <f>IF(C107&lt;&gt;"",IF(Sheet1!M17=50,2,IF(Sheet1!M17=100,3)),"")</f>
        <v/>
      </c>
      <c r="J107" s="90" t="str">
        <f>IF(C107&lt;&gt;"",J2,"")</f>
        <v/>
      </c>
    </row>
    <row r="108" spans="1:10">
      <c r="A108" s="84" t="str">
        <f>IF(C108&lt;&gt;"",A2,"")</f>
        <v/>
      </c>
      <c r="B108" s="84" t="str">
        <f>IF(C108&lt;&gt;"",B2,"")</f>
        <v/>
      </c>
      <c r="C108" s="84" t="str">
        <f>IF(Sheet6!B25&lt;&gt;"",Sheet6!B25,"")</f>
        <v/>
      </c>
      <c r="D108" s="84" t="str">
        <f>IF(C108&lt;&gt;"",D2,"")</f>
        <v/>
      </c>
      <c r="E108" s="82" t="str">
        <f>IF(C108&lt;&gt;"",IF(Sheet6!D25="ABS",0,Sheet6!D25),"")</f>
        <v/>
      </c>
      <c r="F108" s="82" t="str">
        <f>IF(C108&lt;&gt;"",Sheet6!F25,"")</f>
        <v/>
      </c>
      <c r="G108" s="82" t="str">
        <f>IF(C108&lt;&gt;"",Sheet6!H25,"")</f>
        <v/>
      </c>
      <c r="H108" s="82" t="str">
        <f>IF(C108&lt;&gt;"",Sheet6!J25,"")</f>
        <v/>
      </c>
      <c r="I108" s="88" t="str">
        <f>IF(C108&lt;&gt;"",IF(Sheet1!M17=50,2,IF(Sheet1!M17=100,3)),"")</f>
        <v/>
      </c>
      <c r="J108" s="90" t="str">
        <f>IF(C108&lt;&gt;"",J2,"")</f>
        <v/>
      </c>
    </row>
    <row r="109" spans="1:10">
      <c r="A109" s="84" t="str">
        <f>IF(C109&lt;&gt;"",A2,"")</f>
        <v/>
      </c>
      <c r="B109" s="84" t="str">
        <f>IF(C109&lt;&gt;"",B2,"")</f>
        <v/>
      </c>
      <c r="C109" s="84" t="str">
        <f>IF(Sheet6!B26&lt;&gt;"",Sheet6!B26,"")</f>
        <v/>
      </c>
      <c r="D109" s="84" t="str">
        <f>IF(C109&lt;&gt;"",D2,"")</f>
        <v/>
      </c>
      <c r="E109" s="82" t="str">
        <f>IF(C109&lt;&gt;"",IF(Sheet6!D26="ABS",0,Sheet6!D26),"")</f>
        <v/>
      </c>
      <c r="F109" s="82" t="str">
        <f>IF(C109&lt;&gt;"",Sheet6!F26,"")</f>
        <v/>
      </c>
      <c r="G109" s="82" t="str">
        <f>IF(C109&lt;&gt;"",Sheet6!H26,"")</f>
        <v/>
      </c>
      <c r="H109" s="82" t="str">
        <f>IF(C109&lt;&gt;"",Sheet6!J26,"")</f>
        <v/>
      </c>
      <c r="I109" s="88" t="str">
        <f>IF(C109&lt;&gt;"",IF(Sheet1!M17=50,2,IF(Sheet1!M17=100,3)),"")</f>
        <v/>
      </c>
      <c r="J109" s="90" t="str">
        <f>IF(C109&lt;&gt;"",J2,"")</f>
        <v/>
      </c>
    </row>
    <row r="110" spans="1:10">
      <c r="A110" s="84" t="str">
        <f>IF(C110&lt;&gt;"",A2,"")</f>
        <v/>
      </c>
      <c r="B110" s="84" t="str">
        <f>IF(C110&lt;&gt;"",B2,"")</f>
        <v/>
      </c>
      <c r="C110" s="84" t="str">
        <f>IF(Sheet6!B27&lt;&gt;"",Sheet6!B27,"")</f>
        <v/>
      </c>
      <c r="D110" s="84" t="str">
        <f>IF(C110&lt;&gt;"",D2,"")</f>
        <v/>
      </c>
      <c r="E110" s="82" t="str">
        <f>IF(C110&lt;&gt;"",IF(Sheet6!D27="ABS",0,Sheet6!D27),"")</f>
        <v/>
      </c>
      <c r="F110" s="82" t="str">
        <f>IF(C110&lt;&gt;"",Sheet6!F27,"")</f>
        <v/>
      </c>
      <c r="G110" s="82" t="str">
        <f>IF(C110&lt;&gt;"",Sheet6!H27,"")</f>
        <v/>
      </c>
      <c r="H110" s="82" t="str">
        <f>IF(C110&lt;&gt;"",Sheet6!J27,"")</f>
        <v/>
      </c>
      <c r="I110" s="88" t="str">
        <f>IF(C110&lt;&gt;"",IF(Sheet1!M17=50,2,IF(Sheet1!M17=100,3)),"")</f>
        <v/>
      </c>
      <c r="J110" s="90" t="str">
        <f>IF(C110&lt;&gt;"",J2,"")</f>
        <v/>
      </c>
    </row>
    <row r="111" spans="1:10">
      <c r="A111" s="84" t="str">
        <f>IF(C111&lt;&gt;"",A2,"")</f>
        <v/>
      </c>
      <c r="B111" s="84" t="str">
        <f>IF(C111&lt;&gt;"",B2,"")</f>
        <v/>
      </c>
      <c r="C111" s="84" t="str">
        <f>IF(Sheet6!B28&lt;&gt;"",Sheet6!B28,"")</f>
        <v/>
      </c>
      <c r="D111" s="84" t="str">
        <f>IF(C111&lt;&gt;"",D2,"")</f>
        <v/>
      </c>
      <c r="E111" s="82" t="str">
        <f>IF(C111&lt;&gt;"",IF(Sheet6!D28="ABS",0,Sheet6!D28),"")</f>
        <v/>
      </c>
      <c r="F111" s="82" t="str">
        <f>IF(C111&lt;&gt;"",Sheet6!F28,"")</f>
        <v/>
      </c>
      <c r="G111" s="82" t="str">
        <f>IF(C111&lt;&gt;"",Sheet6!H28,"")</f>
        <v/>
      </c>
      <c r="H111" s="82" t="str">
        <f>IF(C111&lt;&gt;"",Sheet6!J28,"")</f>
        <v/>
      </c>
      <c r="I111" s="88" t="str">
        <f>IF(C111&lt;&gt;"",IF(Sheet1!M17=50,2,IF(Sheet1!M17=100,3)),"")</f>
        <v/>
      </c>
      <c r="J111" s="90" t="str">
        <f>IF(C111&lt;&gt;"",J2,"")</f>
        <v/>
      </c>
    </row>
    <row r="112" spans="1:10">
      <c r="A112" s="84" t="str">
        <f>IF(C112&lt;&gt;"",A2,"")</f>
        <v/>
      </c>
      <c r="B112" s="84" t="str">
        <f>IF(C112&lt;&gt;"",B2,"")</f>
        <v/>
      </c>
      <c r="C112" s="84" t="str">
        <f>IF(Sheet6!B29&lt;&gt;"",Sheet6!B29,"")</f>
        <v/>
      </c>
      <c r="D112" s="84" t="str">
        <f>IF(C112&lt;&gt;"",D2,"")</f>
        <v/>
      </c>
      <c r="E112" s="82" t="str">
        <f>IF(C112&lt;&gt;"",IF(Sheet6!D29="ABS",0,Sheet6!D29),"")</f>
        <v/>
      </c>
      <c r="F112" s="82" t="str">
        <f>IF(C112&lt;&gt;"",Sheet6!F29,"")</f>
        <v/>
      </c>
      <c r="G112" s="82" t="str">
        <f>IF(C112&lt;&gt;"",Sheet6!H29,"")</f>
        <v/>
      </c>
      <c r="H112" s="82" t="str">
        <f>IF(C112&lt;&gt;"",Sheet6!J29,"")</f>
        <v/>
      </c>
      <c r="I112" s="88" t="str">
        <f>IF(C112&lt;&gt;"",IF(Sheet1!M17=50,2,IF(Sheet1!M17=100,3)),"")</f>
        <v/>
      </c>
      <c r="J112" s="90" t="str">
        <f>IF(C112&lt;&gt;"",J2,"")</f>
        <v/>
      </c>
    </row>
    <row r="113" spans="1:10">
      <c r="A113" s="84" t="str">
        <f>IF(C113&lt;&gt;"",A2,"")</f>
        <v/>
      </c>
      <c r="B113" s="84" t="str">
        <f>IF(C113&lt;&gt;"",B2,"")</f>
        <v/>
      </c>
      <c r="C113" s="84" t="str">
        <f>IF(Sheet6!B30&lt;&gt;"",Sheet6!B30,"")</f>
        <v/>
      </c>
      <c r="D113" s="84" t="str">
        <f>IF(C113&lt;&gt;"",D2,"")</f>
        <v/>
      </c>
      <c r="E113" s="82" t="str">
        <f>IF(C113&lt;&gt;"",IF(Sheet6!D30="ABS",0,Sheet6!D30),"")</f>
        <v/>
      </c>
      <c r="F113" s="82" t="str">
        <f>IF(C113&lt;&gt;"",Sheet6!F30,"")</f>
        <v/>
      </c>
      <c r="G113" s="82" t="str">
        <f>IF(C113&lt;&gt;"",Sheet6!H30,"")</f>
        <v/>
      </c>
      <c r="H113" s="82" t="str">
        <f>IF(C113&lt;&gt;"",Sheet6!J30,"")</f>
        <v/>
      </c>
      <c r="I113" s="88" t="str">
        <f>IF(C113&lt;&gt;"",IF(Sheet1!M17=50,2,IF(Sheet1!M17=100,3)),"")</f>
        <v/>
      </c>
      <c r="J113" s="90" t="str">
        <f>IF(C113&lt;&gt;"",J2,"")</f>
        <v/>
      </c>
    </row>
    <row r="114" spans="1:10">
      <c r="A114" s="84" t="str">
        <f>IF(C114&lt;&gt;"",A2,"")</f>
        <v/>
      </c>
      <c r="B114" s="84" t="str">
        <f>IF(C114&lt;&gt;"",B2,"")</f>
        <v/>
      </c>
      <c r="C114" s="84" t="str">
        <f>IF(Sheet6!B31&lt;&gt;"",Sheet6!B31,"")</f>
        <v/>
      </c>
      <c r="D114" s="84" t="str">
        <f>IF(C114&lt;&gt;"",D2,"")</f>
        <v/>
      </c>
      <c r="E114" s="82" t="str">
        <f>IF(C114&lt;&gt;"",IF(Sheet6!D31="ABS",0,Sheet6!D31),"")</f>
        <v/>
      </c>
      <c r="F114" s="82" t="str">
        <f>IF(C114&lt;&gt;"",Sheet6!F31,"")</f>
        <v/>
      </c>
      <c r="G114" s="82" t="str">
        <f>IF(C114&lt;&gt;"",Sheet6!H31,"")</f>
        <v/>
      </c>
      <c r="H114" s="82" t="str">
        <f>IF(C114&lt;&gt;"",Sheet6!J31,"")</f>
        <v/>
      </c>
      <c r="I114" s="88" t="str">
        <f>IF(C114&lt;&gt;"",IF(Sheet1!M17=50,2,IF(Sheet1!M17=100,3)),"")</f>
        <v/>
      </c>
      <c r="J114" s="90" t="str">
        <f>IF(C114&lt;&gt;"",J2,"")</f>
        <v/>
      </c>
    </row>
    <row r="115" spans="1:10">
      <c r="A115" s="84" t="str">
        <f>IF(C115&lt;&gt;"",A2,"")</f>
        <v/>
      </c>
      <c r="B115" s="84" t="str">
        <f>IF(C115&lt;&gt;"",B2,"")</f>
        <v/>
      </c>
      <c r="C115" s="84" t="str">
        <f>IF(Sheet6!B32&lt;&gt;"",Sheet6!B32,"")</f>
        <v/>
      </c>
      <c r="D115" s="84" t="str">
        <f>IF(C115&lt;&gt;"",D2,"")</f>
        <v/>
      </c>
      <c r="E115" s="82" t="str">
        <f>IF(C115&lt;&gt;"",IF(Sheet6!D32="ABS",0,Sheet6!D32),"")</f>
        <v/>
      </c>
      <c r="F115" s="82" t="str">
        <f>IF(C115&lt;&gt;"",Sheet6!F32,"")</f>
        <v/>
      </c>
      <c r="G115" s="82" t="str">
        <f>IF(C115&lt;&gt;"",Sheet6!H32,"")</f>
        <v/>
      </c>
      <c r="H115" s="82" t="str">
        <f>IF(C115&lt;&gt;"",Sheet6!J32,"")</f>
        <v/>
      </c>
      <c r="I115" s="88" t="str">
        <f>IF(C115&lt;&gt;"",IF(Sheet1!M17=50,2,IF(Sheet1!M17=100,3)),"")</f>
        <v/>
      </c>
      <c r="J115" s="90" t="str">
        <f>IF(C115&lt;&gt;"",J2,"")</f>
        <v/>
      </c>
    </row>
    <row r="116" spans="1:10">
      <c r="A116" s="84" t="str">
        <f>IF(C116&lt;&gt;"",A2,"")</f>
        <v/>
      </c>
      <c r="B116" s="84" t="str">
        <f>IF(C116&lt;&gt;"",B2,"")</f>
        <v/>
      </c>
      <c r="C116" s="84" t="str">
        <f>IF(Sheet6!B33&lt;&gt;"",Sheet6!B33,"")</f>
        <v/>
      </c>
      <c r="D116" s="84" t="str">
        <f>IF(C116&lt;&gt;"",D2,"")</f>
        <v/>
      </c>
      <c r="E116" s="82" t="str">
        <f>IF(C116&lt;&gt;"",IF(Sheet6!D33="ABS",0,Sheet6!D33),"")</f>
        <v/>
      </c>
      <c r="F116" s="82" t="str">
        <f>IF(C116&lt;&gt;"",Sheet6!F33,"")</f>
        <v/>
      </c>
      <c r="G116" s="82" t="str">
        <f>IF(C116&lt;&gt;"",Sheet6!H33,"")</f>
        <v/>
      </c>
      <c r="H116" s="82" t="str">
        <f>IF(C116&lt;&gt;"",Sheet6!J33,"")</f>
        <v/>
      </c>
      <c r="I116" s="88" t="str">
        <f>IF(C116&lt;&gt;"",IF(Sheet1!M17=50,2,IF(Sheet1!M17=100,3)),"")</f>
        <v/>
      </c>
      <c r="J116" s="90" t="str">
        <f>IF(C116&lt;&gt;"",J2,"")</f>
        <v/>
      </c>
    </row>
    <row r="117" spans="1:10">
      <c r="A117" s="84" t="str">
        <f>IF(C117&lt;&gt;"",A2,"")</f>
        <v/>
      </c>
      <c r="B117" s="84" t="str">
        <f>IF(C117&lt;&gt;"",B2,"")</f>
        <v/>
      </c>
      <c r="C117" s="84" t="str">
        <f>IF(Sheet6!B34&lt;&gt;"",Sheet6!B34,"")</f>
        <v/>
      </c>
      <c r="D117" s="84" t="str">
        <f>IF(C117&lt;&gt;"",D2,"")</f>
        <v/>
      </c>
      <c r="E117" s="82" t="str">
        <f>IF(C117&lt;&gt;"",IF(Sheet6!D34="ABS",0,Sheet6!D34),"")</f>
        <v/>
      </c>
      <c r="F117" s="82" t="str">
        <f>IF(C117&lt;&gt;"",Sheet6!F34,"")</f>
        <v/>
      </c>
      <c r="G117" s="82" t="str">
        <f>IF(C117&lt;&gt;"",Sheet6!H34,"")</f>
        <v/>
      </c>
      <c r="H117" s="82" t="str">
        <f>IF(C117&lt;&gt;"",Sheet6!J34,"")</f>
        <v/>
      </c>
      <c r="I117" s="88" t="str">
        <f>IF(C117&lt;&gt;"",IF(Sheet1!M17=50,2,IF(Sheet1!M17=100,3)),"")</f>
        <v/>
      </c>
      <c r="J117" s="90" t="str">
        <f>IF(C117&lt;&gt;"",J2,"")</f>
        <v/>
      </c>
    </row>
    <row r="118" spans="1:10">
      <c r="A118" s="84" t="str">
        <f>IF(C118&lt;&gt;"",A2,"")</f>
        <v/>
      </c>
      <c r="B118" s="84" t="str">
        <f>IF(C118&lt;&gt;"",B2,"")</f>
        <v/>
      </c>
      <c r="C118" s="84" t="str">
        <f>IF(Sheet6!B35&lt;&gt;"",Sheet6!B35,"")</f>
        <v/>
      </c>
      <c r="D118" s="84" t="str">
        <f>IF(C118&lt;&gt;"",D2,"")</f>
        <v/>
      </c>
      <c r="E118" s="82" t="str">
        <f>IF(C118&lt;&gt;"",IF(Sheet6!D35="ABS",0,Sheet6!D35),"")</f>
        <v/>
      </c>
      <c r="F118" s="82" t="str">
        <f>IF(C118&lt;&gt;"",Sheet6!F35,"")</f>
        <v/>
      </c>
      <c r="G118" s="82" t="str">
        <f>IF(C118&lt;&gt;"",Sheet6!H35,"")</f>
        <v/>
      </c>
      <c r="H118" s="82" t="str">
        <f>IF(C118&lt;&gt;"",Sheet6!J35,"")</f>
        <v/>
      </c>
      <c r="I118" s="88" t="str">
        <f>IF(C118&lt;&gt;"",IF(Sheet1!M17=50,2,IF(Sheet1!M17=100,3)),"")</f>
        <v/>
      </c>
      <c r="J118" s="90" t="str">
        <f>IF(C118&lt;&gt;"",J2,"")</f>
        <v/>
      </c>
    </row>
    <row r="119" spans="1:10">
      <c r="A119" s="84" t="str">
        <f>IF(C119&lt;&gt;"",A2,"")</f>
        <v/>
      </c>
      <c r="B119" s="84" t="str">
        <f>IF(C119&lt;&gt;"",B2,"")</f>
        <v/>
      </c>
      <c r="C119" s="84" t="str">
        <f>IF(Sheet6!B36&lt;&gt;"",Sheet6!B36,"")</f>
        <v/>
      </c>
      <c r="D119" s="84" t="str">
        <f>IF(C119&lt;&gt;"",D2,"")</f>
        <v/>
      </c>
      <c r="E119" s="82" t="str">
        <f>IF(C119&lt;&gt;"",IF(Sheet6!D36="ABS",0,Sheet6!D36),"")</f>
        <v/>
      </c>
      <c r="F119" s="82" t="str">
        <f>IF(C119&lt;&gt;"",Sheet6!F36,"")</f>
        <v/>
      </c>
      <c r="G119" s="82" t="str">
        <f>IF(C119&lt;&gt;"",Sheet6!H36,"")</f>
        <v/>
      </c>
      <c r="H119" s="82" t="str">
        <f>IF(C119&lt;&gt;"",Sheet6!J36,"")</f>
        <v/>
      </c>
      <c r="I119" s="88" t="str">
        <f>IF(C119&lt;&gt;"",IF(Sheet1!M17=50,2,IF(Sheet1!M17=100,3)),"")</f>
        <v/>
      </c>
      <c r="J119" s="90" t="str">
        <f>IF(C119&lt;&gt;"",J2,"")</f>
        <v/>
      </c>
    </row>
    <row r="120" spans="1:10">
      <c r="A120" s="84" t="str">
        <f>IF(C120&lt;&gt;"",A2,"")</f>
        <v/>
      </c>
      <c r="B120" s="84" t="str">
        <f>IF(C120&lt;&gt;"",B2,"")</f>
        <v/>
      </c>
      <c r="C120" s="84" t="str">
        <f>IF(Sheet6!B37&lt;&gt;"",Sheet6!B37,"")</f>
        <v/>
      </c>
      <c r="D120" s="84" t="str">
        <f>IF(C120&lt;&gt;"",D2,"")</f>
        <v/>
      </c>
      <c r="E120" s="82" t="str">
        <f>IF(C120&lt;&gt;"",IF(Sheet6!D37="ABS",0,Sheet6!D37),"")</f>
        <v/>
      </c>
      <c r="F120" s="82" t="str">
        <f>IF(C120&lt;&gt;"",Sheet6!F37,"")</f>
        <v/>
      </c>
      <c r="G120" s="82" t="str">
        <f>IF(C120&lt;&gt;"",Sheet6!H37,"")</f>
        <v/>
      </c>
      <c r="H120" s="82" t="str">
        <f>IF(C120&lt;&gt;"",Sheet6!J37,"")</f>
        <v/>
      </c>
      <c r="I120" s="88" t="str">
        <f>IF(C120&lt;&gt;"",IF(Sheet1!M17=50,2,IF(Sheet1!M17=100,3)),"")</f>
        <v/>
      </c>
      <c r="J120" s="90" t="str">
        <f>IF(C120&lt;&gt;"",J2,"")</f>
        <v/>
      </c>
    </row>
    <row r="121" spans="1:10">
      <c r="A121" s="84" t="str">
        <f>IF(C121&lt;&gt;"",A2,"")</f>
        <v/>
      </c>
      <c r="B121" s="84" t="str">
        <f>IF(C121&lt;&gt;"",B2,"")</f>
        <v/>
      </c>
      <c r="C121" s="84" t="str">
        <f>IF(Sheet6!B38&lt;&gt;"",Sheet6!B38,"")</f>
        <v/>
      </c>
      <c r="D121" s="84" t="str">
        <f>IF(C121&lt;&gt;"",D2,"")</f>
        <v/>
      </c>
      <c r="E121" s="82" t="str">
        <f>IF(C121&lt;&gt;"",IF(Sheet6!D38="ABS",0,Sheet6!D38),"")</f>
        <v/>
      </c>
      <c r="F121" s="82" t="str">
        <f>IF(C121&lt;&gt;"",Sheet6!F38,"")</f>
        <v/>
      </c>
      <c r="G121" s="82" t="str">
        <f>IF(C121&lt;&gt;"",Sheet6!H38,"")</f>
        <v/>
      </c>
      <c r="H121" s="82" t="str">
        <f>IF(C121&lt;&gt;"",Sheet6!J38,"")</f>
        <v/>
      </c>
      <c r="I121" s="88" t="str">
        <f>IF(C121&lt;&gt;"",IF(Sheet1!M17=50,2,IF(Sheet1!M17=100,3)),"")</f>
        <v/>
      </c>
      <c r="J121" s="90" t="str">
        <f>IF(C121&lt;&gt;"",J2,"")</f>
        <v/>
      </c>
    </row>
    <row r="122" spans="1:10">
      <c r="A122" s="81" t="str">
        <f>IF(C122&lt;&gt;"",A2,"")</f>
        <v/>
      </c>
      <c r="B122" s="81" t="str">
        <f>IF(C122&lt;&gt;"",B2,"")</f>
        <v/>
      </c>
      <c r="C122" s="81" t="str">
        <f>IF(Sheet7!B19&lt;&gt;"",Sheet7!B19,"")</f>
        <v/>
      </c>
      <c r="D122" s="81" t="str">
        <f>IF(C122&lt;&gt;"",D2,"")</f>
        <v/>
      </c>
      <c r="E122" s="83" t="str">
        <f>IF(C122&lt;&gt;"",IF(Sheet7!D19="ABS",0,Sheet7!D19),"")</f>
        <v/>
      </c>
      <c r="F122" s="83" t="str">
        <f>IF(C122&lt;&gt;"",Sheet7!F19,"")</f>
        <v/>
      </c>
      <c r="G122" s="83" t="str">
        <f>IF(C122&lt;&gt;"",Sheet7!H19,"")</f>
        <v/>
      </c>
      <c r="H122" s="83" t="str">
        <f>IF(C122&lt;&gt;"",Sheet7!J19,"")</f>
        <v/>
      </c>
      <c r="I122" s="88" t="str">
        <f>IF(C122&lt;&gt;"",IF(Sheet1!M17=50,2,IF(Sheet1!M17=100,3)),"")</f>
        <v/>
      </c>
      <c r="J122" s="90" t="str">
        <f>IF(C122&lt;&gt;"",J2,"")</f>
        <v/>
      </c>
    </row>
    <row r="123" spans="1:10">
      <c r="A123" s="84" t="str">
        <f>IF(C123&lt;&gt;"",A2,"")</f>
        <v/>
      </c>
      <c r="B123" s="84" t="str">
        <f>IF(C123&lt;&gt;"",B2,"")</f>
        <v/>
      </c>
      <c r="C123" s="84" t="str">
        <f>IF(Sheet7!B20&lt;&gt;"",Sheet7!B20,"")</f>
        <v/>
      </c>
      <c r="D123" s="84" t="str">
        <f>IF(C123&lt;&gt;"",D2,"")</f>
        <v/>
      </c>
      <c r="E123" s="82" t="str">
        <f>IF(C123&lt;&gt;"",IF(Sheet7!D20="ABS",0,Sheet7!D20),"")</f>
        <v/>
      </c>
      <c r="F123" s="82" t="str">
        <f>IF(C123&lt;&gt;"",Sheet7!F20,"")</f>
        <v/>
      </c>
      <c r="G123" s="82" t="str">
        <f>IF(C123&lt;&gt;"",Sheet7!H20,"")</f>
        <v/>
      </c>
      <c r="H123" s="82" t="str">
        <f>IF(C123&lt;&gt;"",Sheet7!J20,"")</f>
        <v/>
      </c>
      <c r="I123" s="88" t="str">
        <f>IF(C123&lt;&gt;"",IF(Sheet1!M17=50,2,IF(Sheet1!M17=100,3)),"")</f>
        <v/>
      </c>
      <c r="J123" s="90" t="str">
        <f>IF(C123&lt;&gt;"",J2,"")</f>
        <v/>
      </c>
    </row>
    <row r="124" spans="1:10">
      <c r="A124" s="84" t="str">
        <f>IF(C124&lt;&gt;"",A2,"")</f>
        <v/>
      </c>
      <c r="B124" s="84" t="str">
        <f>IF(C124&lt;&gt;"",B2,"")</f>
        <v/>
      </c>
      <c r="C124" s="84" t="str">
        <f>IF(Sheet7!B21&lt;&gt;"",Sheet7!B21,"")</f>
        <v/>
      </c>
      <c r="D124" s="84" t="str">
        <f>IF(C124&lt;&gt;"",D2,"")</f>
        <v/>
      </c>
      <c r="E124" s="82" t="str">
        <f>IF(C124&lt;&gt;"",IF(Sheet7!D21="ABS",0,Sheet7!D21),"")</f>
        <v/>
      </c>
      <c r="F124" s="82" t="str">
        <f>IF(C124&lt;&gt;"",Sheet7!F21,"")</f>
        <v/>
      </c>
      <c r="G124" s="82" t="str">
        <f>IF(C124&lt;&gt;"",Sheet7!H21,"")</f>
        <v/>
      </c>
      <c r="H124" s="82" t="str">
        <f>IF(C124&lt;&gt;"",Sheet7!J21,"")</f>
        <v/>
      </c>
      <c r="I124" s="88" t="str">
        <f>IF(C124&lt;&gt;"",IF(Sheet1!M17=50,2,IF(Sheet1!M17=100,3)),"")</f>
        <v/>
      </c>
      <c r="J124" s="90" t="str">
        <f>IF(C124&lt;&gt;"",J2,"")</f>
        <v/>
      </c>
    </row>
    <row r="125" spans="1:10">
      <c r="A125" s="84" t="str">
        <f>IF(C125&lt;&gt;"",A2,"")</f>
        <v/>
      </c>
      <c r="B125" s="84" t="str">
        <f>IF(C125&lt;&gt;"",B2,"")</f>
        <v/>
      </c>
      <c r="C125" s="84" t="str">
        <f>IF(Sheet7!B22&lt;&gt;"",Sheet7!B22,"")</f>
        <v/>
      </c>
      <c r="D125" s="84" t="str">
        <f>IF(C125&lt;&gt;"",D2,"")</f>
        <v/>
      </c>
      <c r="E125" s="82" t="str">
        <f>IF(C125&lt;&gt;"",IF(Sheet7!D22="ABS",0,Sheet7!D22),"")</f>
        <v/>
      </c>
      <c r="F125" s="82" t="str">
        <f>IF(C125&lt;&gt;"",Sheet7!F22,"")</f>
        <v/>
      </c>
      <c r="G125" s="82" t="str">
        <f>IF(C125&lt;&gt;"",Sheet7!H22,"")</f>
        <v/>
      </c>
      <c r="H125" s="82" t="str">
        <f>IF(C125&lt;&gt;"",Sheet7!J22,"")</f>
        <v/>
      </c>
      <c r="I125" s="88" t="str">
        <f>IF(C125&lt;&gt;"",IF(Sheet1!M17=50,2,IF(Sheet1!M17=100,3)),"")</f>
        <v/>
      </c>
      <c r="J125" s="90" t="str">
        <f>IF(C125&lt;&gt;"",J2,"")</f>
        <v/>
      </c>
    </row>
    <row r="126" spans="1:10">
      <c r="A126" s="84" t="str">
        <f>IF(C126&lt;&gt;"",A2,"")</f>
        <v/>
      </c>
      <c r="B126" s="84" t="str">
        <f>IF(C126&lt;&gt;"",B2,"")</f>
        <v/>
      </c>
      <c r="C126" s="84" t="str">
        <f>IF(Sheet7!B23&lt;&gt;"",Sheet7!B23,"")</f>
        <v/>
      </c>
      <c r="D126" s="84" t="str">
        <f>IF(C126&lt;&gt;"",D2,"")</f>
        <v/>
      </c>
      <c r="E126" s="82" t="str">
        <f>IF(C126&lt;&gt;"",IF(Sheet7!D23="ABS",0,Sheet7!D23),"")</f>
        <v/>
      </c>
      <c r="F126" s="82" t="str">
        <f>IF(C126&lt;&gt;"",Sheet7!F23,"")</f>
        <v/>
      </c>
      <c r="G126" s="82" t="str">
        <f>IF(C126&lt;&gt;"",Sheet7!H23,"")</f>
        <v/>
      </c>
      <c r="H126" s="82" t="str">
        <f>IF(C126&lt;&gt;"",Sheet7!J23,"")</f>
        <v/>
      </c>
      <c r="I126" s="88" t="str">
        <f>IF(C126&lt;&gt;"",IF(Sheet1!M17=50,2,IF(Sheet1!M17=100,3)),"")</f>
        <v/>
      </c>
      <c r="J126" s="90" t="str">
        <f>IF(C126&lt;&gt;"",J2,"")</f>
        <v/>
      </c>
    </row>
    <row r="127" spans="1:10">
      <c r="A127" s="84" t="str">
        <f>IF(C127&lt;&gt;"",A2,"")</f>
        <v/>
      </c>
      <c r="B127" s="84" t="str">
        <f>IF(C127&lt;&gt;"",B2,"")</f>
        <v/>
      </c>
      <c r="C127" s="84" t="str">
        <f>IF(Sheet7!B24&lt;&gt;"",Sheet7!B24,"")</f>
        <v/>
      </c>
      <c r="D127" s="84" t="str">
        <f>IF(C127&lt;&gt;"",D2,"")</f>
        <v/>
      </c>
      <c r="E127" s="82" t="str">
        <f>IF(C127&lt;&gt;"",IF(Sheet7!D24="ABS",0,Sheet7!D24),"")</f>
        <v/>
      </c>
      <c r="F127" s="82" t="str">
        <f>IF(C127&lt;&gt;"",Sheet7!F24,"")</f>
        <v/>
      </c>
      <c r="G127" s="82" t="str">
        <f>IF(C127&lt;&gt;"",Sheet7!H24,"")</f>
        <v/>
      </c>
      <c r="H127" s="82" t="str">
        <f>IF(C127&lt;&gt;"",Sheet7!J24,"")</f>
        <v/>
      </c>
      <c r="I127" s="88" t="str">
        <f>IF(C127&lt;&gt;"",IF(Sheet1!M17=50,2,IF(Sheet1!M17=100,3)),"")</f>
        <v/>
      </c>
      <c r="J127" s="90" t="str">
        <f>IF(C127&lt;&gt;"",J2,"")</f>
        <v/>
      </c>
    </row>
    <row r="128" spans="1:10">
      <c r="A128" s="84" t="str">
        <f>IF(C128&lt;&gt;"",A2,"")</f>
        <v/>
      </c>
      <c r="B128" s="84" t="str">
        <f>IF(C128&lt;&gt;"",B2,"")</f>
        <v/>
      </c>
      <c r="C128" s="84" t="str">
        <f>IF(Sheet7!B25&lt;&gt;"",Sheet7!B25,"")</f>
        <v/>
      </c>
      <c r="D128" s="84" t="str">
        <f>IF(C128&lt;&gt;"",D2,"")</f>
        <v/>
      </c>
      <c r="E128" s="82" t="str">
        <f>IF(C128&lt;&gt;"",IF(Sheet7!D25="ABS",0,Sheet7!D25),"")</f>
        <v/>
      </c>
      <c r="F128" s="82" t="str">
        <f>IF(C128&lt;&gt;"",Sheet7!F25,"")</f>
        <v/>
      </c>
      <c r="G128" s="82" t="str">
        <f>IF(C128&lt;&gt;"",Sheet7!H25,"")</f>
        <v/>
      </c>
      <c r="H128" s="82" t="str">
        <f>IF(C128&lt;&gt;"",Sheet7!J25,"")</f>
        <v/>
      </c>
      <c r="I128" s="88" t="str">
        <f>IF(C128&lt;&gt;"",IF(Sheet1!M17=50,2,IF(Sheet1!M17=100,3)),"")</f>
        <v/>
      </c>
      <c r="J128" s="90" t="str">
        <f>IF(C128&lt;&gt;"",J2,"")</f>
        <v/>
      </c>
    </row>
    <row r="129" spans="1:10">
      <c r="A129" s="84" t="str">
        <f>IF(C129&lt;&gt;"",A2,"")</f>
        <v/>
      </c>
      <c r="B129" s="84" t="str">
        <f>IF(C129&lt;&gt;"",B2,"")</f>
        <v/>
      </c>
      <c r="C129" s="84" t="str">
        <f>IF(Sheet7!B26&lt;&gt;"",Sheet7!B26,"")</f>
        <v/>
      </c>
      <c r="D129" s="84" t="str">
        <f>IF(C129&lt;&gt;"",D2,"")</f>
        <v/>
      </c>
      <c r="E129" s="82" t="str">
        <f>IF(C129&lt;&gt;"",IF(Sheet7!D26="ABS",0,Sheet7!D26),"")</f>
        <v/>
      </c>
      <c r="F129" s="82" t="str">
        <f>IF(C129&lt;&gt;"",Sheet7!F26,"")</f>
        <v/>
      </c>
      <c r="G129" s="82" t="str">
        <f>IF(C129&lt;&gt;"",Sheet7!H26,"")</f>
        <v/>
      </c>
      <c r="H129" s="82" t="str">
        <f>IF(C129&lt;&gt;"",Sheet7!J26,"")</f>
        <v/>
      </c>
      <c r="I129" s="88" t="str">
        <f>IF(C129&lt;&gt;"",IF(Sheet1!M17=50,2,IF(Sheet1!M17=100,3)),"")</f>
        <v/>
      </c>
      <c r="J129" s="90" t="str">
        <f>IF(C129&lt;&gt;"",J2,"")</f>
        <v/>
      </c>
    </row>
    <row r="130" spans="1:10">
      <c r="A130" s="84" t="str">
        <f>IF(C130&lt;&gt;"",A2,"")</f>
        <v/>
      </c>
      <c r="B130" s="84" t="str">
        <f>IF(C130&lt;&gt;"",B2,"")</f>
        <v/>
      </c>
      <c r="C130" s="84" t="str">
        <f>IF(Sheet7!B27&lt;&gt;"",Sheet7!B27,"")</f>
        <v/>
      </c>
      <c r="D130" s="84" t="str">
        <f>IF(C130&lt;&gt;"",D2,"")</f>
        <v/>
      </c>
      <c r="E130" s="82" t="str">
        <f>IF(C130&lt;&gt;"",IF(Sheet7!D27="ABS",0,Sheet7!D27),"")</f>
        <v/>
      </c>
      <c r="F130" s="82" t="str">
        <f>IF(C130&lt;&gt;"",Sheet7!F27,"")</f>
        <v/>
      </c>
      <c r="G130" s="82" t="str">
        <f>IF(C130&lt;&gt;"",Sheet7!H27,"")</f>
        <v/>
      </c>
      <c r="H130" s="82" t="str">
        <f>IF(C130&lt;&gt;"",Sheet7!J27,"")</f>
        <v/>
      </c>
      <c r="I130" s="88" t="str">
        <f>IF(C130&lt;&gt;"",IF(Sheet1!M17=50,2,IF(Sheet1!M17=100,3)),"")</f>
        <v/>
      </c>
      <c r="J130" s="90" t="str">
        <f>IF(C130&lt;&gt;"",J2,"")</f>
        <v/>
      </c>
    </row>
    <row r="131" spans="1:10">
      <c r="A131" s="84" t="str">
        <f>IF(C131&lt;&gt;"",A2,"")</f>
        <v/>
      </c>
      <c r="B131" s="84" t="str">
        <f>IF(C131&lt;&gt;"",B2,"")</f>
        <v/>
      </c>
      <c r="C131" s="84" t="str">
        <f>IF(Sheet7!B28&lt;&gt;"",Sheet7!B28,"")</f>
        <v/>
      </c>
      <c r="D131" s="84" t="str">
        <f>IF(C131&lt;&gt;"",D2,"")</f>
        <v/>
      </c>
      <c r="E131" s="82" t="str">
        <f>IF(C131&lt;&gt;"",IF(Sheet7!D28="ABS",0,Sheet7!D28),"")</f>
        <v/>
      </c>
      <c r="F131" s="82" t="str">
        <f>IF(C131&lt;&gt;"",Sheet7!F28,"")</f>
        <v/>
      </c>
      <c r="G131" s="82" t="str">
        <f>IF(C131&lt;&gt;"",Sheet7!H28,"")</f>
        <v/>
      </c>
      <c r="H131" s="82" t="str">
        <f>IF(C131&lt;&gt;"",Sheet7!J28,"")</f>
        <v/>
      </c>
      <c r="I131" s="88" t="str">
        <f>IF(C131&lt;&gt;"",IF(Sheet1!M17=50,2,IF(Sheet1!M17=100,3)),"")</f>
        <v/>
      </c>
      <c r="J131" s="90" t="str">
        <f>IF(C131&lt;&gt;"",J2,"")</f>
        <v/>
      </c>
    </row>
    <row r="132" spans="1:10">
      <c r="A132" s="84" t="str">
        <f>IF(C132&lt;&gt;"",A2,"")</f>
        <v/>
      </c>
      <c r="B132" s="84" t="str">
        <f>IF(C132&lt;&gt;"",B2,"")</f>
        <v/>
      </c>
      <c r="C132" s="84" t="str">
        <f>IF(Sheet7!B29&lt;&gt;"",Sheet7!B29,"")</f>
        <v/>
      </c>
      <c r="D132" s="84" t="str">
        <f>IF(C132&lt;&gt;"",D2,"")</f>
        <v/>
      </c>
      <c r="E132" s="82" t="str">
        <f>IF(C132&lt;&gt;"",IF(Sheet7!D29="ABS",0,Sheet7!D29),"")</f>
        <v/>
      </c>
      <c r="F132" s="82" t="str">
        <f>IF(C132&lt;&gt;"",Sheet7!F29,"")</f>
        <v/>
      </c>
      <c r="G132" s="82" t="str">
        <f>IF(C132&lt;&gt;"",Sheet7!H29,"")</f>
        <v/>
      </c>
      <c r="H132" s="82" t="str">
        <f>IF(C132&lt;&gt;"",Sheet7!J29,"")</f>
        <v/>
      </c>
      <c r="I132" s="88" t="str">
        <f>IF(C132&lt;&gt;"",IF(Sheet1!M17=50,2,IF(Sheet1!M17=100,3)),"")</f>
        <v/>
      </c>
      <c r="J132" s="90" t="str">
        <f>IF(C132&lt;&gt;"",J2,"")</f>
        <v/>
      </c>
    </row>
    <row r="133" spans="1:10">
      <c r="A133" s="84" t="str">
        <f>IF(C133&lt;&gt;"",A2,"")</f>
        <v/>
      </c>
      <c r="B133" s="84" t="str">
        <f>IF(C133&lt;&gt;"",B2,"")</f>
        <v/>
      </c>
      <c r="C133" s="84" t="str">
        <f>IF(Sheet7!B30&lt;&gt;"",Sheet7!B30,"")</f>
        <v/>
      </c>
      <c r="D133" s="84" t="str">
        <f>IF(C133&lt;&gt;"",D2,"")</f>
        <v/>
      </c>
      <c r="E133" s="82" t="str">
        <f>IF(C133&lt;&gt;"",IF(Sheet7!D30="ABS",0,Sheet7!D30),"")</f>
        <v/>
      </c>
      <c r="F133" s="82" t="str">
        <f>IF(C133&lt;&gt;"",Sheet7!F30,"")</f>
        <v/>
      </c>
      <c r="G133" s="82" t="str">
        <f>IF(C133&lt;&gt;"",Sheet7!H30,"")</f>
        <v/>
      </c>
      <c r="H133" s="82" t="str">
        <f>IF(C133&lt;&gt;"",Sheet7!J30,"")</f>
        <v/>
      </c>
      <c r="I133" s="88" t="str">
        <f>IF(C133&lt;&gt;"",IF(Sheet1!M17=50,2,IF(Sheet1!M17=100,3)),"")</f>
        <v/>
      </c>
      <c r="J133" s="90" t="str">
        <f>IF(C133&lt;&gt;"",J2,"")</f>
        <v/>
      </c>
    </row>
    <row r="134" spans="1:10">
      <c r="A134" s="84" t="str">
        <f>IF(C134&lt;&gt;"",A2,"")</f>
        <v/>
      </c>
      <c r="B134" s="84" t="str">
        <f>IF(C134&lt;&gt;"",B2,"")</f>
        <v/>
      </c>
      <c r="C134" s="84" t="str">
        <f>IF(Sheet7!B31&lt;&gt;"",Sheet7!B31,"")</f>
        <v/>
      </c>
      <c r="D134" s="84" t="str">
        <f>IF(C134&lt;&gt;"",D2,"")</f>
        <v/>
      </c>
      <c r="E134" s="82" t="str">
        <f>IF(C134&lt;&gt;"",IF(Sheet7!D31="ABS",0,Sheet7!D31),"")</f>
        <v/>
      </c>
      <c r="F134" s="82" t="str">
        <f>IF(C134&lt;&gt;"",Sheet7!F31,"")</f>
        <v/>
      </c>
      <c r="G134" s="82" t="str">
        <f>IF(C134&lt;&gt;"",Sheet7!H31,"")</f>
        <v/>
      </c>
      <c r="H134" s="82" t="str">
        <f>IF(C134&lt;&gt;"",Sheet7!J31,"")</f>
        <v/>
      </c>
      <c r="I134" s="88" t="str">
        <f>IF(C134&lt;&gt;"",IF(Sheet1!M17=50,2,IF(Sheet1!M17=100,3)),"")</f>
        <v/>
      </c>
      <c r="J134" s="90" t="str">
        <f>IF(C134&lt;&gt;"",J2,"")</f>
        <v/>
      </c>
    </row>
    <row r="135" spans="1:10">
      <c r="A135" s="84" t="str">
        <f>IF(C135&lt;&gt;"",A2,"")</f>
        <v/>
      </c>
      <c r="B135" s="84" t="str">
        <f>IF(C135&lt;&gt;"",B2,"")</f>
        <v/>
      </c>
      <c r="C135" s="84" t="str">
        <f>IF(Sheet7!B32&lt;&gt;"",Sheet7!B32,"")</f>
        <v/>
      </c>
      <c r="D135" s="84" t="str">
        <f>IF(C135&lt;&gt;"",D2,"")</f>
        <v/>
      </c>
      <c r="E135" s="82" t="str">
        <f>IF(C135&lt;&gt;"",IF(Sheet7!D32="ABS",0,Sheet7!D32),"")</f>
        <v/>
      </c>
      <c r="F135" s="82" t="str">
        <f>IF(C135&lt;&gt;"",Sheet7!F32,"")</f>
        <v/>
      </c>
      <c r="G135" s="82" t="str">
        <f>IF(C135&lt;&gt;"",Sheet7!H32,"")</f>
        <v/>
      </c>
      <c r="H135" s="82" t="str">
        <f>IF(C135&lt;&gt;"",Sheet7!J32,"")</f>
        <v/>
      </c>
      <c r="I135" s="88" t="str">
        <f>IF(C135&lt;&gt;"",IF(Sheet1!M17=50,2,IF(Sheet1!M17=100,3)),"")</f>
        <v/>
      </c>
      <c r="J135" s="90" t="str">
        <f>IF(C135&lt;&gt;"",J2,"")</f>
        <v/>
      </c>
    </row>
    <row r="136" spans="1:10">
      <c r="A136" s="84" t="str">
        <f>IF(C136&lt;&gt;"",A2,"")</f>
        <v/>
      </c>
      <c r="B136" s="84" t="str">
        <f>IF(C136&lt;&gt;"",B2,"")</f>
        <v/>
      </c>
      <c r="C136" s="84" t="str">
        <f>IF(Sheet7!B33&lt;&gt;"",Sheet7!B33,"")</f>
        <v/>
      </c>
      <c r="D136" s="84" t="str">
        <f>IF(C136&lt;&gt;"",D2,"")</f>
        <v/>
      </c>
      <c r="E136" s="82" t="str">
        <f>IF(C136&lt;&gt;"",IF(Sheet7!D33="ABS",0,Sheet7!D33),"")</f>
        <v/>
      </c>
      <c r="F136" s="82" t="str">
        <f>IF(C136&lt;&gt;"",Sheet7!F33,"")</f>
        <v/>
      </c>
      <c r="G136" s="82" t="str">
        <f>IF(C136&lt;&gt;"",Sheet7!H33,"")</f>
        <v/>
      </c>
      <c r="H136" s="82" t="str">
        <f>IF(C136&lt;&gt;"",Sheet7!J33,"")</f>
        <v/>
      </c>
      <c r="I136" s="88" t="str">
        <f>IF(C136&lt;&gt;"",IF(Sheet1!M17=50,2,IF(Sheet1!M17=100,3)),"")</f>
        <v/>
      </c>
      <c r="J136" s="90" t="str">
        <f>IF(C136&lt;&gt;"",J2,"")</f>
        <v/>
      </c>
    </row>
    <row r="137" spans="1:10">
      <c r="A137" s="84" t="str">
        <f>IF(C137&lt;&gt;"",A2,"")</f>
        <v/>
      </c>
      <c r="B137" s="84" t="str">
        <f>IF(C137&lt;&gt;"",B2,"")</f>
        <v/>
      </c>
      <c r="C137" s="84" t="str">
        <f>IF(Sheet7!B34&lt;&gt;"",Sheet7!B34,"")</f>
        <v/>
      </c>
      <c r="D137" s="84" t="str">
        <f>IF(C137&lt;&gt;"",D2,"")</f>
        <v/>
      </c>
      <c r="E137" s="82" t="str">
        <f>IF(C137&lt;&gt;"",IF(Sheet7!D34="ABS",0,Sheet7!D34),"")</f>
        <v/>
      </c>
      <c r="F137" s="82" t="str">
        <f>IF(C137&lt;&gt;"",Sheet7!F34,"")</f>
        <v/>
      </c>
      <c r="G137" s="82" t="str">
        <f>IF(C137&lt;&gt;"",Sheet7!H34,"")</f>
        <v/>
      </c>
      <c r="H137" s="82" t="str">
        <f>IF(C137&lt;&gt;"",Sheet7!J34,"")</f>
        <v/>
      </c>
      <c r="I137" s="88" t="str">
        <f>IF(C137&lt;&gt;"",IF(Sheet1!M17=50,2,IF(Sheet1!M17=100,3)),"")</f>
        <v/>
      </c>
      <c r="J137" s="90" t="str">
        <f>IF(C137&lt;&gt;"",J2,"")</f>
        <v/>
      </c>
    </row>
    <row r="138" spans="1:10">
      <c r="A138" s="84" t="str">
        <f>IF(C138&lt;&gt;"",A2,"")</f>
        <v/>
      </c>
      <c r="B138" s="84" t="str">
        <f>IF(C138&lt;&gt;"",B2,"")</f>
        <v/>
      </c>
      <c r="C138" s="84" t="str">
        <f>IF(Sheet7!B35&lt;&gt;"",Sheet7!B35,"")</f>
        <v/>
      </c>
      <c r="D138" s="84" t="str">
        <f>IF(C138&lt;&gt;"",D2,"")</f>
        <v/>
      </c>
      <c r="E138" s="82" t="str">
        <f>IF(C138&lt;&gt;"",IF(Sheet7!D35="ABS",0,Sheet7!D35),"")</f>
        <v/>
      </c>
      <c r="F138" s="82" t="str">
        <f>IF(C138&lt;&gt;"",Sheet7!F35,"")</f>
        <v/>
      </c>
      <c r="G138" s="82" t="str">
        <f>IF(C138&lt;&gt;"",Sheet7!H35,"")</f>
        <v/>
      </c>
      <c r="H138" s="82" t="str">
        <f>IF(C138&lt;&gt;"",Sheet7!J35,"")</f>
        <v/>
      </c>
      <c r="I138" s="88" t="str">
        <f>IF(C138&lt;&gt;"",IF(Sheet1!M17=50,2,IF(Sheet1!M17=100,3)),"")</f>
        <v/>
      </c>
      <c r="J138" s="90" t="str">
        <f>IF(C138&lt;&gt;"",J2,"")</f>
        <v/>
      </c>
    </row>
    <row r="139" spans="1:10">
      <c r="A139" s="84" t="str">
        <f>IF(C139&lt;&gt;"",A2,"")</f>
        <v/>
      </c>
      <c r="B139" s="84" t="str">
        <f>IF(C139&lt;&gt;"",B2,"")</f>
        <v/>
      </c>
      <c r="C139" s="84" t="str">
        <f>IF(Sheet7!B36&lt;&gt;"",Sheet7!B36,"")</f>
        <v/>
      </c>
      <c r="D139" s="84" t="str">
        <f>IF(C139&lt;&gt;"",D2,"")</f>
        <v/>
      </c>
      <c r="E139" s="82" t="str">
        <f>IF(C139&lt;&gt;"",IF(Sheet7!D36="ABS",0,Sheet7!D36),"")</f>
        <v/>
      </c>
      <c r="F139" s="82" t="str">
        <f>IF(C139&lt;&gt;"",Sheet7!F36,"")</f>
        <v/>
      </c>
      <c r="G139" s="82" t="str">
        <f>IF(C139&lt;&gt;"",Sheet7!H36,"")</f>
        <v/>
      </c>
      <c r="H139" s="82" t="str">
        <f>IF(C139&lt;&gt;"",Sheet7!J36,"")</f>
        <v/>
      </c>
      <c r="I139" s="88" t="str">
        <f>IF(C139&lt;&gt;"",IF(Sheet1!M17=50,2,IF(Sheet1!M17=100,3)),"")</f>
        <v/>
      </c>
      <c r="J139" s="90" t="str">
        <f>IF(C139&lt;&gt;"",J2,"")</f>
        <v/>
      </c>
    </row>
    <row r="140" spans="1:10">
      <c r="A140" s="84" t="str">
        <f>IF(C140&lt;&gt;"",A2,"")</f>
        <v/>
      </c>
      <c r="B140" s="84" t="str">
        <f>IF(C140&lt;&gt;"",B2,"")</f>
        <v/>
      </c>
      <c r="C140" s="84" t="str">
        <f>IF(Sheet7!B37&lt;&gt;"",Sheet7!B37,"")</f>
        <v/>
      </c>
      <c r="D140" s="84" t="str">
        <f>IF(C140&lt;&gt;"",D2,"")</f>
        <v/>
      </c>
      <c r="E140" s="82" t="str">
        <f>IF(C140&lt;&gt;"",IF(Sheet7!D37="ABS",0,Sheet7!D37),"")</f>
        <v/>
      </c>
      <c r="F140" s="82" t="str">
        <f>IF(C140&lt;&gt;"",Sheet7!F37,"")</f>
        <v/>
      </c>
      <c r="G140" s="82" t="str">
        <f>IF(C140&lt;&gt;"",Sheet7!H37,"")</f>
        <v/>
      </c>
      <c r="H140" s="82" t="str">
        <f>IF(C140&lt;&gt;"",Sheet7!J37,"")</f>
        <v/>
      </c>
      <c r="I140" s="88" t="str">
        <f>IF(C140&lt;&gt;"",IF(Sheet1!M17=50,2,IF(Sheet1!M17=100,3)),"")</f>
        <v/>
      </c>
      <c r="J140" s="90" t="str">
        <f>IF(C140&lt;&gt;"",J2,"")</f>
        <v/>
      </c>
    </row>
    <row r="141" spans="1:10">
      <c r="A141" s="84" t="str">
        <f>IF(C141&lt;&gt;"",A2,"")</f>
        <v/>
      </c>
      <c r="B141" s="84" t="str">
        <f>IF(C141&lt;&gt;"",B2,"")</f>
        <v/>
      </c>
      <c r="C141" s="84" t="str">
        <f>IF(Sheet7!B38&lt;&gt;"",Sheet7!B38,"")</f>
        <v/>
      </c>
      <c r="D141" s="84" t="str">
        <f>IF(C141&lt;&gt;"",D2,"")</f>
        <v/>
      </c>
      <c r="E141" s="82" t="str">
        <f>IF(C141&lt;&gt;"",IF(Sheet7!D38="ABS",0,Sheet7!D38),"")</f>
        <v/>
      </c>
      <c r="F141" s="82" t="str">
        <f>IF(C141&lt;&gt;"",Sheet7!F38,"")</f>
        <v/>
      </c>
      <c r="G141" s="82" t="str">
        <f>IF(C141&lt;&gt;"",Sheet7!H38,"")</f>
        <v/>
      </c>
      <c r="H141" s="82" t="str">
        <f>IF(C141&lt;&gt;"",Sheet7!J38,"")</f>
        <v/>
      </c>
      <c r="I141" s="88" t="str">
        <f>IF(C141&lt;&gt;"",IF(Sheet1!M17=50,2,IF(Sheet1!M17=100,3)),"")</f>
        <v/>
      </c>
      <c r="J141" s="90" t="str">
        <f>IF(C141&lt;&gt;"",J2,"")</f>
        <v/>
      </c>
    </row>
    <row r="142" spans="1:10">
      <c r="A142" s="81" t="str">
        <f>IF(C142&lt;&gt;"",A2,"")</f>
        <v/>
      </c>
      <c r="B142" s="81" t="str">
        <f>IF(C142&lt;&gt;"",B2,"")</f>
        <v/>
      </c>
      <c r="C142" s="81" t="str">
        <f>IF(Sheet8!B19&lt;&gt;"",Sheet8!B19,"")</f>
        <v/>
      </c>
      <c r="D142" s="81" t="str">
        <f>IF(C142&lt;&gt;"",D2,"")</f>
        <v/>
      </c>
      <c r="E142" s="83" t="str">
        <f>IF(C142&lt;&gt;"",IF(Sheet8!D19="ABS",0,Sheet8!D19),"")</f>
        <v/>
      </c>
      <c r="F142" s="83" t="str">
        <f>IF(C142&lt;&gt;"",Sheet8!F19,"")</f>
        <v/>
      </c>
      <c r="G142" s="83" t="str">
        <f>IF(C142&lt;&gt;"",Sheet8!H19,"")</f>
        <v/>
      </c>
      <c r="H142" s="83" t="str">
        <f>IF(C142&lt;&gt;"",Sheet8!J19,"")</f>
        <v/>
      </c>
      <c r="I142" s="88" t="str">
        <f>IF(C142&lt;&gt;"",IF(Sheet1!M17=50,2,IF(Sheet1!M17=100,3)),"")</f>
        <v/>
      </c>
      <c r="J142" s="90" t="str">
        <f>IF(C142&lt;&gt;"",J2,"")</f>
        <v/>
      </c>
    </row>
    <row r="143" spans="1:10">
      <c r="A143" s="84" t="str">
        <f>IF(C143&lt;&gt;"",A2,"")</f>
        <v/>
      </c>
      <c r="B143" s="84" t="str">
        <f>IF(C143&lt;&gt;"",B2,"")</f>
        <v/>
      </c>
      <c r="C143" s="84" t="str">
        <f>IF(Sheet8!B20&lt;&gt;"",Sheet8!B20,"")</f>
        <v/>
      </c>
      <c r="D143" s="84" t="str">
        <f>IF(C143&lt;&gt;"",D2,"")</f>
        <v/>
      </c>
      <c r="E143" s="82" t="str">
        <f>IF(C143&lt;&gt;"",IF(Sheet8!D20="ABS",0,Sheet8!D20),"")</f>
        <v/>
      </c>
      <c r="F143" s="82" t="str">
        <f>IF(C143&lt;&gt;"",Sheet8!F20,"")</f>
        <v/>
      </c>
      <c r="G143" s="82" t="str">
        <f>IF(C143&lt;&gt;"",Sheet8!H20,"")</f>
        <v/>
      </c>
      <c r="H143" s="82" t="str">
        <f>IF(C143&lt;&gt;"",Sheet8!J20,"")</f>
        <v/>
      </c>
      <c r="I143" s="88" t="str">
        <f>IF(C143&lt;&gt;"",IF(Sheet1!M17=50,2,IF(Sheet1!M17=100,3)),"")</f>
        <v/>
      </c>
      <c r="J143" s="90" t="str">
        <f>IF(C143&lt;&gt;"",J2,"")</f>
        <v/>
      </c>
    </row>
    <row r="144" spans="1:10">
      <c r="A144" s="84" t="str">
        <f>IF(C144&lt;&gt;"",A2,"")</f>
        <v/>
      </c>
      <c r="B144" s="84" t="str">
        <f>IF(C144&lt;&gt;"",B2,"")</f>
        <v/>
      </c>
      <c r="C144" s="84" t="str">
        <f>IF(Sheet8!B21&lt;&gt;"",Sheet8!B21,"")</f>
        <v/>
      </c>
      <c r="D144" s="84" t="str">
        <f>IF(C144&lt;&gt;"",D2,"")</f>
        <v/>
      </c>
      <c r="E144" s="82" t="str">
        <f>IF(C144&lt;&gt;"",IF(Sheet8!D21="ABS",0,Sheet8!D21),"")</f>
        <v/>
      </c>
      <c r="F144" s="82" t="str">
        <f>IF(C144&lt;&gt;"",Sheet8!F21,"")</f>
        <v/>
      </c>
      <c r="G144" s="82" t="str">
        <f>IF(C144&lt;&gt;"",Sheet8!H21,"")</f>
        <v/>
      </c>
      <c r="H144" s="82" t="str">
        <f>IF(C144&lt;&gt;"",Sheet8!J21,"")</f>
        <v/>
      </c>
      <c r="I144" s="88" t="str">
        <f>IF(C144&lt;&gt;"",IF(Sheet1!M17=50,2,IF(Sheet1!M17=100,3)),"")</f>
        <v/>
      </c>
      <c r="J144" s="90" t="str">
        <f>IF(C144&lt;&gt;"",J2,"")</f>
        <v/>
      </c>
    </row>
    <row r="145" spans="1:10">
      <c r="A145" s="84" t="str">
        <f>IF(C145&lt;&gt;"",A2,"")</f>
        <v/>
      </c>
      <c r="B145" s="84" t="str">
        <f>IF(C145&lt;&gt;"",B2,"")</f>
        <v/>
      </c>
      <c r="C145" s="84" t="str">
        <f>IF(Sheet8!B22&lt;&gt;"",Sheet8!B22,"")</f>
        <v/>
      </c>
      <c r="D145" s="84" t="str">
        <f>IF(C145&lt;&gt;"",D2,"")</f>
        <v/>
      </c>
      <c r="E145" s="82" t="str">
        <f>IF(C145&lt;&gt;"",IF(Sheet8!D22="ABS",0,Sheet8!D22),"")</f>
        <v/>
      </c>
      <c r="F145" s="82" t="str">
        <f>IF(C145&lt;&gt;"",Sheet8!F22,"")</f>
        <v/>
      </c>
      <c r="G145" s="82" t="str">
        <f>IF(C145&lt;&gt;"",Sheet8!H22,"")</f>
        <v/>
      </c>
      <c r="H145" s="82" t="str">
        <f>IF(C145&lt;&gt;"",Sheet8!J22,"")</f>
        <v/>
      </c>
      <c r="I145" s="88" t="str">
        <f>IF(C145&lt;&gt;"",IF(Sheet1!M17=50,2,IF(Sheet1!M17=100,3)),"")</f>
        <v/>
      </c>
      <c r="J145" s="90" t="str">
        <f>IF(C145&lt;&gt;"",J2,"")</f>
        <v/>
      </c>
    </row>
    <row r="146" spans="1:10">
      <c r="A146" s="84" t="str">
        <f>IF(C146&lt;&gt;"",A2,"")</f>
        <v/>
      </c>
      <c r="B146" s="84" t="str">
        <f>IF(C146&lt;&gt;"",B2,"")</f>
        <v/>
      </c>
      <c r="C146" s="84" t="str">
        <f>IF(Sheet8!B23&lt;&gt;"",Sheet8!B23,"")</f>
        <v/>
      </c>
      <c r="D146" s="84" t="str">
        <f>IF(C146&lt;&gt;"",D2,"")</f>
        <v/>
      </c>
      <c r="E146" s="82" t="str">
        <f>IF(C146&lt;&gt;"",IF(Sheet8!D23="ABS",0,Sheet8!D23),"")</f>
        <v/>
      </c>
      <c r="F146" s="82" t="str">
        <f>IF(C146&lt;&gt;"",Sheet8!F23,"")</f>
        <v/>
      </c>
      <c r="G146" s="82" t="str">
        <f>IF(C146&lt;&gt;"",Sheet8!H23,"")</f>
        <v/>
      </c>
      <c r="H146" s="82" t="str">
        <f>IF(C146&lt;&gt;"",Sheet8!J23,"")</f>
        <v/>
      </c>
      <c r="I146" s="88" t="str">
        <f>IF(C146&lt;&gt;"",IF(Sheet1!M17=50,2,IF(Sheet1!M17=100,3)),"")</f>
        <v/>
      </c>
      <c r="J146" s="90" t="str">
        <f>IF(C146&lt;&gt;"",J2,"")</f>
        <v/>
      </c>
    </row>
    <row r="147" spans="1:10">
      <c r="A147" s="84" t="str">
        <f>IF(C147&lt;&gt;"",A2,"")</f>
        <v/>
      </c>
      <c r="B147" s="84" t="str">
        <f>IF(C147&lt;&gt;"",B2,"")</f>
        <v/>
      </c>
      <c r="C147" s="84" t="str">
        <f>IF(Sheet8!B24&lt;&gt;"",Sheet8!B24,"")</f>
        <v/>
      </c>
      <c r="D147" s="84" t="str">
        <f>IF(C147&lt;&gt;"",D2,"")</f>
        <v/>
      </c>
      <c r="E147" s="82" t="str">
        <f>IF(C147&lt;&gt;"",IF(Sheet8!D24="ABS",0,Sheet8!D24),"")</f>
        <v/>
      </c>
      <c r="F147" s="82" t="str">
        <f>IF(C147&lt;&gt;"",Sheet8!F24,"")</f>
        <v/>
      </c>
      <c r="G147" s="82" t="str">
        <f>IF(C147&lt;&gt;"",Sheet8!H24,"")</f>
        <v/>
      </c>
      <c r="H147" s="82" t="str">
        <f>IF(C147&lt;&gt;"",Sheet8!J24,"")</f>
        <v/>
      </c>
      <c r="I147" s="88" t="str">
        <f>IF(C147&lt;&gt;"",IF(Sheet1!M17=50,2,IF(Sheet1!M17=100,3)),"")</f>
        <v/>
      </c>
      <c r="J147" s="90" t="str">
        <f>IF(C147&lt;&gt;"",J2,"")</f>
        <v/>
      </c>
    </row>
    <row r="148" spans="1:10">
      <c r="A148" s="84" t="str">
        <f>IF(C148&lt;&gt;"",A2,"")</f>
        <v/>
      </c>
      <c r="B148" s="84" t="str">
        <f>IF(C148&lt;&gt;"",B2,"")</f>
        <v/>
      </c>
      <c r="C148" s="84" t="str">
        <f>IF(Sheet8!B25&lt;&gt;"",Sheet8!B25,"")</f>
        <v/>
      </c>
      <c r="D148" s="84" t="str">
        <f>IF(C148&lt;&gt;"",D2,"")</f>
        <v/>
      </c>
      <c r="E148" s="82" t="str">
        <f>IF(C148&lt;&gt;"",IF(Sheet8!D25="ABS",0,Sheet8!D25),"")</f>
        <v/>
      </c>
      <c r="F148" s="82" t="str">
        <f>IF(C148&lt;&gt;"",Sheet8!F25,"")</f>
        <v/>
      </c>
      <c r="G148" s="82" t="str">
        <f>IF(C148&lt;&gt;"",Sheet8!H25,"")</f>
        <v/>
      </c>
      <c r="H148" s="82" t="str">
        <f>IF(C148&lt;&gt;"",Sheet8!J25,"")</f>
        <v/>
      </c>
      <c r="I148" s="88" t="str">
        <f>IF(C148&lt;&gt;"",IF(Sheet1!M17=50,2,IF(Sheet1!M17=100,3)),"")</f>
        <v/>
      </c>
      <c r="J148" s="90" t="str">
        <f>IF(C148&lt;&gt;"",J2,"")</f>
        <v/>
      </c>
    </row>
    <row r="149" spans="1:10">
      <c r="A149" s="84" t="str">
        <f>IF(C149&lt;&gt;"",A2,"")</f>
        <v/>
      </c>
      <c r="B149" s="84" t="str">
        <f>IF(C149&lt;&gt;"",B2,"")</f>
        <v/>
      </c>
      <c r="C149" s="84" t="str">
        <f>IF(Sheet8!B26&lt;&gt;"",Sheet8!B26,"")</f>
        <v/>
      </c>
      <c r="D149" s="84" t="str">
        <f>IF(C149&lt;&gt;"",D2,"")</f>
        <v/>
      </c>
      <c r="E149" s="82" t="str">
        <f>IF(C149&lt;&gt;"",IF(Sheet8!D26="ABS",0,Sheet8!D26),"")</f>
        <v/>
      </c>
      <c r="F149" s="82" t="str">
        <f>IF(C149&lt;&gt;"",Sheet8!F26,"")</f>
        <v/>
      </c>
      <c r="G149" s="82" t="str">
        <f>IF(C149&lt;&gt;"",Sheet8!H26,"")</f>
        <v/>
      </c>
      <c r="H149" s="82" t="str">
        <f>IF(C149&lt;&gt;"",Sheet8!J26,"")</f>
        <v/>
      </c>
      <c r="I149" s="88" t="str">
        <f>IF(C149&lt;&gt;"",IF(Sheet1!M17=50,2,IF(Sheet1!M17=100,3)),"")</f>
        <v/>
      </c>
      <c r="J149" s="90" t="str">
        <f>IF(C149&lt;&gt;"",J2,"")</f>
        <v/>
      </c>
    </row>
    <row r="150" spans="1:10">
      <c r="A150" s="84" t="str">
        <f>IF(C150&lt;&gt;"",A2,"")</f>
        <v/>
      </c>
      <c r="B150" s="84" t="str">
        <f>IF(C150&lt;&gt;"",B2,"")</f>
        <v/>
      </c>
      <c r="C150" s="84" t="str">
        <f>IF(Sheet8!B27&lt;&gt;"",Sheet8!B27,"")</f>
        <v/>
      </c>
      <c r="D150" s="84" t="str">
        <f>IF(C150&lt;&gt;"",D2,"")</f>
        <v/>
      </c>
      <c r="E150" s="82" t="str">
        <f>IF(C150&lt;&gt;"",IF(Sheet8!D27="ABS",0,Sheet8!D27),"")</f>
        <v/>
      </c>
      <c r="F150" s="82" t="str">
        <f>IF(C150&lt;&gt;"",Sheet8!F27,"")</f>
        <v/>
      </c>
      <c r="G150" s="82" t="str">
        <f>IF(C150&lt;&gt;"",Sheet8!H27,"")</f>
        <v/>
      </c>
      <c r="H150" s="82" t="str">
        <f>IF(C150&lt;&gt;"",Sheet8!J27,"")</f>
        <v/>
      </c>
      <c r="I150" s="88" t="str">
        <f>IF(C150&lt;&gt;"",IF(Sheet1!M17=50,2,IF(Sheet1!M17=100,3)),"")</f>
        <v/>
      </c>
      <c r="J150" s="90" t="str">
        <f>IF(C150&lt;&gt;"",J2,"")</f>
        <v/>
      </c>
    </row>
    <row r="151" spans="1:10">
      <c r="A151" s="84" t="str">
        <f>IF(C151&lt;&gt;"",A2,"")</f>
        <v/>
      </c>
      <c r="B151" s="84" t="str">
        <f>IF(C151&lt;&gt;"",B2,"")</f>
        <v/>
      </c>
      <c r="C151" s="84" t="str">
        <f>IF(Sheet8!B28&lt;&gt;"",Sheet8!B28,"")</f>
        <v/>
      </c>
      <c r="D151" s="84" t="str">
        <f>IF(C151&lt;&gt;"",D2,"")</f>
        <v/>
      </c>
      <c r="E151" s="82" t="str">
        <f>IF(C151&lt;&gt;"",IF(Sheet8!D28="ABS",0,Sheet8!D28),"")</f>
        <v/>
      </c>
      <c r="F151" s="82" t="str">
        <f>IF(C151&lt;&gt;"",Sheet8!F28,"")</f>
        <v/>
      </c>
      <c r="G151" s="82" t="str">
        <f>IF(C151&lt;&gt;"",Sheet8!H28,"")</f>
        <v/>
      </c>
      <c r="H151" s="82" t="str">
        <f>IF(C151&lt;&gt;"",Sheet8!J28,"")</f>
        <v/>
      </c>
      <c r="I151" s="88" t="str">
        <f>IF(C151&lt;&gt;"",IF(Sheet1!M17=50,2,IF(Sheet1!M17=100,3)),"")</f>
        <v/>
      </c>
      <c r="J151" s="90" t="str">
        <f>IF(C151&lt;&gt;"",J2,"")</f>
        <v/>
      </c>
    </row>
    <row r="152" spans="1:10">
      <c r="A152" s="84" t="str">
        <f>IF(C152&lt;&gt;"",A2,"")</f>
        <v/>
      </c>
      <c r="B152" s="84" t="str">
        <f>IF(C152&lt;&gt;"",B2,"")</f>
        <v/>
      </c>
      <c r="C152" s="84" t="str">
        <f>IF(Sheet8!B29&lt;&gt;"",Sheet8!B29,"")</f>
        <v/>
      </c>
      <c r="D152" s="84" t="str">
        <f>IF(C152&lt;&gt;"",D2,"")</f>
        <v/>
      </c>
      <c r="E152" s="82" t="str">
        <f>IF(C152&lt;&gt;"",IF(Sheet8!D29="ABS",0,Sheet8!D29),"")</f>
        <v/>
      </c>
      <c r="F152" s="82" t="str">
        <f>IF(C152&lt;&gt;"",Sheet8!F29,"")</f>
        <v/>
      </c>
      <c r="G152" s="82" t="str">
        <f>IF(C152&lt;&gt;"",Sheet8!H29,"")</f>
        <v/>
      </c>
      <c r="H152" s="82" t="str">
        <f>IF(C152&lt;&gt;"",Sheet8!J29,"")</f>
        <v/>
      </c>
      <c r="I152" s="88" t="str">
        <f>IF(C152&lt;&gt;"",IF(Sheet1!M17=50,2,IF(Sheet1!M17=100,3)),"")</f>
        <v/>
      </c>
      <c r="J152" s="90" t="str">
        <f>IF(C152&lt;&gt;"",J2,"")</f>
        <v/>
      </c>
    </row>
    <row r="153" spans="1:10">
      <c r="A153" s="84" t="str">
        <f>IF(C153&lt;&gt;"",A2,"")</f>
        <v/>
      </c>
      <c r="B153" s="84" t="str">
        <f>IF(C153&lt;&gt;"",B2,"")</f>
        <v/>
      </c>
      <c r="C153" s="84" t="str">
        <f>IF(Sheet8!B30&lt;&gt;"",Sheet8!B30,"")</f>
        <v/>
      </c>
      <c r="D153" s="84" t="str">
        <f>IF(C153&lt;&gt;"",D2,"")</f>
        <v/>
      </c>
      <c r="E153" s="82" t="str">
        <f>IF(C153&lt;&gt;"",IF(Sheet8!D30="ABS",0,Sheet8!D30),"")</f>
        <v/>
      </c>
      <c r="F153" s="82" t="str">
        <f>IF(C153&lt;&gt;"",Sheet8!F30,"")</f>
        <v/>
      </c>
      <c r="G153" s="82" t="str">
        <f>IF(C153&lt;&gt;"",Sheet8!H30,"")</f>
        <v/>
      </c>
      <c r="H153" s="82" t="str">
        <f>IF(C153&lt;&gt;"",Sheet8!J30,"")</f>
        <v/>
      </c>
      <c r="I153" s="88" t="str">
        <f>IF(C153&lt;&gt;"",IF(Sheet1!M17=50,2,IF(Sheet1!M17=100,3)),"")</f>
        <v/>
      </c>
      <c r="J153" s="90" t="str">
        <f>IF(C153&lt;&gt;"",J2,"")</f>
        <v/>
      </c>
    </row>
    <row r="154" spans="1:10">
      <c r="A154" s="84" t="str">
        <f>IF(C154&lt;&gt;"",A2,"")</f>
        <v/>
      </c>
      <c r="B154" s="84" t="str">
        <f>IF(C154&lt;&gt;"",B2,"")</f>
        <v/>
      </c>
      <c r="C154" s="84" t="str">
        <f>IF(Sheet8!B31&lt;&gt;"",Sheet8!B31,"")</f>
        <v/>
      </c>
      <c r="D154" s="84" t="str">
        <f>IF(C154&lt;&gt;"",D2,"")</f>
        <v/>
      </c>
      <c r="E154" s="82" t="str">
        <f>IF(C154&lt;&gt;"",IF(Sheet8!D31="ABS",0,Sheet8!D31),"")</f>
        <v/>
      </c>
      <c r="F154" s="82" t="str">
        <f>IF(C154&lt;&gt;"",Sheet8!F31,"")</f>
        <v/>
      </c>
      <c r="G154" s="82" t="str">
        <f>IF(C154&lt;&gt;"",Sheet8!H31,"")</f>
        <v/>
      </c>
      <c r="H154" s="82" t="str">
        <f>IF(C154&lt;&gt;"",Sheet8!J31,"")</f>
        <v/>
      </c>
      <c r="I154" s="88" t="str">
        <f>IF(C154&lt;&gt;"",IF(Sheet1!M17=50,2,IF(Sheet1!M17=100,3)),"")</f>
        <v/>
      </c>
      <c r="J154" s="90" t="str">
        <f>IF(C154&lt;&gt;"",J2,"")</f>
        <v/>
      </c>
    </row>
    <row r="155" spans="1:10">
      <c r="A155" s="84" t="str">
        <f>IF(C155&lt;&gt;"",A2,"")</f>
        <v/>
      </c>
      <c r="B155" s="84" t="str">
        <f>IF(C155&lt;&gt;"",B2,"")</f>
        <v/>
      </c>
      <c r="C155" s="84" t="str">
        <f>IF(Sheet8!B32&lt;&gt;"",Sheet8!B32,"")</f>
        <v/>
      </c>
      <c r="D155" s="84" t="str">
        <f>IF(C155&lt;&gt;"",D2,"")</f>
        <v/>
      </c>
      <c r="E155" s="82" t="str">
        <f>IF(C155&lt;&gt;"",IF(Sheet8!D32="ABS",0,Sheet8!D32),"")</f>
        <v/>
      </c>
      <c r="F155" s="82" t="str">
        <f>IF(C155&lt;&gt;"",Sheet8!F32,"")</f>
        <v/>
      </c>
      <c r="G155" s="82" t="str">
        <f>IF(C155&lt;&gt;"",Sheet8!H32,"")</f>
        <v/>
      </c>
      <c r="H155" s="82" t="str">
        <f>IF(C155&lt;&gt;"",Sheet8!J32,"")</f>
        <v/>
      </c>
      <c r="I155" s="88" t="str">
        <f>IF(C155&lt;&gt;"",IF(Sheet1!M17=50,2,IF(Sheet1!M17=100,3)),"")</f>
        <v/>
      </c>
      <c r="J155" s="90" t="str">
        <f>IF(C155&lt;&gt;"",J2,"")</f>
        <v/>
      </c>
    </row>
    <row r="156" spans="1:10">
      <c r="A156" s="84" t="str">
        <f>IF(C156&lt;&gt;"",A2,"")</f>
        <v/>
      </c>
      <c r="B156" s="84" t="str">
        <f>IF(C156&lt;&gt;"",B2,"")</f>
        <v/>
      </c>
      <c r="C156" s="84" t="str">
        <f>IF(Sheet8!B33&lt;&gt;"",Sheet8!B33,"")</f>
        <v/>
      </c>
      <c r="D156" s="84" t="str">
        <f>IF(C156&lt;&gt;"",D2,"")</f>
        <v/>
      </c>
      <c r="E156" s="82" t="str">
        <f>IF(C156&lt;&gt;"",IF(Sheet8!D33="ABS",0,Sheet8!D33),"")</f>
        <v/>
      </c>
      <c r="F156" s="82" t="str">
        <f>IF(C156&lt;&gt;"",Sheet8!F33,"")</f>
        <v/>
      </c>
      <c r="G156" s="82" t="str">
        <f>IF(C156&lt;&gt;"",Sheet8!H33,"")</f>
        <v/>
      </c>
      <c r="H156" s="82" t="str">
        <f>IF(C156&lt;&gt;"",Sheet8!J33,"")</f>
        <v/>
      </c>
      <c r="I156" s="88" t="str">
        <f>IF(C156&lt;&gt;"",IF(Sheet1!M17=50,2,IF(Sheet1!M17=100,3)),"")</f>
        <v/>
      </c>
      <c r="J156" s="90" t="str">
        <f>IF(C156&lt;&gt;"",J2,"")</f>
        <v/>
      </c>
    </row>
    <row r="157" spans="1:10">
      <c r="A157" s="84" t="str">
        <f>IF(C157&lt;&gt;"",A2,"")</f>
        <v/>
      </c>
      <c r="B157" s="84" t="str">
        <f>IF(C157&lt;&gt;"",B2,"")</f>
        <v/>
      </c>
      <c r="C157" s="84" t="str">
        <f>IF(Sheet8!B34&lt;&gt;"",Sheet8!B34,"")</f>
        <v/>
      </c>
      <c r="D157" s="84" t="str">
        <f>IF(C157&lt;&gt;"",D2,"")</f>
        <v/>
      </c>
      <c r="E157" s="82" t="str">
        <f>IF(C157&lt;&gt;"",IF(Sheet8!D34="ABS",0,Sheet8!D34),"")</f>
        <v/>
      </c>
      <c r="F157" s="82" t="str">
        <f>IF(C157&lt;&gt;"",Sheet8!F34,"")</f>
        <v/>
      </c>
      <c r="G157" s="82" t="str">
        <f>IF(C157&lt;&gt;"",Sheet8!H34,"")</f>
        <v/>
      </c>
      <c r="H157" s="82" t="str">
        <f>IF(C157&lt;&gt;"",Sheet8!J34,"")</f>
        <v/>
      </c>
      <c r="I157" s="88" t="str">
        <f>IF(C157&lt;&gt;"",IF(Sheet1!M17=50,2,IF(Sheet1!M17=100,3)),"")</f>
        <v/>
      </c>
      <c r="J157" s="90" t="str">
        <f>IF(C157&lt;&gt;"",J2,"")</f>
        <v/>
      </c>
    </row>
    <row r="158" spans="1:10">
      <c r="A158" s="84" t="str">
        <f>IF(C158&lt;&gt;"",A2,"")</f>
        <v/>
      </c>
      <c r="B158" s="84" t="str">
        <f>IF(C158&lt;&gt;"",B2,"")</f>
        <v/>
      </c>
      <c r="C158" s="84" t="str">
        <f>IF(Sheet8!B35&lt;&gt;"",Sheet8!B35,"")</f>
        <v/>
      </c>
      <c r="D158" s="84" t="str">
        <f>IF(C158&lt;&gt;"",D2,"")</f>
        <v/>
      </c>
      <c r="E158" s="82" t="str">
        <f>IF(C158&lt;&gt;"",IF(Sheet8!D35="ABS",0,Sheet8!D35),"")</f>
        <v/>
      </c>
      <c r="F158" s="82" t="str">
        <f>IF(C158&lt;&gt;"",Sheet8!F35,"")</f>
        <v/>
      </c>
      <c r="G158" s="82" t="str">
        <f>IF(C158&lt;&gt;"",Sheet8!H35,"")</f>
        <v/>
      </c>
      <c r="H158" s="82" t="str">
        <f>IF(C158&lt;&gt;"",Sheet8!J35,"")</f>
        <v/>
      </c>
      <c r="I158" s="88" t="str">
        <f>IF(C158&lt;&gt;"",IF(Sheet1!M17=50,2,IF(Sheet1!M17=100,3)),"")</f>
        <v/>
      </c>
      <c r="J158" s="90" t="str">
        <f>IF(C158&lt;&gt;"",J2,"")</f>
        <v/>
      </c>
    </row>
    <row r="159" spans="1:10">
      <c r="A159" s="84" t="str">
        <f>IF(C159&lt;&gt;"",A2,"")</f>
        <v/>
      </c>
      <c r="B159" s="84" t="str">
        <f>IF(C159&lt;&gt;"",B2,"")</f>
        <v/>
      </c>
      <c r="C159" s="84" t="str">
        <f>IF(Sheet8!B36&lt;&gt;"",Sheet8!B36,"")</f>
        <v/>
      </c>
      <c r="D159" s="84" t="str">
        <f>IF(C159&lt;&gt;"",D2,"")</f>
        <v/>
      </c>
      <c r="E159" s="82" t="str">
        <f>IF(C159&lt;&gt;"",IF(Sheet8!D36="ABS",0,Sheet8!D36),"")</f>
        <v/>
      </c>
      <c r="F159" s="82" t="str">
        <f>IF(C159&lt;&gt;"",Sheet8!F36,"")</f>
        <v/>
      </c>
      <c r="G159" s="82" t="str">
        <f>IF(C159&lt;&gt;"",Sheet8!H36,"")</f>
        <v/>
      </c>
      <c r="H159" s="82" t="str">
        <f>IF(C159&lt;&gt;"",Sheet8!J36,"")</f>
        <v/>
      </c>
      <c r="I159" s="88" t="str">
        <f>IF(C159&lt;&gt;"",IF(Sheet1!M17=50,2,IF(Sheet1!M17=100,3)),"")</f>
        <v/>
      </c>
      <c r="J159" s="90" t="str">
        <f>IF(C159&lt;&gt;"",J2,"")</f>
        <v/>
      </c>
    </row>
    <row r="160" spans="1:10">
      <c r="A160" s="84" t="str">
        <f>IF(C160&lt;&gt;"",A2,"")</f>
        <v/>
      </c>
      <c r="B160" s="84" t="str">
        <f>IF(C160&lt;&gt;"",B2,"")</f>
        <v/>
      </c>
      <c r="C160" s="84" t="str">
        <f>IF(Sheet8!B37&lt;&gt;"",Sheet8!B37,"")</f>
        <v/>
      </c>
      <c r="D160" s="84" t="str">
        <f>IF(C160&lt;&gt;"",D2,"")</f>
        <v/>
      </c>
      <c r="E160" s="82" t="str">
        <f>IF(C160&lt;&gt;"",IF(Sheet8!D37="ABS",0,Sheet8!D37),"")</f>
        <v/>
      </c>
      <c r="F160" s="82" t="str">
        <f>IF(C160&lt;&gt;"",Sheet8!F37,"")</f>
        <v/>
      </c>
      <c r="G160" s="82" t="str">
        <f>IF(C160&lt;&gt;"",Sheet8!H37,"")</f>
        <v/>
      </c>
      <c r="H160" s="82" t="str">
        <f>IF(C160&lt;&gt;"",Sheet8!J37,"")</f>
        <v/>
      </c>
      <c r="I160" s="88" t="str">
        <f>IF(C160&lt;&gt;"",IF(Sheet1!M17=50,2,IF(Sheet1!M17=100,3)),"")</f>
        <v/>
      </c>
      <c r="J160" s="90" t="str">
        <f>IF(C160&lt;&gt;"",J2,"")</f>
        <v/>
      </c>
    </row>
    <row r="161" spans="1:10">
      <c r="A161" s="84" t="str">
        <f>IF(C161&lt;&gt;"",A2,"")</f>
        <v/>
      </c>
      <c r="B161" s="84" t="str">
        <f>IF(C161&lt;&gt;"",B2,"")</f>
        <v/>
      </c>
      <c r="C161" s="84" t="str">
        <f>IF(Sheet8!B38&lt;&gt;"",Sheet8!B38,"")</f>
        <v/>
      </c>
      <c r="D161" s="84" t="str">
        <f>IF(C161&lt;&gt;"",D2,"")</f>
        <v/>
      </c>
      <c r="E161" s="82" t="str">
        <f>IF(C161&lt;&gt;"",IF(Sheet8!D38="ABS",0,Sheet8!D38),"")</f>
        <v/>
      </c>
      <c r="F161" s="82" t="str">
        <f>IF(C161&lt;&gt;"",Sheet8!F38,"")</f>
        <v/>
      </c>
      <c r="G161" s="82" t="str">
        <f>IF(C161&lt;&gt;"",Sheet8!H38,"")</f>
        <v/>
      </c>
      <c r="H161" s="82" t="str">
        <f>IF(C161&lt;&gt;"",Sheet8!J38,"")</f>
        <v/>
      </c>
      <c r="I161" s="88" t="str">
        <f>IF(C161&lt;&gt;"",IF(Sheet1!M17=50,2,IF(Sheet1!M17=100,3)),"")</f>
        <v/>
      </c>
      <c r="J161" s="90" t="str">
        <f>IF(C161&lt;&gt;"",J2,"")</f>
        <v/>
      </c>
    </row>
    <row r="162" spans="1:10">
      <c r="A162" s="81" t="str">
        <f>IF(C162&lt;&gt;"",A2,"")</f>
        <v/>
      </c>
      <c r="B162" s="81" t="str">
        <f>IF(C162&lt;&gt;"",B2,"")</f>
        <v/>
      </c>
      <c r="C162" s="81" t="str">
        <f>IF(Sheet9!B19&lt;&gt;"",Sheet9!B19,"")</f>
        <v/>
      </c>
      <c r="D162" s="81" t="str">
        <f>IF(C162&lt;&gt;"",D2,"")</f>
        <v/>
      </c>
      <c r="E162" s="83" t="str">
        <f>IF(C162&lt;&gt;"",IF(Sheet9!D19="ABS",0,Sheet9!D19),"")</f>
        <v/>
      </c>
      <c r="F162" s="83" t="str">
        <f>IF(C162&lt;&gt;"",Sheet9!F19,"")</f>
        <v/>
      </c>
      <c r="G162" s="83" t="str">
        <f>IF(C162&lt;&gt;"",Sheet9!H19,"")</f>
        <v/>
      </c>
      <c r="H162" s="83" t="str">
        <f>IF(C162&lt;&gt;"",Sheet9!J19,"")</f>
        <v/>
      </c>
      <c r="I162" s="88" t="str">
        <f>IF(C162&lt;&gt;"",IF(Sheet1!M17=50,2,IF(Sheet1!M17=100,3)),"")</f>
        <v/>
      </c>
      <c r="J162" s="90" t="str">
        <f>IF(C162&lt;&gt;"",J2,"")</f>
        <v/>
      </c>
    </row>
    <row r="163" spans="1:10">
      <c r="A163" s="84" t="str">
        <f>IF(C163&lt;&gt;"",A2,"")</f>
        <v/>
      </c>
      <c r="B163" s="84" t="str">
        <f>IF(C163&lt;&gt;"",B2,"")</f>
        <v/>
      </c>
      <c r="C163" s="84" t="str">
        <f>IF(Sheet9!B20&lt;&gt;"",Sheet9!B20,"")</f>
        <v/>
      </c>
      <c r="D163" s="84" t="str">
        <f>IF(C163&lt;&gt;"",D2,"")</f>
        <v/>
      </c>
      <c r="E163" s="82" t="str">
        <f>IF(C163&lt;&gt;"",IF(Sheet9!D20="ABS",0,Sheet9!D20),"")</f>
        <v/>
      </c>
      <c r="F163" s="82" t="str">
        <f>IF(C163&lt;&gt;"",Sheet9!F20,"")</f>
        <v/>
      </c>
      <c r="G163" s="82" t="str">
        <f>IF(C163&lt;&gt;"",Sheet9!H20,"")</f>
        <v/>
      </c>
      <c r="H163" s="82" t="str">
        <f>IF(C163&lt;&gt;"",Sheet9!J20,"")</f>
        <v/>
      </c>
      <c r="I163" s="88" t="str">
        <f>IF(C163&lt;&gt;"",IF(Sheet1!M17=50,2,IF(Sheet1!M17=100,3)),"")</f>
        <v/>
      </c>
      <c r="J163" s="90" t="str">
        <f>IF(C163&lt;&gt;"",J2,"")</f>
        <v/>
      </c>
    </row>
    <row r="164" spans="1:10">
      <c r="A164" s="84" t="str">
        <f>IF(C164&lt;&gt;"",A2,"")</f>
        <v/>
      </c>
      <c r="B164" s="84" t="str">
        <f>IF(C164&lt;&gt;"",B2,"")</f>
        <v/>
      </c>
      <c r="C164" s="84" t="str">
        <f>IF(Sheet9!B21&lt;&gt;"",Sheet9!B21,"")</f>
        <v/>
      </c>
      <c r="D164" s="84" t="str">
        <f>IF(C164&lt;&gt;"",D2,"")</f>
        <v/>
      </c>
      <c r="E164" s="82" t="str">
        <f>IF(C164&lt;&gt;"",IF(Sheet9!D21="ABS",0,Sheet9!D21),"")</f>
        <v/>
      </c>
      <c r="F164" s="82" t="str">
        <f>IF(C164&lt;&gt;"",Sheet9!F21,"")</f>
        <v/>
      </c>
      <c r="G164" s="82" t="str">
        <f>IF(C164&lt;&gt;"",Sheet9!H21,"")</f>
        <v/>
      </c>
      <c r="H164" s="82" t="str">
        <f>IF(C164&lt;&gt;"",Sheet9!J21,"")</f>
        <v/>
      </c>
      <c r="I164" s="88" t="str">
        <f>IF(C164&lt;&gt;"",IF(Sheet1!M17=50,2,IF(Sheet1!M17=100,3)),"")</f>
        <v/>
      </c>
      <c r="J164" s="90" t="str">
        <f>IF(C164&lt;&gt;"",J2,"")</f>
        <v/>
      </c>
    </row>
    <row r="165" spans="1:10">
      <c r="A165" s="84" t="str">
        <f>IF(C165&lt;&gt;"",A2,"")</f>
        <v/>
      </c>
      <c r="B165" s="84" t="str">
        <f>IF(C165&lt;&gt;"",B2,"")</f>
        <v/>
      </c>
      <c r="C165" s="84" t="str">
        <f>IF(Sheet9!B22&lt;&gt;"",Sheet9!B22,"")</f>
        <v/>
      </c>
      <c r="D165" s="84" t="str">
        <f>IF(C165&lt;&gt;"",D2,"")</f>
        <v/>
      </c>
      <c r="E165" s="82" t="str">
        <f>IF(C165&lt;&gt;"",IF(Sheet9!D22="ABS",0,Sheet9!D22),"")</f>
        <v/>
      </c>
      <c r="F165" s="82" t="str">
        <f>IF(C165&lt;&gt;"",Sheet9!F22,"")</f>
        <v/>
      </c>
      <c r="G165" s="82" t="str">
        <f>IF(C165&lt;&gt;"",Sheet9!H22,"")</f>
        <v/>
      </c>
      <c r="H165" s="82" t="str">
        <f>IF(C165&lt;&gt;"",Sheet9!J22,"")</f>
        <v/>
      </c>
      <c r="I165" s="88" t="str">
        <f>IF(C165&lt;&gt;"",IF(Sheet1!M17=50,2,IF(Sheet1!M17=100,3)),"")</f>
        <v/>
      </c>
      <c r="J165" s="90" t="str">
        <f>IF(C165&lt;&gt;"",J2,"")</f>
        <v/>
      </c>
    </row>
    <row r="166" spans="1:10">
      <c r="A166" s="84" t="str">
        <f>IF(C166&lt;&gt;"",A2,"")</f>
        <v/>
      </c>
      <c r="B166" s="84" t="str">
        <f>IF(C166&lt;&gt;"",B2,"")</f>
        <v/>
      </c>
      <c r="C166" s="84" t="str">
        <f>IF(Sheet9!B23&lt;&gt;"",Sheet9!B23,"")</f>
        <v/>
      </c>
      <c r="D166" s="84" t="str">
        <f>IF(C166&lt;&gt;"",D2,"")</f>
        <v/>
      </c>
      <c r="E166" s="82" t="str">
        <f>IF(C166&lt;&gt;"",IF(Sheet9!D23="ABS",0,Sheet9!D23),"")</f>
        <v/>
      </c>
      <c r="F166" s="82" t="str">
        <f>IF(C166&lt;&gt;"",Sheet9!F23,"")</f>
        <v/>
      </c>
      <c r="G166" s="82" t="str">
        <f>IF(C166&lt;&gt;"",Sheet9!H23,"")</f>
        <v/>
      </c>
      <c r="H166" s="82" t="str">
        <f>IF(C166&lt;&gt;"",Sheet9!J23,"")</f>
        <v/>
      </c>
      <c r="I166" s="88" t="str">
        <f>IF(C166&lt;&gt;"",IF(Sheet1!M17=50,2,IF(Sheet1!M17=100,3)),"")</f>
        <v/>
      </c>
      <c r="J166" s="90" t="str">
        <f>IF(C166&lt;&gt;"",J2,"")</f>
        <v/>
      </c>
    </row>
    <row r="167" spans="1:10">
      <c r="A167" s="84" t="str">
        <f>IF(C167&lt;&gt;"",A2,"")</f>
        <v/>
      </c>
      <c r="B167" s="84" t="str">
        <f>IF(C167&lt;&gt;"",B2,"")</f>
        <v/>
      </c>
      <c r="C167" s="84" t="str">
        <f>IF(Sheet9!B24&lt;&gt;"",Sheet9!B24,"")</f>
        <v/>
      </c>
      <c r="D167" s="84" t="str">
        <f>IF(C167&lt;&gt;"",D2,"")</f>
        <v/>
      </c>
      <c r="E167" s="82" t="str">
        <f>IF(C167&lt;&gt;"",IF(Sheet9!D24="ABS",0,Sheet9!D24),"")</f>
        <v/>
      </c>
      <c r="F167" s="82" t="str">
        <f>IF(C167&lt;&gt;"",Sheet9!F24,"")</f>
        <v/>
      </c>
      <c r="G167" s="82" t="str">
        <f>IF(C167&lt;&gt;"",Sheet9!H24,"")</f>
        <v/>
      </c>
      <c r="H167" s="82" t="str">
        <f>IF(C167&lt;&gt;"",Sheet9!J24,"")</f>
        <v/>
      </c>
      <c r="I167" s="88" t="str">
        <f>IF(C167&lt;&gt;"",IF(Sheet1!M17=50,2,IF(Sheet1!M17=100,3)),"")</f>
        <v/>
      </c>
      <c r="J167" s="90" t="str">
        <f>IF(C167&lt;&gt;"",J2,"")</f>
        <v/>
      </c>
    </row>
    <row r="168" spans="1:10">
      <c r="A168" s="84" t="str">
        <f>IF(C168&lt;&gt;"",A2,"")</f>
        <v/>
      </c>
      <c r="B168" s="84" t="str">
        <f>IF(C168&lt;&gt;"",B2,"")</f>
        <v/>
      </c>
      <c r="C168" s="84" t="str">
        <f>IF(Sheet9!B25&lt;&gt;"",Sheet9!B25,"")</f>
        <v/>
      </c>
      <c r="D168" s="84" t="str">
        <f>IF(C168&lt;&gt;"",D2,"")</f>
        <v/>
      </c>
      <c r="E168" s="82" t="str">
        <f>IF(C168&lt;&gt;"",IF(Sheet9!D25="ABS",0,Sheet9!D25),"")</f>
        <v/>
      </c>
      <c r="F168" s="82" t="str">
        <f>IF(C168&lt;&gt;"",Sheet9!F25,"")</f>
        <v/>
      </c>
      <c r="G168" s="82" t="str">
        <f>IF(C168&lt;&gt;"",Sheet9!H25,"")</f>
        <v/>
      </c>
      <c r="H168" s="82" t="str">
        <f>IF(C168&lt;&gt;"",Sheet9!J25,"")</f>
        <v/>
      </c>
      <c r="I168" s="88" t="str">
        <f>IF(C168&lt;&gt;"",IF(Sheet1!M17=50,2,IF(Sheet1!M17=100,3)),"")</f>
        <v/>
      </c>
      <c r="J168" s="90" t="str">
        <f>IF(C168&lt;&gt;"",J2,"")</f>
        <v/>
      </c>
    </row>
    <row r="169" spans="1:10">
      <c r="A169" s="84" t="str">
        <f>IF(C169&lt;&gt;"",A2,"")</f>
        <v/>
      </c>
      <c r="B169" s="84" t="str">
        <f>IF(C169&lt;&gt;"",B2,"")</f>
        <v/>
      </c>
      <c r="C169" s="84" t="str">
        <f>IF(Sheet9!B26&lt;&gt;"",Sheet9!B26,"")</f>
        <v/>
      </c>
      <c r="D169" s="84" t="str">
        <f>IF(C169&lt;&gt;"",D2,"")</f>
        <v/>
      </c>
      <c r="E169" s="82" t="str">
        <f>IF(C169&lt;&gt;"",IF(Sheet9!D26="ABS",0,Sheet9!D26),"")</f>
        <v/>
      </c>
      <c r="F169" s="82" t="str">
        <f>IF(C169&lt;&gt;"",Sheet9!F26,"")</f>
        <v/>
      </c>
      <c r="G169" s="82" t="str">
        <f>IF(C169&lt;&gt;"",Sheet9!H26,"")</f>
        <v/>
      </c>
      <c r="H169" s="82" t="str">
        <f>IF(C169&lt;&gt;"",Sheet9!J26,"")</f>
        <v/>
      </c>
      <c r="I169" s="88" t="str">
        <f>IF(C169&lt;&gt;"",IF(Sheet1!M17=50,2,IF(Sheet1!M17=100,3)),"")</f>
        <v/>
      </c>
      <c r="J169" s="90" t="str">
        <f>IF(C169&lt;&gt;"",J2,"")</f>
        <v/>
      </c>
    </row>
    <row r="170" spans="1:10">
      <c r="A170" s="84" t="str">
        <f>IF(C170&lt;&gt;"",A2,"")</f>
        <v/>
      </c>
      <c r="B170" s="84" t="str">
        <f>IF(C170&lt;&gt;"",B2,"")</f>
        <v/>
      </c>
      <c r="C170" s="84" t="str">
        <f>IF(Sheet9!B27&lt;&gt;"",Sheet9!B27,"")</f>
        <v/>
      </c>
      <c r="D170" s="84" t="str">
        <f>IF(C170&lt;&gt;"",D2,"")</f>
        <v/>
      </c>
      <c r="E170" s="82" t="str">
        <f>IF(C170&lt;&gt;"",IF(Sheet9!D27="ABS",0,Sheet9!D27),"")</f>
        <v/>
      </c>
      <c r="F170" s="82" t="str">
        <f>IF(C170&lt;&gt;"",Sheet9!F27,"")</f>
        <v/>
      </c>
      <c r="G170" s="82" t="str">
        <f>IF(C170&lt;&gt;"",Sheet9!H27,"")</f>
        <v/>
      </c>
      <c r="H170" s="82" t="str">
        <f>IF(C170&lt;&gt;"",Sheet9!J27,"")</f>
        <v/>
      </c>
      <c r="I170" s="88" t="str">
        <f>IF(C170&lt;&gt;"",IF(Sheet1!M17=50,2,IF(Sheet1!M17=100,3)),"")</f>
        <v/>
      </c>
      <c r="J170" s="90" t="str">
        <f>IF(C170&lt;&gt;"",J2,"")</f>
        <v/>
      </c>
    </row>
    <row r="171" spans="1:10">
      <c r="A171" s="84" t="str">
        <f>IF(C171&lt;&gt;"",A2,"")</f>
        <v/>
      </c>
      <c r="B171" s="84" t="str">
        <f>IF(C171&lt;&gt;"",B2,"")</f>
        <v/>
      </c>
      <c r="C171" s="84" t="str">
        <f>IF(Sheet9!B28&lt;&gt;"",Sheet9!B28,"")</f>
        <v/>
      </c>
      <c r="D171" s="84" t="str">
        <f>IF(C171&lt;&gt;"",D2,"")</f>
        <v/>
      </c>
      <c r="E171" s="82" t="str">
        <f>IF(C171&lt;&gt;"",IF(Sheet9!D28="ABS",0,Sheet9!D28),"")</f>
        <v/>
      </c>
      <c r="F171" s="82" t="str">
        <f>IF(C171&lt;&gt;"",Sheet9!F28,"")</f>
        <v/>
      </c>
      <c r="G171" s="82" t="str">
        <f>IF(C171&lt;&gt;"",Sheet9!H28,"")</f>
        <v/>
      </c>
      <c r="H171" s="82" t="str">
        <f>IF(C171&lt;&gt;"",Sheet9!J28,"")</f>
        <v/>
      </c>
      <c r="I171" s="88" t="str">
        <f>IF(C171&lt;&gt;"",IF(Sheet1!M17=50,2,IF(Sheet1!M17=100,3)),"")</f>
        <v/>
      </c>
      <c r="J171" s="90" t="str">
        <f>IF(C171&lt;&gt;"",J2,"")</f>
        <v/>
      </c>
    </row>
    <row r="172" spans="1:10">
      <c r="A172" s="84" t="str">
        <f>IF(C172&lt;&gt;"",A2,"")</f>
        <v/>
      </c>
      <c r="B172" s="84" t="str">
        <f>IF(C172&lt;&gt;"",B2,"")</f>
        <v/>
      </c>
      <c r="C172" s="84" t="str">
        <f>IF(Sheet9!B29&lt;&gt;"",Sheet9!B29,"")</f>
        <v/>
      </c>
      <c r="D172" s="84" t="str">
        <f>IF(C172&lt;&gt;"",D2,"")</f>
        <v/>
      </c>
      <c r="E172" s="82" t="str">
        <f>IF(C172&lt;&gt;"",IF(Sheet9!D29="ABS",0,Sheet9!D29),"")</f>
        <v/>
      </c>
      <c r="F172" s="82" t="str">
        <f>IF(C172&lt;&gt;"",Sheet9!F29,"")</f>
        <v/>
      </c>
      <c r="G172" s="82" t="str">
        <f>IF(C172&lt;&gt;"",Sheet9!H29,"")</f>
        <v/>
      </c>
      <c r="H172" s="82" t="str">
        <f>IF(C172&lt;&gt;"",Sheet9!J29,"")</f>
        <v/>
      </c>
      <c r="I172" s="88" t="str">
        <f>IF(C172&lt;&gt;"",IF(Sheet1!M17=50,2,IF(Sheet1!M17=100,3)),"")</f>
        <v/>
      </c>
      <c r="J172" s="90" t="str">
        <f>IF(C172&lt;&gt;"",J2,"")</f>
        <v/>
      </c>
    </row>
    <row r="173" spans="1:10">
      <c r="A173" s="84" t="str">
        <f>IF(C173&lt;&gt;"",A2,"")</f>
        <v/>
      </c>
      <c r="B173" s="84" t="str">
        <f>IF(C173&lt;&gt;"",B2,"")</f>
        <v/>
      </c>
      <c r="C173" s="84" t="str">
        <f>IF(Sheet9!B30&lt;&gt;"",Sheet9!B30,"")</f>
        <v/>
      </c>
      <c r="D173" s="84" t="str">
        <f>IF(C173&lt;&gt;"",D2,"")</f>
        <v/>
      </c>
      <c r="E173" s="82" t="str">
        <f>IF(C173&lt;&gt;"",IF(Sheet9!D30="ABS",0,Sheet9!D30),"")</f>
        <v/>
      </c>
      <c r="F173" s="82" t="str">
        <f>IF(C173&lt;&gt;"",Sheet9!F30,"")</f>
        <v/>
      </c>
      <c r="G173" s="82" t="str">
        <f>IF(C173&lt;&gt;"",Sheet9!H30,"")</f>
        <v/>
      </c>
      <c r="H173" s="82" t="str">
        <f>IF(C173&lt;&gt;"",Sheet9!J30,"")</f>
        <v/>
      </c>
      <c r="I173" s="88" t="str">
        <f>IF(C173&lt;&gt;"",IF(Sheet1!M17=50,2,IF(Sheet1!M17=100,3)),"")</f>
        <v/>
      </c>
      <c r="J173" s="90" t="str">
        <f>IF(C173&lt;&gt;"",J2,"")</f>
        <v/>
      </c>
    </row>
    <row r="174" spans="1:10">
      <c r="A174" s="84" t="str">
        <f>IF(C174&lt;&gt;"",A2,"")</f>
        <v/>
      </c>
      <c r="B174" s="84" t="str">
        <f>IF(C174&lt;&gt;"",B2,"")</f>
        <v/>
      </c>
      <c r="C174" s="84" t="str">
        <f>IF(Sheet9!B31&lt;&gt;"",Sheet9!B31,"")</f>
        <v/>
      </c>
      <c r="D174" s="84" t="str">
        <f>IF(C174&lt;&gt;"",D2,"")</f>
        <v/>
      </c>
      <c r="E174" s="82" t="str">
        <f>IF(C174&lt;&gt;"",IF(Sheet9!D31="ABS",0,Sheet9!D31),"")</f>
        <v/>
      </c>
      <c r="F174" s="82" t="str">
        <f>IF(C174&lt;&gt;"",Sheet9!F31,"")</f>
        <v/>
      </c>
      <c r="G174" s="82" t="str">
        <f>IF(C174&lt;&gt;"",Sheet9!H31,"")</f>
        <v/>
      </c>
      <c r="H174" s="82" t="str">
        <f>IF(C174&lt;&gt;"",Sheet9!J31,"")</f>
        <v/>
      </c>
      <c r="I174" s="88" t="str">
        <f>IF(C174&lt;&gt;"",IF(Sheet1!M17=50,2,IF(Sheet1!M17=100,3)),"")</f>
        <v/>
      </c>
      <c r="J174" s="90" t="str">
        <f>IF(C174&lt;&gt;"",J2,"")</f>
        <v/>
      </c>
    </row>
    <row r="175" spans="1:10">
      <c r="A175" s="84" t="str">
        <f>IF(C175&lt;&gt;"",A2,"")</f>
        <v/>
      </c>
      <c r="B175" s="84" t="str">
        <f>IF(C175&lt;&gt;"",B2,"")</f>
        <v/>
      </c>
      <c r="C175" s="84" t="str">
        <f>IF(Sheet9!B32&lt;&gt;"",Sheet9!B32,"")</f>
        <v/>
      </c>
      <c r="D175" s="84" t="str">
        <f>IF(C175&lt;&gt;"",D2,"")</f>
        <v/>
      </c>
      <c r="E175" s="82" t="str">
        <f>IF(C175&lt;&gt;"",IF(Sheet9!D32="ABS",0,Sheet9!D32),"")</f>
        <v/>
      </c>
      <c r="F175" s="82" t="str">
        <f>IF(C175&lt;&gt;"",Sheet9!F32,"")</f>
        <v/>
      </c>
      <c r="G175" s="82" t="str">
        <f>IF(C175&lt;&gt;"",Sheet9!H32,"")</f>
        <v/>
      </c>
      <c r="H175" s="82" t="str">
        <f>IF(C175&lt;&gt;"",Sheet9!J32,"")</f>
        <v/>
      </c>
      <c r="I175" s="88" t="str">
        <f>IF(C175&lt;&gt;"",IF(Sheet1!M17=50,2,IF(Sheet1!M17=100,3)),"")</f>
        <v/>
      </c>
      <c r="J175" s="90" t="str">
        <f>IF(C175&lt;&gt;"",J2,"")</f>
        <v/>
      </c>
    </row>
    <row r="176" spans="1:10">
      <c r="A176" s="84" t="str">
        <f>IF(C176&lt;&gt;"",A2,"")</f>
        <v/>
      </c>
      <c r="B176" s="84" t="str">
        <f>IF(C176&lt;&gt;"",B2,"")</f>
        <v/>
      </c>
      <c r="C176" s="84" t="str">
        <f>IF(Sheet9!B33&lt;&gt;"",Sheet9!B33,"")</f>
        <v/>
      </c>
      <c r="D176" s="84" t="str">
        <f>IF(C176&lt;&gt;"",D2,"")</f>
        <v/>
      </c>
      <c r="E176" s="82" t="str">
        <f>IF(C176&lt;&gt;"",IF(Sheet9!D33="ABS",0,Sheet9!D33),"")</f>
        <v/>
      </c>
      <c r="F176" s="82" t="str">
        <f>IF(C176&lt;&gt;"",Sheet9!F33,"")</f>
        <v/>
      </c>
      <c r="G176" s="82" t="str">
        <f>IF(C176&lt;&gt;"",Sheet9!H33,"")</f>
        <v/>
      </c>
      <c r="H176" s="82" t="str">
        <f>IF(C176&lt;&gt;"",Sheet9!J33,"")</f>
        <v/>
      </c>
      <c r="I176" s="88" t="str">
        <f>IF(C176&lt;&gt;"",IF(Sheet1!M17=50,2,IF(Sheet1!M17=100,3)),"")</f>
        <v/>
      </c>
      <c r="J176" s="90" t="str">
        <f>IF(C176&lt;&gt;"",J2,"")</f>
        <v/>
      </c>
    </row>
    <row r="177" spans="1:10">
      <c r="A177" s="84" t="str">
        <f>IF(C177&lt;&gt;"",A2,"")</f>
        <v/>
      </c>
      <c r="B177" s="84" t="str">
        <f>IF(C177&lt;&gt;"",B2,"")</f>
        <v/>
      </c>
      <c r="C177" s="84" t="str">
        <f>IF(Sheet9!B34&lt;&gt;"",Sheet9!B34,"")</f>
        <v/>
      </c>
      <c r="D177" s="84" t="str">
        <f>IF(C177&lt;&gt;"",D2,"")</f>
        <v/>
      </c>
      <c r="E177" s="82" t="str">
        <f>IF(C177&lt;&gt;"",IF(Sheet9!D34="ABS",0,Sheet9!D34),"")</f>
        <v/>
      </c>
      <c r="F177" s="82" t="str">
        <f>IF(C177&lt;&gt;"",Sheet9!F34,"")</f>
        <v/>
      </c>
      <c r="G177" s="82" t="str">
        <f>IF(C177&lt;&gt;"",Sheet9!H34,"")</f>
        <v/>
      </c>
      <c r="H177" s="82" t="str">
        <f>IF(C177&lt;&gt;"",Sheet9!J34,"")</f>
        <v/>
      </c>
      <c r="I177" s="88" t="str">
        <f>IF(C177&lt;&gt;"",IF(Sheet1!M17=50,2,IF(Sheet1!M17=100,3)),"")</f>
        <v/>
      </c>
      <c r="J177" s="90" t="str">
        <f>IF(C177&lt;&gt;"",J2,"")</f>
        <v/>
      </c>
    </row>
    <row r="178" spans="1:10">
      <c r="A178" s="84" t="str">
        <f>IF(C178&lt;&gt;"",A2,"")</f>
        <v/>
      </c>
      <c r="B178" s="84" t="str">
        <f>IF(C178&lt;&gt;"",B2,"")</f>
        <v/>
      </c>
      <c r="C178" s="84" t="str">
        <f>IF(Sheet9!B35&lt;&gt;"",Sheet9!B35,"")</f>
        <v/>
      </c>
      <c r="D178" s="84" t="str">
        <f>IF(C178&lt;&gt;"",D2,"")</f>
        <v/>
      </c>
      <c r="E178" s="82" t="str">
        <f>IF(C178&lt;&gt;"",IF(Sheet9!D35="ABS",0,Sheet9!D35),"")</f>
        <v/>
      </c>
      <c r="F178" s="82" t="str">
        <f>IF(C178&lt;&gt;"",Sheet9!F35,"")</f>
        <v/>
      </c>
      <c r="G178" s="82" t="str">
        <f>IF(C178&lt;&gt;"",Sheet9!H35,"")</f>
        <v/>
      </c>
      <c r="H178" s="82" t="str">
        <f>IF(C178&lt;&gt;"",Sheet9!J35,"")</f>
        <v/>
      </c>
      <c r="I178" s="88" t="str">
        <f>IF(C178&lt;&gt;"",IF(Sheet1!M17=50,2,IF(Sheet1!M17=100,3)),"")</f>
        <v/>
      </c>
      <c r="J178" s="90" t="str">
        <f>IF(C178&lt;&gt;"",J2,"")</f>
        <v/>
      </c>
    </row>
    <row r="179" spans="1:10">
      <c r="A179" s="84" t="str">
        <f>IF(C179&lt;&gt;"",A2,"")</f>
        <v/>
      </c>
      <c r="B179" s="84" t="str">
        <f>IF(C179&lt;&gt;"",B2,"")</f>
        <v/>
      </c>
      <c r="C179" s="84" t="str">
        <f>IF(Sheet9!B36&lt;&gt;"",Sheet9!B36,"")</f>
        <v/>
      </c>
      <c r="D179" s="84" t="str">
        <f>IF(C179&lt;&gt;"",D2,"")</f>
        <v/>
      </c>
      <c r="E179" s="82" t="str">
        <f>IF(C179&lt;&gt;"",IF(Sheet9!D36="ABS",0,Sheet9!D36),"")</f>
        <v/>
      </c>
      <c r="F179" s="82" t="str">
        <f>IF(C179&lt;&gt;"",Sheet9!F36,"")</f>
        <v/>
      </c>
      <c r="G179" s="82" t="str">
        <f>IF(C179&lt;&gt;"",Sheet9!H36,"")</f>
        <v/>
      </c>
      <c r="H179" s="82" t="str">
        <f>IF(C179&lt;&gt;"",Sheet9!J36,"")</f>
        <v/>
      </c>
      <c r="I179" s="88" t="str">
        <f>IF(C179&lt;&gt;"",IF(Sheet1!M17=50,2,IF(Sheet1!M17=100,3)),"")</f>
        <v/>
      </c>
      <c r="J179" s="90" t="str">
        <f>IF(C179&lt;&gt;"",J2,"")</f>
        <v/>
      </c>
    </row>
    <row r="180" spans="1:10">
      <c r="A180" s="84" t="str">
        <f>IF(C180&lt;&gt;"",A2,"")</f>
        <v/>
      </c>
      <c r="B180" s="84" t="str">
        <f>IF(C180&lt;&gt;"",B2,"")</f>
        <v/>
      </c>
      <c r="C180" s="84" t="str">
        <f>IF(Sheet9!B37&lt;&gt;"",Sheet9!B37,"")</f>
        <v/>
      </c>
      <c r="D180" s="84" t="str">
        <f>IF(C180&lt;&gt;"",D2,"")</f>
        <v/>
      </c>
      <c r="E180" s="82" t="str">
        <f>IF(C180&lt;&gt;"",IF(Sheet9!D37="ABS",0,Sheet9!D37),"")</f>
        <v/>
      </c>
      <c r="F180" s="82" t="str">
        <f>IF(C180&lt;&gt;"",Sheet9!F37,"")</f>
        <v/>
      </c>
      <c r="G180" s="82" t="str">
        <f>IF(C180&lt;&gt;"",Sheet9!H37,"")</f>
        <v/>
      </c>
      <c r="H180" s="82" t="str">
        <f>IF(C180&lt;&gt;"",Sheet9!J37,"")</f>
        <v/>
      </c>
      <c r="I180" s="88" t="str">
        <f>IF(C180&lt;&gt;"",IF(Sheet1!M17=50,2,IF(Sheet1!M17=100,3)),"")</f>
        <v/>
      </c>
      <c r="J180" s="90" t="str">
        <f>IF(C180&lt;&gt;"",J2,"")</f>
        <v/>
      </c>
    </row>
    <row r="181" spans="1:10">
      <c r="A181" s="84" t="str">
        <f>IF(C181&lt;&gt;"",A2,"")</f>
        <v/>
      </c>
      <c r="B181" s="84" t="str">
        <f>IF(C181&lt;&gt;"",B2,"")</f>
        <v/>
      </c>
      <c r="C181" s="84" t="str">
        <f>IF(Sheet9!B38&lt;&gt;"",Sheet9!B38,"")</f>
        <v/>
      </c>
      <c r="D181" s="84" t="str">
        <f>IF(C181&lt;&gt;"",D2,"")</f>
        <v/>
      </c>
      <c r="E181" s="82" t="str">
        <f>IF(C181&lt;&gt;"",IF(Sheet9!D38="ABS",0,Sheet9!D38),"")</f>
        <v/>
      </c>
      <c r="F181" s="82" t="str">
        <f>IF(C181&lt;&gt;"",Sheet9!F38,"")</f>
        <v/>
      </c>
      <c r="G181" s="82" t="str">
        <f>IF(C181&lt;&gt;"",Sheet9!H38,"")</f>
        <v/>
      </c>
      <c r="H181" s="82" t="str">
        <f>IF(C181&lt;&gt;"",Sheet9!J38,"")</f>
        <v/>
      </c>
      <c r="I181" s="88" t="str">
        <f>IF(C181&lt;&gt;"",IF(Sheet1!M17=50,2,IF(Sheet1!M17=100,3)),"")</f>
        <v/>
      </c>
      <c r="J181" s="90" t="str">
        <f>IF(C181&lt;&gt;"",J2,"")</f>
        <v/>
      </c>
    </row>
    <row r="182" spans="1:10">
      <c r="A182" s="81" t="str">
        <f>IF(C182&lt;&gt;"",A2,"")</f>
        <v/>
      </c>
      <c r="B182" s="81" t="str">
        <f>IF(C182&lt;&gt;"",B2,"")</f>
        <v/>
      </c>
      <c r="C182" s="81" t="str">
        <f>IF(Sheet10!B19&lt;&gt;"",Sheet10!B19,"")</f>
        <v/>
      </c>
      <c r="D182" s="81" t="str">
        <f>IF(C182&lt;&gt;"",D2,"")</f>
        <v/>
      </c>
      <c r="E182" s="83" t="str">
        <f>IF(C182&lt;&gt;"",IF(Sheet10!D19="ABS",0,Sheet10!D19),"")</f>
        <v/>
      </c>
      <c r="F182" s="83" t="str">
        <f>IF(C182&lt;&gt;"",Sheet10!F19,"")</f>
        <v/>
      </c>
      <c r="G182" s="83" t="str">
        <f>IF(C182&lt;&gt;"",Sheet10!H19,"")</f>
        <v/>
      </c>
      <c r="H182" s="83" t="str">
        <f>IF(C182&lt;&gt;"",Sheet10!J19,"")</f>
        <v/>
      </c>
      <c r="I182" s="88" t="str">
        <f>IF(C182&lt;&gt;"",IF(Sheet1!M17=50,2,IF(Sheet1!M17=100,3)),"")</f>
        <v/>
      </c>
      <c r="J182" s="90" t="str">
        <f>IF(C182&lt;&gt;"",J2,"")</f>
        <v/>
      </c>
    </row>
    <row r="183" spans="1:10">
      <c r="A183" s="84" t="str">
        <f>IF(C183&lt;&gt;"",A2,"")</f>
        <v/>
      </c>
      <c r="B183" s="84" t="str">
        <f>IF(C183&lt;&gt;"",B2,"")</f>
        <v/>
      </c>
      <c r="C183" s="84" t="str">
        <f>IF(Sheet10!B20&lt;&gt;"",Sheet10!B20,"")</f>
        <v/>
      </c>
      <c r="D183" s="84" t="str">
        <f>IF(C183&lt;&gt;"",D2,"")</f>
        <v/>
      </c>
      <c r="E183" s="82" t="str">
        <f>IF(C183&lt;&gt;"",IF(Sheet10!D20="ABS",0,Sheet10!D20),"")</f>
        <v/>
      </c>
      <c r="F183" s="82" t="str">
        <f>IF(C183&lt;&gt;"",Sheet10!F20,"")</f>
        <v/>
      </c>
      <c r="G183" s="82" t="str">
        <f>IF(C183&lt;&gt;"",Sheet10!H20,"")</f>
        <v/>
      </c>
      <c r="H183" s="82" t="str">
        <f>IF(C183&lt;&gt;"",Sheet10!J20,"")</f>
        <v/>
      </c>
      <c r="I183" s="88" t="str">
        <f>IF(C183&lt;&gt;"",IF(Sheet1!M17=50,2,IF(Sheet1!M17=100,3)),"")</f>
        <v/>
      </c>
      <c r="J183" s="90" t="str">
        <f>IF(C183&lt;&gt;"",J2,"")</f>
        <v/>
      </c>
    </row>
    <row r="184" spans="1:10">
      <c r="A184" s="84" t="str">
        <f>IF(C184&lt;&gt;"",A2,"")</f>
        <v/>
      </c>
      <c r="B184" s="84" t="str">
        <f>IF(C184&lt;&gt;"",B2,"")</f>
        <v/>
      </c>
      <c r="C184" s="84" t="str">
        <f>IF(Sheet10!B21&lt;&gt;"",Sheet10!B21,"")</f>
        <v/>
      </c>
      <c r="D184" s="84" t="str">
        <f>IF(C184&lt;&gt;"",D2,"")</f>
        <v/>
      </c>
      <c r="E184" s="82" t="str">
        <f>IF(C184&lt;&gt;"",IF(Sheet10!D21="ABS",0,Sheet10!D21),"")</f>
        <v/>
      </c>
      <c r="F184" s="82" t="str">
        <f>IF(C184&lt;&gt;"",Sheet10!F21,"")</f>
        <v/>
      </c>
      <c r="G184" s="82" t="str">
        <f>IF(C184&lt;&gt;"",Sheet10!H21,"")</f>
        <v/>
      </c>
      <c r="H184" s="82" t="str">
        <f>IF(C184&lt;&gt;"",Sheet10!J21,"")</f>
        <v/>
      </c>
      <c r="I184" s="88" t="str">
        <f>IF(C184&lt;&gt;"",IF(Sheet1!M17=50,2,IF(Sheet1!M17=100,3)),"")</f>
        <v/>
      </c>
      <c r="J184" s="90" t="str">
        <f>IF(C184&lt;&gt;"",J2,"")</f>
        <v/>
      </c>
    </row>
    <row r="185" spans="1:10">
      <c r="A185" s="84" t="str">
        <f>IF(C185&lt;&gt;"",A2,"")</f>
        <v/>
      </c>
      <c r="B185" s="84" t="str">
        <f>IF(C185&lt;&gt;"",B2,"")</f>
        <v/>
      </c>
      <c r="C185" s="84" t="str">
        <f>IF(Sheet10!B22&lt;&gt;"",Sheet10!B22,"")</f>
        <v/>
      </c>
      <c r="D185" s="84" t="str">
        <f>IF(C185&lt;&gt;"",D2,"")</f>
        <v/>
      </c>
      <c r="E185" s="82" t="str">
        <f>IF(C185&lt;&gt;"",IF(Sheet10!D22="ABS",0,Sheet10!D22),"")</f>
        <v/>
      </c>
      <c r="F185" s="82" t="str">
        <f>IF(C185&lt;&gt;"",Sheet10!F22,"")</f>
        <v/>
      </c>
      <c r="G185" s="82" t="str">
        <f>IF(C185&lt;&gt;"",Sheet10!H22,"")</f>
        <v/>
      </c>
      <c r="H185" s="82" t="str">
        <f>IF(C185&lt;&gt;"",Sheet10!J22,"")</f>
        <v/>
      </c>
      <c r="I185" s="88" t="str">
        <f>IF(C185&lt;&gt;"",IF(Sheet1!M17=50,2,IF(Sheet1!M17=100,3)),"")</f>
        <v/>
      </c>
      <c r="J185" s="90" t="str">
        <f>IF(C185&lt;&gt;"",J2,"")</f>
        <v/>
      </c>
    </row>
    <row r="186" spans="1:10">
      <c r="A186" s="84" t="str">
        <f>IF(C186&lt;&gt;"",A2,"")</f>
        <v/>
      </c>
      <c r="B186" s="84" t="str">
        <f>IF(C186&lt;&gt;"",B2,"")</f>
        <v/>
      </c>
      <c r="C186" s="84" t="str">
        <f>IF(Sheet10!B23&lt;&gt;"",Sheet10!B23,"")</f>
        <v/>
      </c>
      <c r="D186" s="84" t="str">
        <f>IF(C186&lt;&gt;"",D2,"")</f>
        <v/>
      </c>
      <c r="E186" s="82" t="str">
        <f>IF(C186&lt;&gt;"",IF(Sheet10!D23="ABS",0,Sheet10!D23),"")</f>
        <v/>
      </c>
      <c r="F186" s="82" t="str">
        <f>IF(C186&lt;&gt;"",Sheet10!F23,"")</f>
        <v/>
      </c>
      <c r="G186" s="82" t="str">
        <f>IF(C186&lt;&gt;"",Sheet10!H23,"")</f>
        <v/>
      </c>
      <c r="H186" s="82" t="str">
        <f>IF(C186&lt;&gt;"",Sheet10!J23,"")</f>
        <v/>
      </c>
      <c r="I186" s="88" t="str">
        <f>IF(C186&lt;&gt;"",IF(Sheet1!M17=50,2,IF(Sheet1!M17=100,3)),"")</f>
        <v/>
      </c>
      <c r="J186" s="90" t="str">
        <f>IF(C186&lt;&gt;"",J2,"")</f>
        <v/>
      </c>
    </row>
    <row r="187" spans="1:10">
      <c r="A187" s="84" t="str">
        <f>IF(C187&lt;&gt;"",A2,"")</f>
        <v/>
      </c>
      <c r="B187" s="84" t="str">
        <f>IF(C187&lt;&gt;"",B2,"")</f>
        <v/>
      </c>
      <c r="C187" s="84" t="str">
        <f>IF(Sheet10!B24&lt;&gt;"",Sheet10!B24,"")</f>
        <v/>
      </c>
      <c r="D187" s="84" t="str">
        <f>IF(C187&lt;&gt;"",D2,"")</f>
        <v/>
      </c>
      <c r="E187" s="82" t="str">
        <f>IF(C187&lt;&gt;"",IF(Sheet10!D24="ABS",0,Sheet10!D24),"")</f>
        <v/>
      </c>
      <c r="F187" s="82" t="str">
        <f>IF(C187&lt;&gt;"",Sheet10!F24,"")</f>
        <v/>
      </c>
      <c r="G187" s="82" t="str">
        <f>IF(C187&lt;&gt;"",Sheet10!H24,"")</f>
        <v/>
      </c>
      <c r="H187" s="82" t="str">
        <f>IF(C187&lt;&gt;"",Sheet10!J24,"")</f>
        <v/>
      </c>
      <c r="I187" s="88" t="str">
        <f>IF(C187&lt;&gt;"",IF(Sheet1!M17=50,2,IF(Sheet1!M17=100,3)),"")</f>
        <v/>
      </c>
      <c r="J187" s="90" t="str">
        <f>IF(C187&lt;&gt;"",J2,"")</f>
        <v/>
      </c>
    </row>
    <row r="188" spans="1:10">
      <c r="A188" s="84" t="str">
        <f>IF(C188&lt;&gt;"",A2,"")</f>
        <v/>
      </c>
      <c r="B188" s="84" t="str">
        <f>IF(C188&lt;&gt;"",B2,"")</f>
        <v/>
      </c>
      <c r="C188" s="84" t="str">
        <f>IF(Sheet10!B25&lt;&gt;"",Sheet10!B25,"")</f>
        <v/>
      </c>
      <c r="D188" s="84" t="str">
        <f>IF(C188&lt;&gt;"",D2,"")</f>
        <v/>
      </c>
      <c r="E188" s="82" t="str">
        <f>IF(C188&lt;&gt;"",IF(Sheet10!D25="ABS",0,Sheet10!D25),"")</f>
        <v/>
      </c>
      <c r="F188" s="82" t="str">
        <f>IF(C188&lt;&gt;"",Sheet10!F25,"")</f>
        <v/>
      </c>
      <c r="G188" s="82" t="str">
        <f>IF(C188&lt;&gt;"",Sheet10!H25,"")</f>
        <v/>
      </c>
      <c r="H188" s="82" t="str">
        <f>IF(C188&lt;&gt;"",Sheet10!J25,"")</f>
        <v/>
      </c>
      <c r="I188" s="88" t="str">
        <f>IF(C188&lt;&gt;"",IF(Sheet1!M17=50,2,IF(Sheet1!M17=100,3)),"")</f>
        <v/>
      </c>
      <c r="J188" s="90" t="str">
        <f>IF(C188&lt;&gt;"",J2,"")</f>
        <v/>
      </c>
    </row>
    <row r="189" spans="1:10">
      <c r="A189" s="84" t="str">
        <f>IF(C189&lt;&gt;"",A2,"")</f>
        <v/>
      </c>
      <c r="B189" s="84" t="str">
        <f>IF(C189&lt;&gt;"",B2,"")</f>
        <v/>
      </c>
      <c r="C189" s="84" t="str">
        <f>IF(Sheet10!B26&lt;&gt;"",Sheet10!B26,"")</f>
        <v/>
      </c>
      <c r="D189" s="84" t="str">
        <f>IF(C189&lt;&gt;"",D2,"")</f>
        <v/>
      </c>
      <c r="E189" s="82" t="str">
        <f>IF(C189&lt;&gt;"",IF(Sheet10!D26="ABS",0,Sheet10!D26),"")</f>
        <v/>
      </c>
      <c r="F189" s="82" t="str">
        <f>IF(C189&lt;&gt;"",Sheet10!F26,"")</f>
        <v/>
      </c>
      <c r="G189" s="82" t="str">
        <f>IF(C189&lt;&gt;"",Sheet10!H26,"")</f>
        <v/>
      </c>
      <c r="H189" s="82" t="str">
        <f>IF(C189&lt;&gt;"",Sheet10!J26,"")</f>
        <v/>
      </c>
      <c r="I189" s="88" t="str">
        <f>IF(C189&lt;&gt;"",IF(Sheet1!M17=50,2,IF(Sheet1!M17=100,3)),"")</f>
        <v/>
      </c>
      <c r="J189" s="90" t="str">
        <f>IF(C189&lt;&gt;"",J2,"")</f>
        <v/>
      </c>
    </row>
    <row r="190" spans="1:10">
      <c r="A190" s="84" t="str">
        <f>IF(C190&lt;&gt;"",A2,"")</f>
        <v/>
      </c>
      <c r="B190" s="84" t="str">
        <f>IF(C190&lt;&gt;"",B2,"")</f>
        <v/>
      </c>
      <c r="C190" s="84" t="str">
        <f>IF(Sheet10!B27&lt;&gt;"",Sheet10!B27,"")</f>
        <v/>
      </c>
      <c r="D190" s="84" t="str">
        <f>IF(C190&lt;&gt;"",D2,"")</f>
        <v/>
      </c>
      <c r="E190" s="82" t="str">
        <f>IF(C190&lt;&gt;"",IF(Sheet10!D27="ABS",0,Sheet10!D27),"")</f>
        <v/>
      </c>
      <c r="F190" s="82" t="str">
        <f>IF(C190&lt;&gt;"",Sheet10!F27,"")</f>
        <v/>
      </c>
      <c r="G190" s="82" t="str">
        <f>IF(C190&lt;&gt;"",Sheet10!H27,"")</f>
        <v/>
      </c>
      <c r="H190" s="82" t="str">
        <f>IF(C190&lt;&gt;"",Sheet10!J27,"")</f>
        <v/>
      </c>
      <c r="I190" s="88" t="str">
        <f>IF(C190&lt;&gt;"",IF(Sheet1!M17=50,2,IF(Sheet1!M17=100,3)),"")</f>
        <v/>
      </c>
      <c r="J190" s="90" t="str">
        <f>IF(C190&lt;&gt;"",J2,"")</f>
        <v/>
      </c>
    </row>
    <row r="191" spans="1:10">
      <c r="A191" s="84" t="str">
        <f>IF(C191&lt;&gt;"",A2,"")</f>
        <v/>
      </c>
      <c r="B191" s="84" t="str">
        <f>IF(C191&lt;&gt;"",B2,"")</f>
        <v/>
      </c>
      <c r="C191" s="84" t="str">
        <f>IF(Sheet10!B28&lt;&gt;"",Sheet10!B28,"")</f>
        <v/>
      </c>
      <c r="D191" s="84" t="str">
        <f>IF(C191&lt;&gt;"",D2,"")</f>
        <v/>
      </c>
      <c r="E191" s="82" t="str">
        <f>IF(C191&lt;&gt;"",IF(Sheet10!D28="ABS",0,Sheet10!D28),"")</f>
        <v/>
      </c>
      <c r="F191" s="82" t="str">
        <f>IF(C191&lt;&gt;"",Sheet10!F28,"")</f>
        <v/>
      </c>
      <c r="G191" s="82" t="str">
        <f>IF(C191&lt;&gt;"",Sheet10!H28,"")</f>
        <v/>
      </c>
      <c r="H191" s="82" t="str">
        <f>IF(C191&lt;&gt;"",Sheet10!J28,"")</f>
        <v/>
      </c>
      <c r="I191" s="88" t="str">
        <f>IF(C191&lt;&gt;"",IF(Sheet1!M17=50,2,IF(Sheet1!M17=100,3)),"")</f>
        <v/>
      </c>
      <c r="J191" s="90" t="str">
        <f>IF(C191&lt;&gt;"",J2,"")</f>
        <v/>
      </c>
    </row>
    <row r="192" spans="1:10">
      <c r="A192" s="84" t="str">
        <f>IF(C192&lt;&gt;"",A2,"")</f>
        <v/>
      </c>
      <c r="B192" s="84" t="str">
        <f>IF(C192&lt;&gt;"",B2,"")</f>
        <v/>
      </c>
      <c r="C192" s="84" t="str">
        <f>IF(Sheet10!B29&lt;&gt;"",Sheet10!B29,"")</f>
        <v/>
      </c>
      <c r="D192" s="84" t="str">
        <f>IF(C192&lt;&gt;"",D2,"")</f>
        <v/>
      </c>
      <c r="E192" s="82" t="str">
        <f>IF(C192&lt;&gt;"",IF(Sheet10!D29="ABS",0,Sheet10!D29),"")</f>
        <v/>
      </c>
      <c r="F192" s="82" t="str">
        <f>IF(C192&lt;&gt;"",Sheet10!F29,"")</f>
        <v/>
      </c>
      <c r="G192" s="82" t="str">
        <f>IF(C192&lt;&gt;"",Sheet10!H29,"")</f>
        <v/>
      </c>
      <c r="H192" s="82" t="str">
        <f>IF(C192&lt;&gt;"",Sheet10!J29,"")</f>
        <v/>
      </c>
      <c r="I192" s="88" t="str">
        <f>IF(C192&lt;&gt;"",IF(Sheet1!M17=50,2,IF(Sheet1!M17=100,3)),"")</f>
        <v/>
      </c>
      <c r="J192" s="90" t="str">
        <f>IF(C192&lt;&gt;"",J2,"")</f>
        <v/>
      </c>
    </row>
    <row r="193" spans="1:10">
      <c r="A193" s="84" t="str">
        <f>IF(C193&lt;&gt;"",A2,"")</f>
        <v/>
      </c>
      <c r="B193" s="84" t="str">
        <f>IF(C193&lt;&gt;"",B2,"")</f>
        <v/>
      </c>
      <c r="C193" s="84" t="str">
        <f>IF(Sheet10!B30&lt;&gt;"",Sheet10!B30,"")</f>
        <v/>
      </c>
      <c r="D193" s="84" t="str">
        <f>IF(C193&lt;&gt;"",D2,"")</f>
        <v/>
      </c>
      <c r="E193" s="82" t="str">
        <f>IF(C193&lt;&gt;"",IF(Sheet10!D30="ABS",0,Sheet10!D30),"")</f>
        <v/>
      </c>
      <c r="F193" s="82" t="str">
        <f>IF(C193&lt;&gt;"",Sheet10!F30,"")</f>
        <v/>
      </c>
      <c r="G193" s="82" t="str">
        <f>IF(C193&lt;&gt;"",Sheet10!H30,"")</f>
        <v/>
      </c>
      <c r="H193" s="82" t="str">
        <f>IF(C193&lt;&gt;"",Sheet10!J30,"")</f>
        <v/>
      </c>
      <c r="I193" s="88" t="str">
        <f>IF(C193&lt;&gt;"",IF(Sheet1!M17=50,2,IF(Sheet1!M17=100,3)),"")</f>
        <v/>
      </c>
      <c r="J193" s="90" t="str">
        <f>IF(C193&lt;&gt;"",J2,"")</f>
        <v/>
      </c>
    </row>
    <row r="194" spans="1:10">
      <c r="A194" s="84" t="str">
        <f>IF(C194&lt;&gt;"",A2,"")</f>
        <v/>
      </c>
      <c r="B194" s="84" t="str">
        <f>IF(C194&lt;&gt;"",B2,"")</f>
        <v/>
      </c>
      <c r="C194" s="84" t="str">
        <f>IF(Sheet10!B31&lt;&gt;"",Sheet10!B31,"")</f>
        <v/>
      </c>
      <c r="D194" s="84" t="str">
        <f>IF(C194&lt;&gt;"",D2,"")</f>
        <v/>
      </c>
      <c r="E194" s="82" t="str">
        <f>IF(C194&lt;&gt;"",IF(Sheet10!D31="ABS",0,Sheet10!D31),"")</f>
        <v/>
      </c>
      <c r="F194" s="82" t="str">
        <f>IF(C194&lt;&gt;"",Sheet10!F31,"")</f>
        <v/>
      </c>
      <c r="G194" s="82" t="str">
        <f>IF(C194&lt;&gt;"",Sheet10!H31,"")</f>
        <v/>
      </c>
      <c r="H194" s="82" t="str">
        <f>IF(C194&lt;&gt;"",Sheet10!J31,"")</f>
        <v/>
      </c>
      <c r="I194" s="88" t="str">
        <f>IF(C194&lt;&gt;"",IF(Sheet1!M17=50,2,IF(Sheet1!M17=100,3)),"")</f>
        <v/>
      </c>
      <c r="J194" s="90" t="str">
        <f>IF(C194&lt;&gt;"",J2,"")</f>
        <v/>
      </c>
    </row>
    <row r="195" spans="1:10">
      <c r="A195" s="84" t="str">
        <f>IF(C195&lt;&gt;"",A2,"")</f>
        <v/>
      </c>
      <c r="B195" s="84" t="str">
        <f>IF(C195&lt;&gt;"",B2,"")</f>
        <v/>
      </c>
      <c r="C195" s="84" t="str">
        <f>IF(Sheet10!B32&lt;&gt;"",Sheet10!B32,"")</f>
        <v/>
      </c>
      <c r="D195" s="84" t="str">
        <f>IF(C195&lt;&gt;"",D2,"")</f>
        <v/>
      </c>
      <c r="E195" s="82" t="str">
        <f>IF(C195&lt;&gt;"",IF(Sheet10!D32="ABS",0,Sheet10!D32),"")</f>
        <v/>
      </c>
      <c r="F195" s="82" t="str">
        <f>IF(C195&lt;&gt;"",Sheet10!F32,"")</f>
        <v/>
      </c>
      <c r="G195" s="82" t="str">
        <f>IF(C195&lt;&gt;"",Sheet10!H32,"")</f>
        <v/>
      </c>
      <c r="H195" s="82" t="str">
        <f>IF(C195&lt;&gt;"",Sheet10!J32,"")</f>
        <v/>
      </c>
      <c r="I195" s="88" t="str">
        <f>IF(C195&lt;&gt;"",IF(Sheet1!M17=50,2,IF(Sheet1!M17=100,3)),"")</f>
        <v/>
      </c>
      <c r="J195" s="90" t="str">
        <f>IF(C195&lt;&gt;"",J2,"")</f>
        <v/>
      </c>
    </row>
    <row r="196" spans="1:10">
      <c r="A196" s="84" t="str">
        <f>IF(C196&lt;&gt;"",A2,"")</f>
        <v/>
      </c>
      <c r="B196" s="84" t="str">
        <f>IF(C196&lt;&gt;"",B2,"")</f>
        <v/>
      </c>
      <c r="C196" s="84" t="str">
        <f>IF(Sheet10!B33&lt;&gt;"",Sheet10!B33,"")</f>
        <v/>
      </c>
      <c r="D196" s="84" t="str">
        <f>IF(C196&lt;&gt;"",D2,"")</f>
        <v/>
      </c>
      <c r="E196" s="82" t="str">
        <f>IF(C196&lt;&gt;"",IF(Sheet10!D33="ABS",0,Sheet10!D33),"")</f>
        <v/>
      </c>
      <c r="F196" s="82" t="str">
        <f>IF(C196&lt;&gt;"",Sheet10!F33,"")</f>
        <v/>
      </c>
      <c r="G196" s="82" t="str">
        <f>IF(C196&lt;&gt;"",Sheet10!H33,"")</f>
        <v/>
      </c>
      <c r="H196" s="82" t="str">
        <f>IF(C196&lt;&gt;"",Sheet10!J33,"")</f>
        <v/>
      </c>
      <c r="I196" s="88" t="str">
        <f>IF(C196&lt;&gt;"",IF(Sheet1!M17=50,2,IF(Sheet1!M17=100,3)),"")</f>
        <v/>
      </c>
      <c r="J196" s="90" t="str">
        <f>IF(C196&lt;&gt;"",J2,"")</f>
        <v/>
      </c>
    </row>
    <row r="197" spans="1:10">
      <c r="A197" s="84" t="str">
        <f>IF(C197&lt;&gt;"",A2,"")</f>
        <v/>
      </c>
      <c r="B197" s="84" t="str">
        <f>IF(C197&lt;&gt;"",B2,"")</f>
        <v/>
      </c>
      <c r="C197" s="84" t="str">
        <f>IF(Sheet10!B34&lt;&gt;"",Sheet10!B34,"")</f>
        <v/>
      </c>
      <c r="D197" s="84" t="str">
        <f>IF(C197&lt;&gt;"",D2,"")</f>
        <v/>
      </c>
      <c r="E197" s="82" t="str">
        <f>IF(C197&lt;&gt;"",IF(Sheet10!D34="ABS",0,Sheet10!D34),"")</f>
        <v/>
      </c>
      <c r="F197" s="82" t="str">
        <f>IF(C197&lt;&gt;"",Sheet10!F34,"")</f>
        <v/>
      </c>
      <c r="G197" s="82" t="str">
        <f>IF(C197&lt;&gt;"",Sheet10!H34,"")</f>
        <v/>
      </c>
      <c r="H197" s="82" t="str">
        <f>IF(C197&lt;&gt;"",Sheet10!J34,"")</f>
        <v/>
      </c>
      <c r="I197" s="88" t="str">
        <f>IF(C197&lt;&gt;"",IF(Sheet1!M17=50,2,IF(Sheet1!M17=100,3)),"")</f>
        <v/>
      </c>
      <c r="J197" s="90" t="str">
        <f>IF(C197&lt;&gt;"",J2,"")</f>
        <v/>
      </c>
    </row>
    <row r="198" spans="1:10">
      <c r="A198" s="84" t="str">
        <f>IF(C198&lt;&gt;"",A2,"")</f>
        <v/>
      </c>
      <c r="B198" s="84" t="str">
        <f>IF(C198&lt;&gt;"",B2,"")</f>
        <v/>
      </c>
      <c r="C198" s="84" t="str">
        <f>IF(Sheet10!B35&lt;&gt;"",Sheet10!B35,"")</f>
        <v/>
      </c>
      <c r="D198" s="84" t="str">
        <f>IF(C198&lt;&gt;"",D2,"")</f>
        <v/>
      </c>
      <c r="E198" s="82" t="str">
        <f>IF(C198&lt;&gt;"",IF(Sheet10!D35="ABS",0,Sheet10!D35),"")</f>
        <v/>
      </c>
      <c r="F198" s="82" t="str">
        <f>IF(C198&lt;&gt;"",Sheet10!F35,"")</f>
        <v/>
      </c>
      <c r="G198" s="82" t="str">
        <f>IF(C198&lt;&gt;"",Sheet10!H35,"")</f>
        <v/>
      </c>
      <c r="H198" s="82" t="str">
        <f>IF(C198&lt;&gt;"",Sheet10!J35,"")</f>
        <v/>
      </c>
      <c r="I198" s="88" t="str">
        <f>IF(C198&lt;&gt;"",IF(Sheet1!M17=50,2,IF(Sheet1!M17=100,3)),"")</f>
        <v/>
      </c>
      <c r="J198" s="90" t="str">
        <f>IF(C198&lt;&gt;"",J2,"")</f>
        <v/>
      </c>
    </row>
    <row r="199" spans="1:10">
      <c r="A199" s="84" t="str">
        <f>IF(C199&lt;&gt;"",A2,"")</f>
        <v/>
      </c>
      <c r="B199" s="84" t="str">
        <f>IF(C199&lt;&gt;"",B2,"")</f>
        <v/>
      </c>
      <c r="C199" s="84" t="str">
        <f>IF(Sheet10!B36&lt;&gt;"",Sheet10!B36,"")</f>
        <v/>
      </c>
      <c r="D199" s="84" t="str">
        <f>IF(C199&lt;&gt;"",D2,"")</f>
        <v/>
      </c>
      <c r="E199" s="82" t="str">
        <f>IF(C199&lt;&gt;"",IF(Sheet10!D36="ABS",0,Sheet10!D36),"")</f>
        <v/>
      </c>
      <c r="F199" s="82" t="str">
        <f>IF(C199&lt;&gt;"",Sheet10!F36,"")</f>
        <v/>
      </c>
      <c r="G199" s="82" t="str">
        <f>IF(C199&lt;&gt;"",Sheet10!H36,"")</f>
        <v/>
      </c>
      <c r="H199" s="82" t="str">
        <f>IF(C199&lt;&gt;"",Sheet10!J36,"")</f>
        <v/>
      </c>
      <c r="I199" s="88" t="str">
        <f>IF(C199&lt;&gt;"",IF(Sheet1!M17=50,2,IF(Sheet1!M17=100,3)),"")</f>
        <v/>
      </c>
      <c r="J199" s="90" t="str">
        <f>IF(C199&lt;&gt;"",J2,"")</f>
        <v/>
      </c>
    </row>
    <row r="200" spans="1:10">
      <c r="A200" s="84" t="str">
        <f>IF(C200&lt;&gt;"",A2,"")</f>
        <v/>
      </c>
      <c r="B200" s="84" t="str">
        <f>IF(C200&lt;&gt;"",B2,"")</f>
        <v/>
      </c>
      <c r="C200" s="84" t="str">
        <f>IF(Sheet10!B37&lt;&gt;"",Sheet10!B37,"")</f>
        <v/>
      </c>
      <c r="D200" s="84" t="str">
        <f>IF(C200&lt;&gt;"",D2,"")</f>
        <v/>
      </c>
      <c r="E200" s="82" t="str">
        <f>IF(C200&lt;&gt;"",IF(Sheet10!D37="ABS",0,Sheet10!D37),"")</f>
        <v/>
      </c>
      <c r="F200" s="82" t="str">
        <f>IF(C200&lt;&gt;"",Sheet10!F37,"")</f>
        <v/>
      </c>
      <c r="G200" s="82" t="str">
        <f>IF(C200&lt;&gt;"",Sheet10!H37,"")</f>
        <v/>
      </c>
      <c r="H200" s="82" t="str">
        <f>IF(C200&lt;&gt;"",Sheet10!J37,"")</f>
        <v/>
      </c>
      <c r="I200" s="88" t="str">
        <f>IF(C200&lt;&gt;"",IF(Sheet1!M17=50,2,IF(Sheet1!M17=100,3)),"")</f>
        <v/>
      </c>
      <c r="J200" s="90" t="str">
        <f>IF(C200&lt;&gt;"",J2,"")</f>
        <v/>
      </c>
    </row>
    <row r="201" spans="1:10">
      <c r="A201" s="84" t="str">
        <f>IF(C201&lt;&gt;"",A2,"")</f>
        <v/>
      </c>
      <c r="B201" s="84" t="str">
        <f>IF(C201&lt;&gt;"",B2,"")</f>
        <v/>
      </c>
      <c r="C201" s="84" t="str">
        <f>IF(Sheet10!B38&lt;&gt;"",Sheet10!B38,"")</f>
        <v/>
      </c>
      <c r="D201" s="84" t="str">
        <f>IF(C201&lt;&gt;"",D2,"")</f>
        <v/>
      </c>
      <c r="E201" s="82" t="str">
        <f>IF(C201&lt;&gt;"",IF(Sheet10!D38="ABS",0,Sheet10!D38),"")</f>
        <v/>
      </c>
      <c r="F201" s="82" t="str">
        <f>IF(C201&lt;&gt;"",Sheet10!F38,"")</f>
        <v/>
      </c>
      <c r="G201" s="82" t="str">
        <f>IF(C201&lt;&gt;"",Sheet10!H38,"")</f>
        <v/>
      </c>
      <c r="H201" s="82" t="str">
        <f>IF(C201&lt;&gt;"",Sheet10!J38,"")</f>
        <v/>
      </c>
      <c r="I201" s="88" t="str">
        <f>IF(C201&lt;&gt;"",IF(Sheet1!M17=50,2,IF(Sheet1!M17=100,3)),"")</f>
        <v/>
      </c>
      <c r="J201" s="90" t="str">
        <f>IF(C201&lt;&gt;"",J2,"")</f>
        <v/>
      </c>
    </row>
    <row r="202" spans="1:10">
      <c r="A202" s="81" t="str">
        <f>IF(C202&lt;&gt;"",A2,"")</f>
        <v/>
      </c>
      <c r="B202" s="81" t="str">
        <f>IF(C202&lt;&gt;"",B2,"")</f>
        <v/>
      </c>
      <c r="C202" s="81" t="str">
        <f>IF(Sheet11!B19&lt;&gt;"",Sheet11!B19,"")</f>
        <v/>
      </c>
      <c r="D202" s="81" t="str">
        <f>IF(C202&lt;&gt;"",D2,"")</f>
        <v/>
      </c>
      <c r="E202" s="83" t="str">
        <f>IF(C202&lt;&gt;"",IF(Sheet11!D19="ABS",0,Sheet11!D19),"")</f>
        <v/>
      </c>
      <c r="F202" s="83" t="str">
        <f>IF(C202&lt;&gt;"",Sheet11!F19,"")</f>
        <v/>
      </c>
      <c r="G202" s="83" t="str">
        <f>IF(C202&lt;&gt;"",Sheet11!H19,"")</f>
        <v/>
      </c>
      <c r="H202" s="83" t="str">
        <f>IF(C202&lt;&gt;"",Sheet11!J19,"")</f>
        <v/>
      </c>
      <c r="I202" s="88" t="str">
        <f>IF(C202&lt;&gt;"",IF(Sheet1!M17=50,2,IF(Sheet1!M17=100,3)),"")</f>
        <v/>
      </c>
      <c r="J202" s="90" t="str">
        <f>IF(C202&lt;&gt;"",J2,"")</f>
        <v/>
      </c>
    </row>
    <row r="203" spans="1:10">
      <c r="A203" s="84" t="str">
        <f>IF(C203&lt;&gt;"",A2,"")</f>
        <v/>
      </c>
      <c r="B203" s="84" t="str">
        <f>IF(C203&lt;&gt;"",B2,"")</f>
        <v/>
      </c>
      <c r="C203" s="84" t="str">
        <f>IF(Sheet11!B20&lt;&gt;"",Sheet11!B20,"")</f>
        <v/>
      </c>
      <c r="D203" s="84" t="str">
        <f>IF(C203&lt;&gt;"",D2,"")</f>
        <v/>
      </c>
      <c r="E203" s="82" t="str">
        <f>IF(C203&lt;&gt;"",IF(Sheet11!D20="ABS",0,Sheet11!D20),"")</f>
        <v/>
      </c>
      <c r="F203" s="82" t="str">
        <f>IF(C203&lt;&gt;"",Sheet11!F20,"")</f>
        <v/>
      </c>
      <c r="G203" s="82" t="str">
        <f>IF(C203&lt;&gt;"",Sheet11!H20,"")</f>
        <v/>
      </c>
      <c r="H203" s="82" t="str">
        <f>IF(C203&lt;&gt;"",Sheet11!J20,"")</f>
        <v/>
      </c>
      <c r="I203" s="88" t="str">
        <f>IF(C203&lt;&gt;"",IF(Sheet1!M17=50,2,IF(Sheet1!M17=100,3)),"")</f>
        <v/>
      </c>
      <c r="J203" s="90" t="str">
        <f>IF(C203&lt;&gt;"",J2,"")</f>
        <v/>
      </c>
    </row>
    <row r="204" spans="1:10">
      <c r="A204" s="84" t="str">
        <f>IF(C204&lt;&gt;"",A2,"")</f>
        <v/>
      </c>
      <c r="B204" s="84" t="str">
        <f>IF(C204&lt;&gt;"",B2,"")</f>
        <v/>
      </c>
      <c r="C204" s="84" t="str">
        <f>IF(Sheet11!B21&lt;&gt;"",Sheet11!B21,"")</f>
        <v/>
      </c>
      <c r="D204" s="84" t="str">
        <f>IF(C204&lt;&gt;"",D2,"")</f>
        <v/>
      </c>
      <c r="E204" s="82" t="str">
        <f>IF(C204&lt;&gt;"",IF(Sheet11!D21="ABS",0,Sheet11!D21),"")</f>
        <v/>
      </c>
      <c r="F204" s="82" t="str">
        <f>IF(C204&lt;&gt;"",Sheet11!F21,"")</f>
        <v/>
      </c>
      <c r="G204" s="82" t="str">
        <f>IF(C204&lt;&gt;"",Sheet11!H21,"")</f>
        <v/>
      </c>
      <c r="H204" s="82" t="str">
        <f>IF(C204&lt;&gt;"",Sheet11!J21,"")</f>
        <v/>
      </c>
      <c r="I204" s="88" t="str">
        <f>IF(C204&lt;&gt;"",IF(Sheet1!M17=50,2,IF(Sheet1!M17=100,3)),"")</f>
        <v/>
      </c>
      <c r="J204" s="90" t="str">
        <f>IF(C204&lt;&gt;"",J2,"")</f>
        <v/>
      </c>
    </row>
    <row r="205" spans="1:10">
      <c r="A205" s="84" t="str">
        <f>IF(C205&lt;&gt;"",A2,"")</f>
        <v/>
      </c>
      <c r="B205" s="84" t="str">
        <f>IF(C205&lt;&gt;"",B2,"")</f>
        <v/>
      </c>
      <c r="C205" s="84" t="str">
        <f>IF(Sheet11!B22&lt;&gt;"",Sheet11!B22,"")</f>
        <v/>
      </c>
      <c r="D205" s="84" t="str">
        <f>IF(C205&lt;&gt;"",D2,"")</f>
        <v/>
      </c>
      <c r="E205" s="82" t="str">
        <f>IF(C205&lt;&gt;"",IF(Sheet11!D22="ABS",0,Sheet11!D22),"")</f>
        <v/>
      </c>
      <c r="F205" s="82" t="str">
        <f>IF(C205&lt;&gt;"",Sheet11!F22,"")</f>
        <v/>
      </c>
      <c r="G205" s="82" t="str">
        <f>IF(C205&lt;&gt;"",Sheet11!H22,"")</f>
        <v/>
      </c>
      <c r="H205" s="82" t="str">
        <f>IF(C205&lt;&gt;"",Sheet11!J22,"")</f>
        <v/>
      </c>
      <c r="I205" s="88" t="str">
        <f>IF(C205&lt;&gt;"",IF(Sheet1!M17=50,2,IF(Sheet1!M17=100,3)),"")</f>
        <v/>
      </c>
      <c r="J205" s="90" t="str">
        <f>IF(C205&lt;&gt;"",J2,"")</f>
        <v/>
      </c>
    </row>
    <row r="206" spans="1:10">
      <c r="A206" s="84" t="str">
        <f>IF(C206&lt;&gt;"",A2,"")</f>
        <v/>
      </c>
      <c r="B206" s="84" t="str">
        <f>IF(C206&lt;&gt;"",B2,"")</f>
        <v/>
      </c>
      <c r="C206" s="84" t="str">
        <f>IF(Sheet11!B23&lt;&gt;"",Sheet11!B23,"")</f>
        <v/>
      </c>
      <c r="D206" s="84" t="str">
        <f>IF(C206&lt;&gt;"",D2,"")</f>
        <v/>
      </c>
      <c r="E206" s="82" t="str">
        <f>IF(C206&lt;&gt;"",IF(Sheet11!D23="ABS",0,Sheet11!D23),"")</f>
        <v/>
      </c>
      <c r="F206" s="82" t="str">
        <f>IF(C206&lt;&gt;"",Sheet11!F23,"")</f>
        <v/>
      </c>
      <c r="G206" s="82" t="str">
        <f>IF(C206&lt;&gt;"",Sheet11!H23,"")</f>
        <v/>
      </c>
      <c r="H206" s="82" t="str">
        <f>IF(C206&lt;&gt;"",Sheet11!J23,"")</f>
        <v/>
      </c>
      <c r="I206" s="88" t="str">
        <f>IF(C206&lt;&gt;"",IF(Sheet1!M17=50,2,IF(Sheet1!M17=100,3)),"")</f>
        <v/>
      </c>
      <c r="J206" s="90" t="str">
        <f>IF(C206&lt;&gt;"",J2,"")</f>
        <v/>
      </c>
    </row>
    <row r="207" spans="1:10">
      <c r="A207" s="84" t="str">
        <f>IF(C207&lt;&gt;"",A2,"")</f>
        <v/>
      </c>
      <c r="B207" s="84" t="str">
        <f>IF(C207&lt;&gt;"",B2,"")</f>
        <v/>
      </c>
      <c r="C207" s="84" t="str">
        <f>IF(Sheet11!B24&lt;&gt;"",Sheet11!B24,"")</f>
        <v/>
      </c>
      <c r="D207" s="84" t="str">
        <f>IF(C207&lt;&gt;"",D2,"")</f>
        <v/>
      </c>
      <c r="E207" s="82" t="str">
        <f>IF(C207&lt;&gt;"",IF(Sheet11!D24="ABS",0,Sheet11!D24),"")</f>
        <v/>
      </c>
      <c r="F207" s="82" t="str">
        <f>IF(C207&lt;&gt;"",Sheet11!F24,"")</f>
        <v/>
      </c>
      <c r="G207" s="82" t="str">
        <f>IF(C207&lt;&gt;"",Sheet11!H24,"")</f>
        <v/>
      </c>
      <c r="H207" s="82" t="str">
        <f>IF(C207&lt;&gt;"",Sheet11!J24,"")</f>
        <v/>
      </c>
      <c r="I207" s="88" t="str">
        <f>IF(C207&lt;&gt;"",IF(Sheet1!M17=50,2,IF(Sheet1!M17=100,3)),"")</f>
        <v/>
      </c>
      <c r="J207" s="90" t="str">
        <f>IF(C207&lt;&gt;"",J2,"")</f>
        <v/>
      </c>
    </row>
    <row r="208" spans="1:10">
      <c r="A208" s="84" t="str">
        <f>IF(C208&lt;&gt;"",A2,"")</f>
        <v/>
      </c>
      <c r="B208" s="84" t="str">
        <f>IF(C208&lt;&gt;"",B2,"")</f>
        <v/>
      </c>
      <c r="C208" s="84" t="str">
        <f>IF(Sheet11!B25&lt;&gt;"",Sheet11!B25,"")</f>
        <v/>
      </c>
      <c r="D208" s="84" t="str">
        <f>IF(C208&lt;&gt;"",D2,"")</f>
        <v/>
      </c>
      <c r="E208" s="82" t="str">
        <f>IF(C208&lt;&gt;"",IF(Sheet11!D25="ABS",0,Sheet11!D25),"")</f>
        <v/>
      </c>
      <c r="F208" s="82" t="str">
        <f>IF(C208&lt;&gt;"",Sheet11!F25,"")</f>
        <v/>
      </c>
      <c r="G208" s="82" t="str">
        <f>IF(C208&lt;&gt;"",Sheet11!H25,"")</f>
        <v/>
      </c>
      <c r="H208" s="82" t="str">
        <f>IF(C208&lt;&gt;"",Sheet11!J25,"")</f>
        <v/>
      </c>
      <c r="I208" s="88" t="str">
        <f>IF(C208&lt;&gt;"",IF(Sheet1!M17=50,2,IF(Sheet1!M17=100,3)),"")</f>
        <v/>
      </c>
      <c r="J208" s="90" t="str">
        <f>IF(C208&lt;&gt;"",J2,"")</f>
        <v/>
      </c>
    </row>
    <row r="209" spans="1:10">
      <c r="A209" s="84" t="str">
        <f>IF(C209&lt;&gt;"",A2,"")</f>
        <v/>
      </c>
      <c r="B209" s="84" t="str">
        <f>IF(C209&lt;&gt;"",B2,"")</f>
        <v/>
      </c>
      <c r="C209" s="84" t="str">
        <f>IF(Sheet11!B26&lt;&gt;"",Sheet11!B26,"")</f>
        <v/>
      </c>
      <c r="D209" s="84" t="str">
        <f>IF(C209&lt;&gt;"",D2,"")</f>
        <v/>
      </c>
      <c r="E209" s="82" t="str">
        <f>IF(C209&lt;&gt;"",IF(Sheet11!D26="ABS",0,Sheet11!D26),"")</f>
        <v/>
      </c>
      <c r="F209" s="82" t="str">
        <f>IF(C209&lt;&gt;"",Sheet11!F26,"")</f>
        <v/>
      </c>
      <c r="G209" s="82" t="str">
        <f>IF(C209&lt;&gt;"",Sheet11!H26,"")</f>
        <v/>
      </c>
      <c r="H209" s="82" t="str">
        <f>IF(C209&lt;&gt;"",Sheet11!J26,"")</f>
        <v/>
      </c>
      <c r="I209" s="88" t="str">
        <f>IF(C209&lt;&gt;"",IF(Sheet1!M17=50,2,IF(Sheet1!M17=100,3)),"")</f>
        <v/>
      </c>
      <c r="J209" s="90" t="str">
        <f>IF(C209&lt;&gt;"",J2,"")</f>
        <v/>
      </c>
    </row>
    <row r="210" spans="1:10">
      <c r="A210" s="84" t="str">
        <f>IF(C210&lt;&gt;"",A2,"")</f>
        <v/>
      </c>
      <c r="B210" s="84" t="str">
        <f>IF(C210&lt;&gt;"",B2,"")</f>
        <v/>
      </c>
      <c r="C210" s="84" t="str">
        <f>IF(Sheet11!B27&lt;&gt;"",Sheet11!B27,"")</f>
        <v/>
      </c>
      <c r="D210" s="84" t="str">
        <f>IF(C210&lt;&gt;"",D2,"")</f>
        <v/>
      </c>
      <c r="E210" s="82" t="str">
        <f>IF(C210&lt;&gt;"",IF(Sheet11!D27="ABS",0,Sheet11!D27),"")</f>
        <v/>
      </c>
      <c r="F210" s="82" t="str">
        <f>IF(C210&lt;&gt;"",Sheet11!F27,"")</f>
        <v/>
      </c>
      <c r="G210" s="82" t="str">
        <f>IF(C210&lt;&gt;"",Sheet11!H27,"")</f>
        <v/>
      </c>
      <c r="H210" s="82" t="str">
        <f>IF(C210&lt;&gt;"",Sheet11!J27,"")</f>
        <v/>
      </c>
      <c r="I210" s="88" t="str">
        <f>IF(C210&lt;&gt;"",IF(Sheet1!M17=50,2,IF(Sheet1!M17=100,3)),"")</f>
        <v/>
      </c>
      <c r="J210" s="90" t="str">
        <f>IF(C210&lt;&gt;"",J2,"")</f>
        <v/>
      </c>
    </row>
    <row r="211" spans="1:10">
      <c r="A211" s="84" t="str">
        <f>IF(C211&lt;&gt;"",A2,"")</f>
        <v/>
      </c>
      <c r="B211" s="84" t="str">
        <f>IF(C211&lt;&gt;"",B2,"")</f>
        <v/>
      </c>
      <c r="C211" s="84" t="str">
        <f>IF(Sheet11!B28&lt;&gt;"",Sheet11!B28,"")</f>
        <v/>
      </c>
      <c r="D211" s="84" t="str">
        <f>IF(C211&lt;&gt;"",D2,"")</f>
        <v/>
      </c>
      <c r="E211" s="82" t="str">
        <f>IF(C211&lt;&gt;"",IF(Sheet11!D28="ABS",0,Sheet11!D28),"")</f>
        <v/>
      </c>
      <c r="F211" s="82" t="str">
        <f>IF(C211&lt;&gt;"",Sheet11!F28,"")</f>
        <v/>
      </c>
      <c r="G211" s="82" t="str">
        <f>IF(C211&lt;&gt;"",Sheet11!H28,"")</f>
        <v/>
      </c>
      <c r="H211" s="82" t="str">
        <f>IF(C211&lt;&gt;"",Sheet11!J28,"")</f>
        <v/>
      </c>
      <c r="I211" s="88" t="str">
        <f>IF(C211&lt;&gt;"",IF(Sheet1!M17=50,2,IF(Sheet1!M17=100,3)),"")</f>
        <v/>
      </c>
      <c r="J211" s="90" t="str">
        <f>IF(C211&lt;&gt;"",J2,"")</f>
        <v/>
      </c>
    </row>
    <row r="212" spans="1:10">
      <c r="A212" s="84" t="str">
        <f>IF(C212&lt;&gt;"",A2,"")</f>
        <v/>
      </c>
      <c r="B212" s="84" t="str">
        <f>IF(C212&lt;&gt;"",B2,"")</f>
        <v/>
      </c>
      <c r="C212" s="84" t="str">
        <f>IF(Sheet11!B29&lt;&gt;"",Sheet11!B29,"")</f>
        <v/>
      </c>
      <c r="D212" s="84" t="str">
        <f>IF(C212&lt;&gt;"",D2,"")</f>
        <v/>
      </c>
      <c r="E212" s="82" t="str">
        <f>IF(C212&lt;&gt;"",IF(Sheet11!D29="ABS",0,Sheet11!D29),"")</f>
        <v/>
      </c>
      <c r="F212" s="82" t="str">
        <f>IF(C212&lt;&gt;"",Sheet11!F29,"")</f>
        <v/>
      </c>
      <c r="G212" s="82" t="str">
        <f>IF(C212&lt;&gt;"",Sheet11!H29,"")</f>
        <v/>
      </c>
      <c r="H212" s="82" t="str">
        <f>IF(C212&lt;&gt;"",Sheet11!J29,"")</f>
        <v/>
      </c>
      <c r="I212" s="88" t="str">
        <f>IF(C212&lt;&gt;"",IF(Sheet1!M17=50,2,IF(Sheet1!M17=100,3)),"")</f>
        <v/>
      </c>
      <c r="J212" s="90" t="str">
        <f>IF(C212&lt;&gt;"",J2,"")</f>
        <v/>
      </c>
    </row>
    <row r="213" spans="1:10">
      <c r="A213" s="84" t="str">
        <f>IF(C213&lt;&gt;"",A2,"")</f>
        <v/>
      </c>
      <c r="B213" s="84" t="str">
        <f>IF(C213&lt;&gt;"",B2,"")</f>
        <v/>
      </c>
      <c r="C213" s="84" t="str">
        <f>IF(Sheet11!B30&lt;&gt;"",Sheet11!B30,"")</f>
        <v/>
      </c>
      <c r="D213" s="84" t="str">
        <f>IF(C213&lt;&gt;"",D2,"")</f>
        <v/>
      </c>
      <c r="E213" s="82" t="str">
        <f>IF(C213&lt;&gt;"",IF(Sheet11!D30="ABS",0,Sheet11!D30),"")</f>
        <v/>
      </c>
      <c r="F213" s="82" t="str">
        <f>IF(C213&lt;&gt;"",Sheet11!F30,"")</f>
        <v/>
      </c>
      <c r="G213" s="82" t="str">
        <f>IF(C213&lt;&gt;"",Sheet11!H30,"")</f>
        <v/>
      </c>
      <c r="H213" s="82" t="str">
        <f>IF(C213&lt;&gt;"",Sheet11!J30,"")</f>
        <v/>
      </c>
      <c r="I213" s="88" t="str">
        <f>IF(C213&lt;&gt;"",IF(Sheet1!M17=50,2,IF(Sheet1!M17=100,3)),"")</f>
        <v/>
      </c>
      <c r="J213" s="90" t="str">
        <f>IF(C213&lt;&gt;"",J2,"")</f>
        <v/>
      </c>
    </row>
    <row r="214" spans="1:10">
      <c r="A214" s="84" t="str">
        <f>IF(C214&lt;&gt;"",A2,"")</f>
        <v/>
      </c>
      <c r="B214" s="84" t="str">
        <f>IF(C214&lt;&gt;"",B2,"")</f>
        <v/>
      </c>
      <c r="C214" s="84" t="str">
        <f>IF(Sheet11!B31&lt;&gt;"",Sheet11!B31,"")</f>
        <v/>
      </c>
      <c r="D214" s="84" t="str">
        <f>IF(C214&lt;&gt;"",D2,"")</f>
        <v/>
      </c>
      <c r="E214" s="82" t="str">
        <f>IF(C214&lt;&gt;"",IF(Sheet11!D31="ABS",0,Sheet11!D31),"")</f>
        <v/>
      </c>
      <c r="F214" s="82" t="str">
        <f>IF(C214&lt;&gt;"",Sheet11!F31,"")</f>
        <v/>
      </c>
      <c r="G214" s="82" t="str">
        <f>IF(C214&lt;&gt;"",Sheet11!H31,"")</f>
        <v/>
      </c>
      <c r="H214" s="82" t="str">
        <f>IF(C214&lt;&gt;"",Sheet11!J31,"")</f>
        <v/>
      </c>
      <c r="I214" s="88" t="str">
        <f>IF(C214&lt;&gt;"",IF(Sheet1!M17=50,2,IF(Sheet1!M17=100,3)),"")</f>
        <v/>
      </c>
      <c r="J214" s="90" t="str">
        <f>IF(C214&lt;&gt;"",J2,"")</f>
        <v/>
      </c>
    </row>
    <row r="215" spans="1:10">
      <c r="A215" s="84" t="str">
        <f>IF(C215&lt;&gt;"",A2,"")</f>
        <v/>
      </c>
      <c r="B215" s="84" t="str">
        <f>IF(C215&lt;&gt;"",B2,"")</f>
        <v/>
      </c>
      <c r="C215" s="84" t="str">
        <f>IF(Sheet11!B32&lt;&gt;"",Sheet11!B32,"")</f>
        <v/>
      </c>
      <c r="D215" s="84" t="str">
        <f>IF(C215&lt;&gt;"",D2,"")</f>
        <v/>
      </c>
      <c r="E215" s="82" t="str">
        <f>IF(C215&lt;&gt;"",IF(Sheet11!D32="ABS",0,Sheet11!D32),"")</f>
        <v/>
      </c>
      <c r="F215" s="82" t="str">
        <f>IF(C215&lt;&gt;"",Sheet11!F32,"")</f>
        <v/>
      </c>
      <c r="G215" s="82" t="str">
        <f>IF(C215&lt;&gt;"",Sheet11!H32,"")</f>
        <v/>
      </c>
      <c r="H215" s="82" t="str">
        <f>IF(C215&lt;&gt;"",Sheet11!J32,"")</f>
        <v/>
      </c>
      <c r="I215" s="88" t="str">
        <f>IF(C215&lt;&gt;"",IF(Sheet1!M17=50,2,IF(Sheet1!M17=100,3)),"")</f>
        <v/>
      </c>
      <c r="J215" s="90" t="str">
        <f>IF(C215&lt;&gt;"",J2,"")</f>
        <v/>
      </c>
    </row>
    <row r="216" spans="1:10">
      <c r="A216" s="84" t="str">
        <f>IF(C216&lt;&gt;"",A2,"")</f>
        <v/>
      </c>
      <c r="B216" s="84" t="str">
        <f>IF(C216&lt;&gt;"",B2,"")</f>
        <v/>
      </c>
      <c r="C216" s="84" t="str">
        <f>IF(Sheet11!B33&lt;&gt;"",Sheet11!B33,"")</f>
        <v/>
      </c>
      <c r="D216" s="84" t="str">
        <f>IF(C216&lt;&gt;"",D2,"")</f>
        <v/>
      </c>
      <c r="E216" s="82" t="str">
        <f>IF(C216&lt;&gt;"",IF(Sheet11!D33="ABS",0,Sheet11!D33),"")</f>
        <v/>
      </c>
      <c r="F216" s="82" t="str">
        <f>IF(C216&lt;&gt;"",Sheet11!F33,"")</f>
        <v/>
      </c>
      <c r="G216" s="82" t="str">
        <f>IF(C216&lt;&gt;"",Sheet11!H33,"")</f>
        <v/>
      </c>
      <c r="H216" s="82" t="str">
        <f>IF(C216&lt;&gt;"",Sheet11!J33,"")</f>
        <v/>
      </c>
      <c r="I216" s="88" t="str">
        <f>IF(C216&lt;&gt;"",IF(Sheet1!M17=50,2,IF(Sheet1!M17=100,3)),"")</f>
        <v/>
      </c>
      <c r="J216" s="90" t="str">
        <f>IF(C216&lt;&gt;"",J2,"")</f>
        <v/>
      </c>
    </row>
    <row r="217" spans="1:10">
      <c r="A217" s="84" t="str">
        <f>IF(C217&lt;&gt;"",A2,"")</f>
        <v/>
      </c>
      <c r="B217" s="84" t="str">
        <f>IF(C217&lt;&gt;"",B2,"")</f>
        <v/>
      </c>
      <c r="C217" s="84" t="str">
        <f>IF(Sheet11!B34&lt;&gt;"",Sheet11!B34,"")</f>
        <v/>
      </c>
      <c r="D217" s="84" t="str">
        <f>IF(C217&lt;&gt;"",D2,"")</f>
        <v/>
      </c>
      <c r="E217" s="82" t="str">
        <f>IF(C217&lt;&gt;"",IF(Sheet11!D34="ABS",0,Sheet11!D34),"")</f>
        <v/>
      </c>
      <c r="F217" s="82" t="str">
        <f>IF(C217&lt;&gt;"",Sheet11!F34,"")</f>
        <v/>
      </c>
      <c r="G217" s="82" t="str">
        <f>IF(C217&lt;&gt;"",Sheet11!H34,"")</f>
        <v/>
      </c>
      <c r="H217" s="82" t="str">
        <f>IF(C217&lt;&gt;"",Sheet11!J34,"")</f>
        <v/>
      </c>
      <c r="I217" s="88" t="str">
        <f>IF(C217&lt;&gt;"",IF(Sheet1!M17=50,2,IF(Sheet1!M17=100,3)),"")</f>
        <v/>
      </c>
      <c r="J217" s="90" t="str">
        <f>IF(C217&lt;&gt;"",J2,"")</f>
        <v/>
      </c>
    </row>
    <row r="218" spans="1:10">
      <c r="A218" s="84" t="str">
        <f>IF(C218&lt;&gt;"",A2,"")</f>
        <v/>
      </c>
      <c r="B218" s="84" t="str">
        <f>IF(C218&lt;&gt;"",B2,"")</f>
        <v/>
      </c>
      <c r="C218" s="84" t="str">
        <f>IF(Sheet11!B35&lt;&gt;"",Sheet11!B35,"")</f>
        <v/>
      </c>
      <c r="D218" s="84" t="str">
        <f>IF(C218&lt;&gt;"",D2,"")</f>
        <v/>
      </c>
      <c r="E218" s="82" t="str">
        <f>IF(C218&lt;&gt;"",IF(Sheet11!D35="ABS",0,Sheet11!D35),"")</f>
        <v/>
      </c>
      <c r="F218" s="82" t="str">
        <f>IF(C218&lt;&gt;"",Sheet11!F35,"")</f>
        <v/>
      </c>
      <c r="G218" s="82" t="str">
        <f>IF(C218&lt;&gt;"",Sheet11!H35,"")</f>
        <v/>
      </c>
      <c r="H218" s="82" t="str">
        <f>IF(C218&lt;&gt;"",Sheet11!J35,"")</f>
        <v/>
      </c>
      <c r="I218" s="88" t="str">
        <f>IF(C218&lt;&gt;"",IF(Sheet1!M17=50,2,IF(Sheet1!M17=100,3)),"")</f>
        <v/>
      </c>
      <c r="J218" s="90" t="str">
        <f>IF(C218&lt;&gt;"",J2,"")</f>
        <v/>
      </c>
    </row>
    <row r="219" spans="1:10">
      <c r="A219" s="84" t="str">
        <f>IF(C219&lt;&gt;"",A2,"")</f>
        <v/>
      </c>
      <c r="B219" s="84" t="str">
        <f>IF(C219&lt;&gt;"",B2,"")</f>
        <v/>
      </c>
      <c r="C219" s="84" t="str">
        <f>IF(Sheet11!B36&lt;&gt;"",Sheet11!B36,"")</f>
        <v/>
      </c>
      <c r="D219" s="84" t="str">
        <f>IF(C219&lt;&gt;"",D2,"")</f>
        <v/>
      </c>
      <c r="E219" s="82" t="str">
        <f>IF(C219&lt;&gt;"",IF(Sheet11!D36="ABS",0,Sheet11!D36),"")</f>
        <v/>
      </c>
      <c r="F219" s="82" t="str">
        <f>IF(C219&lt;&gt;"",Sheet11!F36,"")</f>
        <v/>
      </c>
      <c r="G219" s="82" t="str">
        <f>IF(C219&lt;&gt;"",Sheet11!H36,"")</f>
        <v/>
      </c>
      <c r="H219" s="82" t="str">
        <f>IF(C219&lt;&gt;"",Sheet11!J36,"")</f>
        <v/>
      </c>
      <c r="I219" s="88" t="str">
        <f>IF(C219&lt;&gt;"",IF(Sheet1!M17=50,2,IF(Sheet1!M17=100,3)),"")</f>
        <v/>
      </c>
      <c r="J219" s="90" t="str">
        <f>IF(C219&lt;&gt;"",J2,"")</f>
        <v/>
      </c>
    </row>
    <row r="220" spans="1:10">
      <c r="A220" s="84" t="str">
        <f>IF(C220&lt;&gt;"",A2,"")</f>
        <v/>
      </c>
      <c r="B220" s="84" t="str">
        <f>IF(C220&lt;&gt;"",B2,"")</f>
        <v/>
      </c>
      <c r="C220" s="84" t="str">
        <f>IF(Sheet11!B37&lt;&gt;"",Sheet11!B37,"")</f>
        <v/>
      </c>
      <c r="D220" s="84" t="str">
        <f>IF(C220&lt;&gt;"",D2,"")</f>
        <v/>
      </c>
      <c r="E220" s="82" t="str">
        <f>IF(C220&lt;&gt;"",IF(Sheet11!D37="ABS",0,Sheet11!D37),"")</f>
        <v/>
      </c>
      <c r="F220" s="82" t="str">
        <f>IF(C220&lt;&gt;"",Sheet11!F37,"")</f>
        <v/>
      </c>
      <c r="G220" s="82" t="str">
        <f>IF(C220&lt;&gt;"",Sheet11!H37,"")</f>
        <v/>
      </c>
      <c r="H220" s="82" t="str">
        <f>IF(C220&lt;&gt;"",Sheet11!J37,"")</f>
        <v/>
      </c>
      <c r="I220" s="88" t="str">
        <f>IF(C220&lt;&gt;"",IF(Sheet1!M17=50,2,IF(Sheet1!M17=100,3)),"")</f>
        <v/>
      </c>
      <c r="J220" s="90" t="str">
        <f>IF(C220&lt;&gt;"",J2,"")</f>
        <v/>
      </c>
    </row>
    <row r="221" spans="1:10">
      <c r="A221" s="84" t="str">
        <f>IF(C221&lt;&gt;"",A2,"")</f>
        <v/>
      </c>
      <c r="B221" s="84" t="str">
        <f>IF(C221&lt;&gt;"",B2,"")</f>
        <v/>
      </c>
      <c r="C221" s="84" t="str">
        <f>IF(Sheet11!B38&lt;&gt;"",Sheet11!B38,"")</f>
        <v/>
      </c>
      <c r="D221" s="84" t="str">
        <f>IF(C221&lt;&gt;"",D2,"")</f>
        <v/>
      </c>
      <c r="E221" s="82" t="str">
        <f>IF(C221&lt;&gt;"",IF(Sheet11!D38="ABS",0,Sheet11!D38),"")</f>
        <v/>
      </c>
      <c r="F221" s="82" t="str">
        <f>IF(C221&lt;&gt;"",Sheet11!F38,"")</f>
        <v/>
      </c>
      <c r="G221" s="82" t="str">
        <f>IF(C221&lt;&gt;"",Sheet11!H38,"")</f>
        <v/>
      </c>
      <c r="H221" s="82" t="str">
        <f>IF(C221&lt;&gt;"",Sheet11!J38,"")</f>
        <v/>
      </c>
      <c r="I221" s="88" t="str">
        <f>IF(C221&lt;&gt;"",IF(Sheet1!M17=50,2,IF(Sheet1!M17=100,3)),"")</f>
        <v/>
      </c>
      <c r="J221" s="90" t="str">
        <f>IF(C221&lt;&gt;"",J2,"")</f>
        <v/>
      </c>
    </row>
  </sheetData>
  <sheetProtection password="B198"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G1"/>
  <sheetViews>
    <sheetView workbookViewId="0">
      <selection activeCell="A2" sqref="A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80" customFormat="1">
      <c r="A1" s="80" t="s">
        <v>462</v>
      </c>
      <c r="B1" s="80" t="s">
        <v>2</v>
      </c>
      <c r="C1" s="80" t="s">
        <v>463</v>
      </c>
      <c r="D1" s="80" t="s">
        <v>464</v>
      </c>
      <c r="E1" s="80" t="s">
        <v>10</v>
      </c>
      <c r="F1" s="80" t="s">
        <v>468</v>
      </c>
      <c r="G1" s="80" t="s">
        <v>467</v>
      </c>
    </row>
  </sheetData>
  <sheetProtection password="B19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Y62"/>
  <sheetViews>
    <sheetView zoomScaleNormal="100" workbookViewId="0">
      <selection activeCell="A26" sqref="A26"/>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4"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4"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4"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4"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4"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4"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4"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4"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4"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4"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4"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4"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4"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4"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4"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4"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4" customFormat="1" ht="18" customHeight="1">
      <c r="A17" s="271"/>
      <c r="B17" s="271"/>
      <c r="C17" s="271"/>
      <c r="D17" s="7" t="s">
        <v>14</v>
      </c>
      <c r="E17" s="8">
        <f>(10*M17)/100</f>
        <v>5</v>
      </c>
      <c r="F17" s="7" t="s">
        <v>14</v>
      </c>
      <c r="G17" s="8">
        <f>(10*M17)/100</f>
        <v>5</v>
      </c>
      <c r="H17" s="7" t="s">
        <v>14</v>
      </c>
      <c r="I17" s="8">
        <f>(20*M17)/100</f>
        <v>10</v>
      </c>
      <c r="J17" s="7" t="s">
        <v>14</v>
      </c>
      <c r="K17" s="8">
        <f>(60*M17)/100</f>
        <v>30</v>
      </c>
      <c r="L17" s="7" t="s">
        <v>14</v>
      </c>
      <c r="M17" s="11">
        <f>Sheet1!$M$17</f>
        <v>50</v>
      </c>
      <c r="N17" s="271"/>
      <c r="O17" s="273"/>
      <c r="P17" s="28"/>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Sheet1!$AF$38</f>
        <v>0</v>
      </c>
      <c r="AG18" s="75" t="str">
        <f>IF(AND(AF19=TRUE, AF18=TRUE),IF(A19-Sheet1!A38=1,"OK","INCORRECT"),"")</f>
        <v/>
      </c>
      <c r="BO18" s="55" t="str">
        <f>Sheet1!BO38</f>
        <v/>
      </c>
      <c r="BP18" s="55" t="b">
        <f>Sheet1!BP38</f>
        <v>0</v>
      </c>
      <c r="BQ18" s="55" t="b">
        <f>Sheet1!BQ38</f>
        <v>0</v>
      </c>
      <c r="BR18" s="55" t="b">
        <f>Sheet1!BR38</f>
        <v>0</v>
      </c>
      <c r="BS18" s="55" t="str">
        <f>Sheet1!BS38</f>
        <v/>
      </c>
      <c r="BT18" s="55" t="str">
        <f>Sheet1!BT38</f>
        <v/>
      </c>
      <c r="BU18" s="55" t="str">
        <f>Sheet1!BU38</f>
        <v/>
      </c>
      <c r="BV18" s="55" t="str">
        <f>Sheet1!BV38</f>
        <v/>
      </c>
      <c r="BW18" s="55" t="str">
        <f>Sheet1!BW38</f>
        <v/>
      </c>
      <c r="BX18" s="55" t="str">
        <f>Sheet1!BX38</f>
        <v>INCORRECT</v>
      </c>
      <c r="BY18" s="55" t="b">
        <f>Sheet1!BY38</f>
        <v>0</v>
      </c>
      <c r="BZ18" s="55" t="str">
        <f>Sheet1!BZ38</f>
        <v/>
      </c>
      <c r="CA18" s="55" t="b">
        <f>Sheet1!CA38</f>
        <v>0</v>
      </c>
      <c r="CB18" s="55" t="b">
        <f>Sheet1!CB38</f>
        <v>0</v>
      </c>
      <c r="CC18" s="55" t="b">
        <f>Sheet1!CC38</f>
        <v>0</v>
      </c>
      <c r="CD18" s="55" t="b">
        <f>Sheet1!CD38</f>
        <v>0</v>
      </c>
      <c r="CE18" s="55" t="b">
        <f>Sheet1!CE38</f>
        <v>0</v>
      </c>
      <c r="CF18" s="55" t="b">
        <f>Sheet1!CF38</f>
        <v>0</v>
      </c>
      <c r="CG18" s="55" t="str">
        <f>Sheet1!CG38</f>
        <v/>
      </c>
      <c r="CH18" s="55" t="str">
        <f>Sheet1!CH38</f>
        <v/>
      </c>
      <c r="CI18" s="55" t="str">
        <f>Sheet1!CI38</f>
        <v/>
      </c>
      <c r="CJ18" s="55" t="str">
        <f>Sheet1!CJ38</f>
        <v/>
      </c>
      <c r="CK18" s="55" t="str">
        <f>Sheet1!CK38</f>
        <v/>
      </c>
      <c r="CL18" s="55" t="str">
        <f>Sheet1!CL38</f>
        <v/>
      </c>
      <c r="CM18" s="55" t="str">
        <f>Sheet1!CM38</f>
        <v/>
      </c>
      <c r="CN18" s="55" t="str">
        <f>Sheet1!CN38</f>
        <v/>
      </c>
      <c r="CO18" s="55" t="str">
        <f>Sheet1!CO38</f>
        <v>NO</v>
      </c>
      <c r="CP18" s="55" t="str">
        <f>Sheet1!CP38</f>
        <v>NO</v>
      </c>
      <c r="CQ18" s="55" t="str">
        <f>Sheet1!CQ38</f>
        <v>NO</v>
      </c>
      <c r="CR18" s="55" t="str">
        <f>Sheet1!CR38</f>
        <v>NO</v>
      </c>
      <c r="CS18" s="55" t="str">
        <f>Sheet1!CS38</f>
        <v>OK</v>
      </c>
      <c r="CT18" s="55" t="b">
        <f>Sheet1!CT38</f>
        <v>0</v>
      </c>
      <c r="CU18" s="55" t="b">
        <f>Sheet1!CU38</f>
        <v>0</v>
      </c>
      <c r="CV18" s="55" t="b">
        <f>Sheet1!CV38</f>
        <v>0</v>
      </c>
      <c r="CW18" s="55" t="b">
        <f>Sheet1!CW38</f>
        <v>0</v>
      </c>
      <c r="CX18" s="55" t="str">
        <f>Sheet1!CX38</f>
        <v>SEQUENCE INCORRECT</v>
      </c>
      <c r="CY18" s="55">
        <f>Sheet1!CY38</f>
        <v>19</v>
      </c>
    </row>
    <row r="19" spans="1:103" s="4"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6"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4" customFormat="1" ht="18.95" customHeight="1" thickBot="1">
      <c r="A20" s="53"/>
      <c r="B20" s="300"/>
      <c r="C20" s="301"/>
      <c r="D20" s="308"/>
      <c r="E20" s="309"/>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6" t="b">
        <f>IF(AND(ISNUMBER(A19)&lt;&gt;"",ISNUMBER(A20)&lt;&gt;""),IF(AND(ISNUMBER(A20),ISNUMBER(A19)),IF(A20-A19=1,AND(ISNUMBER(INT(MID(A20,1,3))),MID(A20,4,1)="",MID(A20,1,1)&lt;&gt;"0"))))</f>
        <v>0</v>
      </c>
      <c r="AG20" s="26"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4"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6" t="b">
        <f t="shared" ref="AF21:AF38" si="28">IF(AND(ISNUMBER(A20)&lt;&gt;"",ISNUMBER(A21)&lt;&gt;""),IF(AND(ISNUMBER(A21),ISNUMBER(A20)),IF(A21-A20=1,AND(ISNUMBER(INT(MID(A21,1,3))),MID(A21,4,1)="",MID(A21,1,1)&lt;&gt;"0"))))</f>
        <v>0</v>
      </c>
      <c r="AG21" s="26"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4"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6" t="b">
        <f t="shared" si="28"/>
        <v>0</v>
      </c>
      <c r="AG22" s="26"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4"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6" t="b">
        <f t="shared" si="28"/>
        <v>0</v>
      </c>
      <c r="AG23" s="26"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4"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6" t="b">
        <f t="shared" si="28"/>
        <v>0</v>
      </c>
      <c r="AG24" s="26"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4"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6" t="b">
        <f t="shared" si="28"/>
        <v>0</v>
      </c>
      <c r="AG25" s="26"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4"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6" t="b">
        <f t="shared" si="28"/>
        <v>0</v>
      </c>
      <c r="AG26" s="26"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4"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6" t="b">
        <f t="shared" si="28"/>
        <v>0</v>
      </c>
      <c r="AG27" s="26"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4"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6" t="b">
        <f t="shared" si="28"/>
        <v>0</v>
      </c>
      <c r="AG28" s="26"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4"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6" t="b">
        <f t="shared" si="28"/>
        <v>0</v>
      </c>
      <c r="AG29" s="26"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4"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6" t="b">
        <f t="shared" si="28"/>
        <v>0</v>
      </c>
      <c r="AG30" s="26"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4"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6" t="b">
        <f t="shared" si="28"/>
        <v>0</v>
      </c>
      <c r="AG31" s="26"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4"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6" t="b">
        <f t="shared" si="28"/>
        <v>0</v>
      </c>
      <c r="AG32" s="26"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4"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6" t="b">
        <f t="shared" si="28"/>
        <v>0</v>
      </c>
      <c r="AG33" s="26"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4"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6" t="b">
        <f t="shared" si="28"/>
        <v>0</v>
      </c>
      <c r="AG34" s="26"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4"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6" t="b">
        <f t="shared" si="28"/>
        <v>0</v>
      </c>
      <c r="AG35" s="26"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4"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6" t="b">
        <f t="shared" si="28"/>
        <v>0</v>
      </c>
      <c r="AG36" s="26"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4"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6" t="b">
        <f t="shared" si="28"/>
        <v>0</v>
      </c>
      <c r="AG37" s="26"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4"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6" t="b">
        <f t="shared" si="28"/>
        <v>0</v>
      </c>
      <c r="AG38" s="26"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361</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FDD8" sheet="1" objects="1" scenarios="1" selectLockedCells="1" autoFilter="0"/>
  <autoFilter ref="A18:C41">
    <filterColumn colId="1" showButton="0"/>
  </autoFilter>
  <dataConsolidate/>
  <mergeCells count="252">
    <mergeCell ref="P1:X16"/>
    <mergeCell ref="O1:O49"/>
    <mergeCell ref="T37:X37"/>
    <mergeCell ref="T38:X38"/>
    <mergeCell ref="T17:X17"/>
    <mergeCell ref="T31:X31"/>
    <mergeCell ref="T32:X32"/>
    <mergeCell ref="T33:X33"/>
    <mergeCell ref="T34:X34"/>
    <mergeCell ref="T35:X35"/>
    <mergeCell ref="T36:X36"/>
    <mergeCell ref="T25:X25"/>
    <mergeCell ref="T26:X26"/>
    <mergeCell ref="T27:X27"/>
    <mergeCell ref="T28:X28"/>
    <mergeCell ref="T29:X29"/>
    <mergeCell ref="T39:X39"/>
    <mergeCell ref="Q18:S18"/>
    <mergeCell ref="T18:X18"/>
    <mergeCell ref="P43:R43"/>
    <mergeCell ref="P41:X42"/>
    <mergeCell ref="Q19:S19"/>
    <mergeCell ref="Q20:S20"/>
    <mergeCell ref="Q21:S21"/>
    <mergeCell ref="B37:C37"/>
    <mergeCell ref="D37:E37"/>
    <mergeCell ref="F37:G37"/>
    <mergeCell ref="H37:I37"/>
    <mergeCell ref="J37:K37"/>
    <mergeCell ref="L37:M37"/>
    <mergeCell ref="B34:C34"/>
    <mergeCell ref="D34:E34"/>
    <mergeCell ref="F34:G34"/>
    <mergeCell ref="H34:I34"/>
    <mergeCell ref="J34:K34"/>
    <mergeCell ref="L34:M34"/>
    <mergeCell ref="D36:E36"/>
    <mergeCell ref="F36:G36"/>
    <mergeCell ref="H36:I36"/>
    <mergeCell ref="J36:K36"/>
    <mergeCell ref="L36:M36"/>
    <mergeCell ref="D18:E18"/>
    <mergeCell ref="F18:G18"/>
    <mergeCell ref="H18:I18"/>
    <mergeCell ref="J18:K18"/>
    <mergeCell ref="L18:M18"/>
    <mergeCell ref="B36:C36"/>
    <mergeCell ref="B35:C35"/>
    <mergeCell ref="D35:E35"/>
    <mergeCell ref="F35:G35"/>
    <mergeCell ref="H35:I35"/>
    <mergeCell ref="J35:K35"/>
    <mergeCell ref="L35:M35"/>
    <mergeCell ref="B33:C33"/>
    <mergeCell ref="D33:E33"/>
    <mergeCell ref="F33:G33"/>
    <mergeCell ref="H33:I33"/>
    <mergeCell ref="J33:K33"/>
    <mergeCell ref="L33:M33"/>
    <mergeCell ref="B32:C32"/>
    <mergeCell ref="D32:E32"/>
    <mergeCell ref="F32:G32"/>
    <mergeCell ref="H32:I32"/>
    <mergeCell ref="J32:K32"/>
    <mergeCell ref="L32:M32"/>
    <mergeCell ref="B48:N49"/>
    <mergeCell ref="B38:C38"/>
    <mergeCell ref="D38:E38"/>
    <mergeCell ref="F38:G38"/>
    <mergeCell ref="H38:I38"/>
    <mergeCell ref="J38:K38"/>
    <mergeCell ref="L38:M38"/>
    <mergeCell ref="A42:N43"/>
    <mergeCell ref="A44:C47"/>
    <mergeCell ref="E44:I47"/>
    <mergeCell ref="C39:N41"/>
    <mergeCell ref="K44:N47"/>
    <mergeCell ref="D44:D47"/>
    <mergeCell ref="J44:J47"/>
    <mergeCell ref="A40:A41"/>
    <mergeCell ref="B40:B41"/>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A10:D10"/>
    <mergeCell ref="E10:N10"/>
    <mergeCell ref="A12:A17"/>
    <mergeCell ref="B12:C17"/>
    <mergeCell ref="D12:N13"/>
    <mergeCell ref="D14:E16"/>
    <mergeCell ref="F14:G16"/>
    <mergeCell ref="H14:I16"/>
    <mergeCell ref="J14:K16"/>
    <mergeCell ref="L14:M16"/>
    <mergeCell ref="D11:E11"/>
    <mergeCell ref="F11:G11"/>
    <mergeCell ref="H11:I11"/>
    <mergeCell ref="J11:K11"/>
    <mergeCell ref="L11:N11"/>
    <mergeCell ref="N14:N17"/>
    <mergeCell ref="A11:C11"/>
    <mergeCell ref="B18:C18"/>
    <mergeCell ref="E8:F8"/>
    <mergeCell ref="G8:H8"/>
    <mergeCell ref="I8:L8"/>
    <mergeCell ref="M8:N8"/>
    <mergeCell ref="B9:J9"/>
    <mergeCell ref="K9:M9"/>
    <mergeCell ref="A7:B7"/>
    <mergeCell ref="C7:N7"/>
    <mergeCell ref="A1:A4"/>
    <mergeCell ref="N1:N3"/>
    <mergeCell ref="B4:C4"/>
    <mergeCell ref="D4:K4"/>
    <mergeCell ref="A5:N5"/>
    <mergeCell ref="E6:N6"/>
    <mergeCell ref="A6:D6"/>
    <mergeCell ref="L4:N4"/>
    <mergeCell ref="B2:M3"/>
    <mergeCell ref="B1:M1"/>
    <mergeCell ref="Q17:S17"/>
    <mergeCell ref="Q37:S37"/>
    <mergeCell ref="Q38:S38"/>
    <mergeCell ref="Q31:S31"/>
    <mergeCell ref="Q32:S32"/>
    <mergeCell ref="Q36:S36"/>
    <mergeCell ref="Q25:S25"/>
    <mergeCell ref="Q26:S26"/>
    <mergeCell ref="Q27:S27"/>
    <mergeCell ref="Q28:S28"/>
    <mergeCell ref="Q29:S29"/>
    <mergeCell ref="Q30:S30"/>
    <mergeCell ref="Q22:S22"/>
    <mergeCell ref="Q23:S23"/>
    <mergeCell ref="Q24:S24"/>
    <mergeCell ref="Q33:S33"/>
    <mergeCell ref="Q34:S34"/>
    <mergeCell ref="Q35:S35"/>
    <mergeCell ref="Q40:S40"/>
    <mergeCell ref="Q39:S39"/>
    <mergeCell ref="P50:X52"/>
    <mergeCell ref="P53:X54"/>
    <mergeCell ref="Q55:S55"/>
    <mergeCell ref="T55:X55"/>
    <mergeCell ref="T40:X40"/>
    <mergeCell ref="T19:X19"/>
    <mergeCell ref="T20:X20"/>
    <mergeCell ref="T21:X21"/>
    <mergeCell ref="T22:X22"/>
    <mergeCell ref="P44:X49"/>
    <mergeCell ref="T43:X43"/>
    <mergeCell ref="T23:X23"/>
    <mergeCell ref="T24:X24"/>
    <mergeCell ref="T30:X30"/>
    <mergeCell ref="A50:N62"/>
    <mergeCell ref="O50:O62"/>
    <mergeCell ref="Q61:S61"/>
    <mergeCell ref="T61:U61"/>
    <mergeCell ref="V61:X61"/>
    <mergeCell ref="Q62:S62"/>
    <mergeCell ref="T62:U62"/>
    <mergeCell ref="Q56:S56"/>
    <mergeCell ref="T56:U56"/>
    <mergeCell ref="V56:X56"/>
    <mergeCell ref="V62:X62"/>
    <mergeCell ref="Q59:S59"/>
    <mergeCell ref="T59:U59"/>
    <mergeCell ref="Q58:S58"/>
    <mergeCell ref="T58:U58"/>
    <mergeCell ref="V58:X58"/>
    <mergeCell ref="V59:X59"/>
    <mergeCell ref="Q60:S60"/>
    <mergeCell ref="T60:U60"/>
    <mergeCell ref="V60:X60"/>
    <mergeCell ref="Q57:S57"/>
    <mergeCell ref="T57:U57"/>
    <mergeCell ref="V57:X57"/>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18433" r:id="rId3"/>
    <oleObject progId="PBrush" shapeId="18434"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zoomScaleNormal="100" workbookViewId="0">
      <selection activeCell="A37" sqref="A37"/>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1"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1"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1"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1"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1"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1"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1"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1"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1"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1"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1"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1"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1"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1"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1" customFormat="1" ht="18" customHeight="1">
      <c r="A17" s="271"/>
      <c r="B17" s="271"/>
      <c r="C17" s="271"/>
      <c r="D17" s="33" t="s">
        <v>14</v>
      </c>
      <c r="E17" s="8">
        <f>(10*M17)/100</f>
        <v>5</v>
      </c>
      <c r="F17" s="33" t="s">
        <v>14</v>
      </c>
      <c r="G17" s="8">
        <f>(10*M17)/100</f>
        <v>5</v>
      </c>
      <c r="H17" s="33" t="s">
        <v>14</v>
      </c>
      <c r="I17" s="8">
        <f>(20*M17)/100</f>
        <v>10</v>
      </c>
      <c r="J17" s="33" t="s">
        <v>14</v>
      </c>
      <c r="K17" s="8">
        <f>(60*M17)/100</f>
        <v>30</v>
      </c>
      <c r="L17" s="33"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Sheet2!$AF$38</f>
        <v>0</v>
      </c>
      <c r="AG18" s="75" t="str">
        <f>IF(AND(AF19=TRUE, AF18=TRUE),IF(A19-Sheet2!A38=1,"OK","INCORRECT"),"")</f>
        <v/>
      </c>
      <c r="BO18" s="55" t="str">
        <f>Sheet2!BO38</f>
        <v/>
      </c>
      <c r="BP18" s="55" t="b">
        <f>Sheet2!BP38</f>
        <v>0</v>
      </c>
      <c r="BQ18" s="55" t="b">
        <f>Sheet2!BQ38</f>
        <v>0</v>
      </c>
      <c r="BR18" s="55" t="b">
        <f>Sheet2!BR38</f>
        <v>0</v>
      </c>
      <c r="BS18" s="55" t="str">
        <f>Sheet2!BS38</f>
        <v/>
      </c>
      <c r="BT18" s="55" t="str">
        <f>Sheet2!BT38</f>
        <v/>
      </c>
      <c r="BU18" s="55" t="str">
        <f>Sheet2!BU38</f>
        <v/>
      </c>
      <c r="BV18" s="55" t="str">
        <f>Sheet2!BV38</f>
        <v/>
      </c>
      <c r="BW18" s="55" t="str">
        <f>Sheet2!BW38</f>
        <v/>
      </c>
      <c r="BX18" s="55" t="str">
        <f>Sheet2!BX38</f>
        <v>INCORRECT</v>
      </c>
      <c r="BY18" s="55" t="b">
        <f>Sheet2!BY38</f>
        <v>0</v>
      </c>
      <c r="BZ18" s="55" t="str">
        <f>Sheet2!BZ38</f>
        <v/>
      </c>
      <c r="CA18" s="55" t="b">
        <f>Sheet2!CA38</f>
        <v>0</v>
      </c>
      <c r="CB18" s="55" t="b">
        <f>Sheet2!CB38</f>
        <v>0</v>
      </c>
      <c r="CC18" s="55" t="b">
        <f>Sheet2!CC38</f>
        <v>0</v>
      </c>
      <c r="CD18" s="55" t="b">
        <f>Sheet2!CD38</f>
        <v>0</v>
      </c>
      <c r="CE18" s="55" t="b">
        <f>Sheet2!CE38</f>
        <v>0</v>
      </c>
      <c r="CF18" s="55" t="b">
        <f>Sheet2!CF38</f>
        <v>0</v>
      </c>
      <c r="CG18" s="55" t="str">
        <f>Sheet2!CG38</f>
        <v/>
      </c>
      <c r="CH18" s="55" t="str">
        <f>Sheet2!CH38</f>
        <v/>
      </c>
      <c r="CI18" s="55" t="str">
        <f>Sheet2!CI38</f>
        <v/>
      </c>
      <c r="CJ18" s="55" t="str">
        <f>Sheet2!CJ38</f>
        <v/>
      </c>
      <c r="CK18" s="55" t="str">
        <f>Sheet2!CK38</f>
        <v/>
      </c>
      <c r="CL18" s="55" t="str">
        <f>Sheet2!CL38</f>
        <v/>
      </c>
      <c r="CM18" s="55" t="str">
        <f>Sheet2!CM38</f>
        <v/>
      </c>
      <c r="CN18" s="55" t="str">
        <f>Sheet2!CN38</f>
        <v/>
      </c>
      <c r="CO18" s="55" t="str">
        <f>Sheet2!CO38</f>
        <v>NO</v>
      </c>
      <c r="CP18" s="55" t="str">
        <f>Sheet2!CP38</f>
        <v>NO</v>
      </c>
      <c r="CQ18" s="55" t="str">
        <f>Sheet2!CQ38</f>
        <v>NO</v>
      </c>
      <c r="CR18" s="55" t="str">
        <f>Sheet2!CR38</f>
        <v>NO</v>
      </c>
      <c r="CS18" s="55" t="str">
        <f>Sheet2!CS38</f>
        <v>OK</v>
      </c>
      <c r="CT18" s="55" t="b">
        <f>Sheet2!CT38</f>
        <v>0</v>
      </c>
      <c r="CU18" s="55" t="b">
        <f>Sheet2!CU38</f>
        <v>0</v>
      </c>
      <c r="CV18" s="55" t="b">
        <f>Sheet2!CV38</f>
        <v>0</v>
      </c>
      <c r="CW18" s="55" t="b">
        <f>Sheet2!CW38</f>
        <v>0</v>
      </c>
      <c r="CX18" s="55" t="str">
        <f>Sheet2!CX38</f>
        <v>SEQUENCE INCORRECT</v>
      </c>
      <c r="CY18" s="55">
        <f>Sheet2!CY38</f>
        <v>19</v>
      </c>
    </row>
    <row r="19" spans="1:103" s="3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1" customFormat="1" ht="18.95" customHeight="1" thickBot="1">
      <c r="A20" s="71"/>
      <c r="B20" s="300"/>
      <c r="C20" s="301"/>
      <c r="D20" s="308"/>
      <c r="E20" s="309"/>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1" customFormat="1" ht="18.95" customHeight="1" thickBot="1">
      <c r="A22" s="71"/>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1" customFormat="1" ht="18.95" customHeight="1" thickBot="1">
      <c r="A24" s="71"/>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1" customFormat="1" ht="18.95" customHeight="1" thickBot="1">
      <c r="A26" s="71"/>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1" customFormat="1" ht="18.95" customHeight="1" thickBot="1">
      <c r="A28" s="71"/>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1" customFormat="1" ht="18.95" customHeight="1" thickBot="1">
      <c r="A30" s="71"/>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1" customFormat="1" ht="18.95" customHeight="1" thickBot="1">
      <c r="A32" s="71"/>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1" customFormat="1" ht="18.95" customHeight="1" thickBot="1">
      <c r="A34" s="71"/>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1" customFormat="1" ht="18.95" customHeight="1" thickBot="1">
      <c r="A36" s="71"/>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1" customFormat="1" ht="18.95" customHeight="1">
      <c r="A38" s="71"/>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78"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73"/>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362</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0481" r:id="rId3"/>
    <oleObject progId="PBrush" shapeId="20482"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zoomScaleNormal="100" workbookViewId="0">
      <selection activeCell="J20" sqref="J20:K20"/>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1"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1"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1"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1"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1"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1"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1"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1"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1"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1"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1"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1"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1"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1"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1" customFormat="1" ht="18" customHeight="1">
      <c r="A17" s="271"/>
      <c r="B17" s="271"/>
      <c r="C17" s="271"/>
      <c r="D17" s="33" t="s">
        <v>14</v>
      </c>
      <c r="E17" s="8">
        <f>(10*M17)/100</f>
        <v>5</v>
      </c>
      <c r="F17" s="33" t="s">
        <v>14</v>
      </c>
      <c r="G17" s="8">
        <f>(10*M17)/100</f>
        <v>5</v>
      </c>
      <c r="H17" s="33" t="s">
        <v>14</v>
      </c>
      <c r="I17" s="8">
        <f>(20*M17)/100</f>
        <v>10</v>
      </c>
      <c r="J17" s="33" t="s">
        <v>14</v>
      </c>
      <c r="K17" s="8">
        <f>(60*M17)/100</f>
        <v>30</v>
      </c>
      <c r="L17" s="33"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Sheet3!$AF$38</f>
        <v>0</v>
      </c>
      <c r="AG18" s="75" t="str">
        <f>IF(AND(AF19=TRUE, AF18=TRUE),IF(A19-Sheet3!A38=1,"OK","INCORRECT"),"")</f>
        <v/>
      </c>
      <c r="BO18" s="55" t="str">
        <f>Sheet3!BO38</f>
        <v/>
      </c>
      <c r="BP18" s="55" t="b">
        <f>Sheet3!BP38</f>
        <v>0</v>
      </c>
      <c r="BQ18" s="55" t="b">
        <f>Sheet3!BQ38</f>
        <v>0</v>
      </c>
      <c r="BR18" s="55" t="b">
        <f>Sheet3!BR38</f>
        <v>0</v>
      </c>
      <c r="BS18" s="55" t="str">
        <f>Sheet3!BS38</f>
        <v/>
      </c>
      <c r="BT18" s="55" t="str">
        <f>Sheet3!BT38</f>
        <v/>
      </c>
      <c r="BU18" s="55" t="str">
        <f>Sheet3!BU38</f>
        <v/>
      </c>
      <c r="BV18" s="55" t="str">
        <f>Sheet3!BV38</f>
        <v/>
      </c>
      <c r="BW18" s="55" t="str">
        <f>Sheet3!BW38</f>
        <v/>
      </c>
      <c r="BX18" s="55" t="str">
        <f>Sheet3!BX38</f>
        <v>INCORRECT</v>
      </c>
      <c r="BY18" s="55" t="b">
        <f>Sheet3!BY38</f>
        <v>0</v>
      </c>
      <c r="BZ18" s="55" t="str">
        <f>Sheet3!BZ38</f>
        <v/>
      </c>
      <c r="CA18" s="55" t="b">
        <f>Sheet3!CA38</f>
        <v>0</v>
      </c>
      <c r="CB18" s="55" t="b">
        <f>Sheet3!CB38</f>
        <v>0</v>
      </c>
      <c r="CC18" s="55" t="b">
        <f>Sheet3!CC38</f>
        <v>0</v>
      </c>
      <c r="CD18" s="55" t="b">
        <f>Sheet3!CD38</f>
        <v>0</v>
      </c>
      <c r="CE18" s="55" t="b">
        <f>Sheet3!CE38</f>
        <v>0</v>
      </c>
      <c r="CF18" s="55" t="b">
        <f>Sheet3!CF38</f>
        <v>0</v>
      </c>
      <c r="CG18" s="55" t="str">
        <f>Sheet3!CG38</f>
        <v/>
      </c>
      <c r="CH18" s="55" t="str">
        <f>Sheet3!CH38</f>
        <v/>
      </c>
      <c r="CI18" s="55" t="str">
        <f>Sheet3!CI38</f>
        <v/>
      </c>
      <c r="CJ18" s="55" t="str">
        <f>Sheet3!CJ38</f>
        <v/>
      </c>
      <c r="CK18" s="55" t="str">
        <f>Sheet3!CK38</f>
        <v/>
      </c>
      <c r="CL18" s="55" t="str">
        <f>Sheet3!CL38</f>
        <v/>
      </c>
      <c r="CM18" s="55" t="str">
        <f>Sheet3!CM38</f>
        <v/>
      </c>
      <c r="CN18" s="55" t="str">
        <f>Sheet3!CN38</f>
        <v/>
      </c>
      <c r="CO18" s="55" t="str">
        <f>Sheet3!CO38</f>
        <v>NO</v>
      </c>
      <c r="CP18" s="55" t="str">
        <f>Sheet3!CP38</f>
        <v>NO</v>
      </c>
      <c r="CQ18" s="55" t="str">
        <f>Sheet3!CQ38</f>
        <v>NO</v>
      </c>
      <c r="CR18" s="55" t="str">
        <f>Sheet3!CR38</f>
        <v>NO</v>
      </c>
      <c r="CS18" s="55" t="str">
        <f>Sheet3!CS38</f>
        <v>OK</v>
      </c>
      <c r="CT18" s="55" t="b">
        <f>Sheet3!CT38</f>
        <v>0</v>
      </c>
      <c r="CU18" s="55" t="b">
        <f>Sheet3!CU38</f>
        <v>0</v>
      </c>
      <c r="CV18" s="55" t="b">
        <f>Sheet3!CV38</f>
        <v>0</v>
      </c>
      <c r="CW18" s="55" t="b">
        <f>Sheet3!CW38</f>
        <v>0</v>
      </c>
      <c r="CX18" s="55" t="str">
        <f>Sheet3!CX38</f>
        <v>SEQUENCE INCORRECT</v>
      </c>
      <c r="CY18" s="55">
        <f>Sheet3!CY38</f>
        <v>19</v>
      </c>
    </row>
    <row r="19" spans="1:103" s="3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1" customFormat="1" ht="18.95" customHeight="1" thickBot="1">
      <c r="A20" s="71"/>
      <c r="B20" s="300"/>
      <c r="C20" s="301"/>
      <c r="D20" s="300"/>
      <c r="E20" s="301"/>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1" customFormat="1" ht="18.95" customHeight="1" thickBot="1">
      <c r="A22" s="71"/>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1" customFormat="1" ht="18.95" customHeight="1" thickBot="1">
      <c r="A24" s="71"/>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1" customFormat="1" ht="18.95" customHeight="1" thickBot="1">
      <c r="A26" s="71"/>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1" customFormat="1" ht="18.95" customHeight="1" thickBot="1">
      <c r="A28" s="71"/>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1" customFormat="1" ht="18.95" customHeight="1" thickBot="1">
      <c r="A30" s="71"/>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1" customFormat="1" ht="18.95" customHeight="1" thickBot="1">
      <c r="A32" s="71"/>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1" customFormat="1" ht="18.95" customHeight="1" thickBot="1">
      <c r="A34" s="71"/>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1" customFormat="1" ht="18.95" customHeight="1" thickBot="1">
      <c r="A36" s="71"/>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1" customFormat="1" ht="18.95" customHeight="1">
      <c r="A38" s="71"/>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363</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1505" r:id="rId3"/>
    <oleObject progId="PBrush" shapeId="21506"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zoomScaleNormal="100" workbookViewId="0">
      <selection activeCell="J20" sqref="J20:K20"/>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1"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1"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1"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1"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1"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1"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1"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1"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1"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1"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1"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1"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1"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1"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1" customFormat="1" ht="18" customHeight="1">
      <c r="A17" s="271"/>
      <c r="B17" s="271"/>
      <c r="C17" s="271"/>
      <c r="D17" s="33" t="s">
        <v>14</v>
      </c>
      <c r="E17" s="8">
        <f>(10*M17)/100</f>
        <v>5</v>
      </c>
      <c r="F17" s="33" t="s">
        <v>14</v>
      </c>
      <c r="G17" s="8">
        <f>(10*M17)/100</f>
        <v>5</v>
      </c>
      <c r="H17" s="33" t="s">
        <v>14</v>
      </c>
      <c r="I17" s="8">
        <f>(20*M17)/100</f>
        <v>10</v>
      </c>
      <c r="J17" s="33" t="s">
        <v>14</v>
      </c>
      <c r="K17" s="8">
        <f>(60*M17)/100</f>
        <v>30</v>
      </c>
      <c r="L17" s="33"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Sheet4!$AF$38</f>
        <v>0</v>
      </c>
      <c r="AG18" s="75" t="str">
        <f>IF(AND(AF19=TRUE, AF18=TRUE),IF(A19-Sheet4!A38=1,"OK","INCORRECT"),"")</f>
        <v/>
      </c>
      <c r="BO18" s="55" t="str">
        <f>Sheet4!BO38</f>
        <v/>
      </c>
      <c r="BP18" s="55" t="b">
        <f>Sheet4!BP38</f>
        <v>0</v>
      </c>
      <c r="BQ18" s="55" t="b">
        <f>Sheet4!BQ38</f>
        <v>0</v>
      </c>
      <c r="BR18" s="55" t="b">
        <f>Sheet4!BR38</f>
        <v>0</v>
      </c>
      <c r="BS18" s="55" t="str">
        <f>Sheet4!BS38</f>
        <v/>
      </c>
      <c r="BT18" s="55" t="str">
        <f>Sheet4!BT38</f>
        <v/>
      </c>
      <c r="BU18" s="55" t="str">
        <f>Sheet4!BU38</f>
        <v/>
      </c>
      <c r="BV18" s="55" t="str">
        <f>Sheet4!BV38</f>
        <v/>
      </c>
      <c r="BW18" s="55" t="str">
        <f>Sheet4!BW38</f>
        <v/>
      </c>
      <c r="BX18" s="55" t="str">
        <f>Sheet4!BX38</f>
        <v>INCORRECT</v>
      </c>
      <c r="BY18" s="55" t="b">
        <f>Sheet4!BY38</f>
        <v>0</v>
      </c>
      <c r="BZ18" s="55" t="str">
        <f>Sheet4!BZ38</f>
        <v/>
      </c>
      <c r="CA18" s="55" t="b">
        <f>Sheet4!CA38</f>
        <v>0</v>
      </c>
      <c r="CB18" s="55" t="b">
        <f>Sheet4!CB38</f>
        <v>0</v>
      </c>
      <c r="CC18" s="55" t="b">
        <f>Sheet4!CC38</f>
        <v>0</v>
      </c>
      <c r="CD18" s="55" t="b">
        <f>Sheet4!CD38</f>
        <v>0</v>
      </c>
      <c r="CE18" s="55" t="b">
        <f>Sheet4!CE38</f>
        <v>0</v>
      </c>
      <c r="CF18" s="55" t="b">
        <f>Sheet4!CF38</f>
        <v>0</v>
      </c>
      <c r="CG18" s="55" t="str">
        <f>Sheet4!CG38</f>
        <v/>
      </c>
      <c r="CH18" s="55" t="str">
        <f>Sheet4!CH38</f>
        <v/>
      </c>
      <c r="CI18" s="55" t="str">
        <f>Sheet4!CI38</f>
        <v/>
      </c>
      <c r="CJ18" s="55" t="str">
        <f>Sheet4!CJ38</f>
        <v/>
      </c>
      <c r="CK18" s="55" t="str">
        <f>Sheet4!CK38</f>
        <v/>
      </c>
      <c r="CL18" s="55" t="str">
        <f>Sheet4!CL38</f>
        <v/>
      </c>
      <c r="CM18" s="55" t="str">
        <f>Sheet4!CM38</f>
        <v/>
      </c>
      <c r="CN18" s="55" t="str">
        <f>Sheet4!CN38</f>
        <v/>
      </c>
      <c r="CO18" s="55" t="str">
        <f>Sheet4!CO38</f>
        <v>NO</v>
      </c>
      <c r="CP18" s="55" t="str">
        <f>Sheet4!CP38</f>
        <v>NO</v>
      </c>
      <c r="CQ18" s="55" t="str">
        <f>Sheet4!CQ38</f>
        <v>NO</v>
      </c>
      <c r="CR18" s="55" t="str">
        <f>Sheet4!CR38</f>
        <v>NO</v>
      </c>
      <c r="CS18" s="55" t="str">
        <f>Sheet4!CS38</f>
        <v>OK</v>
      </c>
      <c r="CT18" s="55" t="b">
        <f>Sheet4!CT38</f>
        <v>0</v>
      </c>
      <c r="CU18" s="55" t="b">
        <f>Sheet4!CU38</f>
        <v>0</v>
      </c>
      <c r="CV18" s="55" t="b">
        <f>Sheet4!CV38</f>
        <v>0</v>
      </c>
      <c r="CW18" s="55" t="b">
        <f>Sheet4!CW38</f>
        <v>0</v>
      </c>
      <c r="CX18" s="55" t="str">
        <f>Sheet4!CX38</f>
        <v>SEQUENCE INCORRECT</v>
      </c>
      <c r="CY18" s="55">
        <f>Sheet4!CY38</f>
        <v>19</v>
      </c>
    </row>
    <row r="19" spans="1:103" s="3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1" customFormat="1" ht="18.95" customHeight="1" thickBot="1">
      <c r="A20" s="53"/>
      <c r="B20" s="300"/>
      <c r="C20" s="301"/>
      <c r="D20" s="300"/>
      <c r="E20" s="301"/>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1"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1"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1"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1"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1"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1"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1"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1"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1"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364</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F5D8"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2529" r:id="rId3"/>
    <oleObject progId="PBrush" shapeId="22530"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zoomScaleNormal="100" workbookViewId="0">
      <selection activeCell="J20" sqref="J20:K20"/>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1"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1"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1"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1"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1"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1"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1"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1"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1"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1"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1"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1"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1"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1"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1" customFormat="1" ht="18" customHeight="1">
      <c r="A17" s="271"/>
      <c r="B17" s="271"/>
      <c r="C17" s="271"/>
      <c r="D17" s="33" t="s">
        <v>14</v>
      </c>
      <c r="E17" s="8">
        <f>(10*M17)/100</f>
        <v>5</v>
      </c>
      <c r="F17" s="33" t="s">
        <v>14</v>
      </c>
      <c r="G17" s="8">
        <f>(10*M17)/100</f>
        <v>5</v>
      </c>
      <c r="H17" s="33" t="s">
        <v>14</v>
      </c>
      <c r="I17" s="8">
        <f>(20*M17)/100</f>
        <v>10</v>
      </c>
      <c r="J17" s="33" t="s">
        <v>14</v>
      </c>
      <c r="K17" s="8">
        <f>(60*M17)/100</f>
        <v>30</v>
      </c>
      <c r="L17" s="33"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Sheet5!$AF$38</f>
        <v>0</v>
      </c>
      <c r="AG18" s="75" t="str">
        <f>IF(AND(AF19=TRUE, AF18=TRUE),IF(A19-Sheet5!A38=1,"OK","INCORRECT"),"")</f>
        <v/>
      </c>
      <c r="BO18" s="55" t="str">
        <f>Sheet5!BO38</f>
        <v/>
      </c>
      <c r="BP18" s="55" t="b">
        <f>Sheet5!BP38</f>
        <v>0</v>
      </c>
      <c r="BQ18" s="55" t="b">
        <f>Sheet5!BQ38</f>
        <v>0</v>
      </c>
      <c r="BR18" s="55" t="b">
        <f>Sheet5!BR38</f>
        <v>0</v>
      </c>
      <c r="BS18" s="55" t="str">
        <f>Sheet5!BS38</f>
        <v/>
      </c>
      <c r="BT18" s="55" t="str">
        <f>Sheet5!BT38</f>
        <v/>
      </c>
      <c r="BU18" s="55" t="str">
        <f>Sheet5!BU38</f>
        <v/>
      </c>
      <c r="BV18" s="55" t="str">
        <f>Sheet5!BV38</f>
        <v/>
      </c>
      <c r="BW18" s="55" t="str">
        <f>Sheet5!BW38</f>
        <v/>
      </c>
      <c r="BX18" s="55" t="str">
        <f>Sheet5!BX38</f>
        <v>INCORRECT</v>
      </c>
      <c r="BY18" s="55" t="b">
        <f>Sheet5!BY38</f>
        <v>0</v>
      </c>
      <c r="BZ18" s="55" t="str">
        <f>Sheet5!BZ38</f>
        <v/>
      </c>
      <c r="CA18" s="55" t="b">
        <f>Sheet5!CA38</f>
        <v>0</v>
      </c>
      <c r="CB18" s="55" t="b">
        <f>Sheet5!CB38</f>
        <v>0</v>
      </c>
      <c r="CC18" s="55" t="b">
        <f>Sheet5!CC38</f>
        <v>0</v>
      </c>
      <c r="CD18" s="55" t="b">
        <f>Sheet5!CD38</f>
        <v>0</v>
      </c>
      <c r="CE18" s="55" t="b">
        <f>Sheet5!CE38</f>
        <v>0</v>
      </c>
      <c r="CF18" s="55" t="b">
        <f>Sheet5!CF38</f>
        <v>0</v>
      </c>
      <c r="CG18" s="55" t="str">
        <f>Sheet5!CG38</f>
        <v/>
      </c>
      <c r="CH18" s="55" t="str">
        <f>Sheet5!CH38</f>
        <v/>
      </c>
      <c r="CI18" s="55" t="str">
        <f>Sheet5!CI38</f>
        <v/>
      </c>
      <c r="CJ18" s="55" t="str">
        <f>Sheet5!CJ38</f>
        <v/>
      </c>
      <c r="CK18" s="55" t="str">
        <f>Sheet5!CK38</f>
        <v/>
      </c>
      <c r="CL18" s="55" t="str">
        <f>Sheet5!CL38</f>
        <v/>
      </c>
      <c r="CM18" s="55" t="str">
        <f>Sheet5!CM38</f>
        <v/>
      </c>
      <c r="CN18" s="55" t="str">
        <f>Sheet5!CN38</f>
        <v/>
      </c>
      <c r="CO18" s="55" t="str">
        <f>Sheet5!CO38</f>
        <v>NO</v>
      </c>
      <c r="CP18" s="55" t="str">
        <f>Sheet5!CP38</f>
        <v>NO</v>
      </c>
      <c r="CQ18" s="55" t="str">
        <f>Sheet5!CQ38</f>
        <v>NO</v>
      </c>
      <c r="CR18" s="55" t="str">
        <f>Sheet5!CR38</f>
        <v>NO</v>
      </c>
      <c r="CS18" s="55" t="str">
        <f>Sheet5!CS38</f>
        <v>OK</v>
      </c>
      <c r="CT18" s="55" t="b">
        <f>Sheet5!CT38</f>
        <v>0</v>
      </c>
      <c r="CU18" s="55" t="b">
        <f>Sheet5!CU38</f>
        <v>0</v>
      </c>
      <c r="CV18" s="55" t="b">
        <f>Sheet5!CV38</f>
        <v>0</v>
      </c>
      <c r="CW18" s="55" t="b">
        <f>Sheet5!CW38</f>
        <v>0</v>
      </c>
      <c r="CX18" s="55" t="str">
        <f>Sheet5!CX38</f>
        <v>SEQUENCE INCORRECT</v>
      </c>
      <c r="CY18" s="55">
        <f>Sheet5!CY38</f>
        <v>19</v>
      </c>
    </row>
    <row r="19" spans="1:103" s="3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1" customFormat="1" ht="18.95" customHeight="1" thickBot="1">
      <c r="A20" s="53"/>
      <c r="B20" s="300"/>
      <c r="C20" s="301"/>
      <c r="D20" s="300"/>
      <c r="E20" s="301"/>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1"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1"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1"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1"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1"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1"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1"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1"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1"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363</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8D2A"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3553" r:id="rId3"/>
    <oleObject progId="PBrush" shapeId="23554"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zoomScaleNormal="100" workbookViewId="0">
      <selection activeCell="A21" sqref="A21"/>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1"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1"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1"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1"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1"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1"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1"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1"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1"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1"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1"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1"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1"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1"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1" customFormat="1" ht="18" customHeight="1">
      <c r="A17" s="271"/>
      <c r="B17" s="271"/>
      <c r="C17" s="271"/>
      <c r="D17" s="33" t="s">
        <v>14</v>
      </c>
      <c r="E17" s="8">
        <f>(10*M17)/100</f>
        <v>5</v>
      </c>
      <c r="F17" s="33" t="s">
        <v>14</v>
      </c>
      <c r="G17" s="8">
        <f>(10*M17)/100</f>
        <v>5</v>
      </c>
      <c r="H17" s="33" t="s">
        <v>14</v>
      </c>
      <c r="I17" s="8">
        <f>(20*M17)/100</f>
        <v>10</v>
      </c>
      <c r="J17" s="33" t="s">
        <v>14</v>
      </c>
      <c r="K17" s="8">
        <f>(60*M17)/100</f>
        <v>30</v>
      </c>
      <c r="L17" s="33"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Sheet6!$AF$38</f>
        <v>0</v>
      </c>
      <c r="AG18" s="75" t="str">
        <f>IF(AND(AF19=TRUE, AF18=TRUE),IF(A19-Sheet6!A38=1,"OK","INCORRECT"),"")</f>
        <v/>
      </c>
      <c r="BO18" s="55" t="str">
        <f>Sheet6!BO38</f>
        <v/>
      </c>
      <c r="BP18" s="55" t="b">
        <f>Sheet6!BP38</f>
        <v>0</v>
      </c>
      <c r="BQ18" s="55" t="b">
        <f>Sheet6!BQ38</f>
        <v>0</v>
      </c>
      <c r="BR18" s="55" t="b">
        <f>Sheet6!BR38</f>
        <v>0</v>
      </c>
      <c r="BS18" s="55" t="str">
        <f>Sheet6!BS38</f>
        <v/>
      </c>
      <c r="BT18" s="55" t="str">
        <f>Sheet6!BT38</f>
        <v/>
      </c>
      <c r="BU18" s="55" t="str">
        <f>Sheet6!BU38</f>
        <v/>
      </c>
      <c r="BV18" s="55" t="str">
        <f>Sheet6!BV38</f>
        <v/>
      </c>
      <c r="BW18" s="55" t="str">
        <f>Sheet6!BW38</f>
        <v/>
      </c>
      <c r="BX18" s="55" t="str">
        <f>Sheet6!BX38</f>
        <v>INCORRECT</v>
      </c>
      <c r="BY18" s="55" t="b">
        <f>Sheet6!BY38</f>
        <v>0</v>
      </c>
      <c r="BZ18" s="55" t="str">
        <f>Sheet6!BZ38</f>
        <v/>
      </c>
      <c r="CA18" s="55" t="b">
        <f>Sheet6!CA38</f>
        <v>0</v>
      </c>
      <c r="CB18" s="55" t="b">
        <f>Sheet6!CB38</f>
        <v>0</v>
      </c>
      <c r="CC18" s="55" t="b">
        <f>Sheet6!CC38</f>
        <v>0</v>
      </c>
      <c r="CD18" s="55" t="b">
        <f>Sheet6!CD38</f>
        <v>0</v>
      </c>
      <c r="CE18" s="55" t="b">
        <f>Sheet6!CE38</f>
        <v>0</v>
      </c>
      <c r="CF18" s="55" t="b">
        <f>Sheet6!CF38</f>
        <v>0</v>
      </c>
      <c r="CG18" s="55" t="str">
        <f>Sheet6!CG38</f>
        <v/>
      </c>
      <c r="CH18" s="55" t="str">
        <f>Sheet6!CH38</f>
        <v/>
      </c>
      <c r="CI18" s="55" t="str">
        <f>Sheet6!CI38</f>
        <v/>
      </c>
      <c r="CJ18" s="55" t="str">
        <f>Sheet6!CJ38</f>
        <v/>
      </c>
      <c r="CK18" s="55" t="str">
        <f>Sheet6!CK38</f>
        <v/>
      </c>
      <c r="CL18" s="55" t="str">
        <f>Sheet6!CL38</f>
        <v/>
      </c>
      <c r="CM18" s="55" t="str">
        <f>Sheet6!CM38</f>
        <v/>
      </c>
      <c r="CN18" s="55" t="str">
        <f>Sheet6!CN38</f>
        <v/>
      </c>
      <c r="CO18" s="55" t="str">
        <f>Sheet6!CO38</f>
        <v>NO</v>
      </c>
      <c r="CP18" s="55" t="str">
        <f>Sheet6!CP38</f>
        <v>NO</v>
      </c>
      <c r="CQ18" s="55" t="str">
        <f>Sheet6!CQ38</f>
        <v>NO</v>
      </c>
      <c r="CR18" s="55" t="str">
        <f>Sheet6!CR38</f>
        <v>NO</v>
      </c>
      <c r="CS18" s="55" t="str">
        <f>Sheet6!CS38</f>
        <v>OK</v>
      </c>
      <c r="CT18" s="55" t="b">
        <f>Sheet6!CT38</f>
        <v>0</v>
      </c>
      <c r="CU18" s="55" t="b">
        <f>Sheet6!CU38</f>
        <v>0</v>
      </c>
      <c r="CV18" s="55" t="b">
        <f>Sheet6!CV38</f>
        <v>0</v>
      </c>
      <c r="CW18" s="55" t="b">
        <f>Sheet6!CW38</f>
        <v>0</v>
      </c>
      <c r="CX18" s="55" t="str">
        <f>Sheet6!CX38</f>
        <v>SEQUENCE INCORRECT</v>
      </c>
      <c r="CY18" s="55">
        <f>Sheet6!CY38</f>
        <v>19</v>
      </c>
    </row>
    <row r="19" spans="1:103" s="3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1" customFormat="1" ht="18.95" customHeight="1" thickBot="1">
      <c r="A20" s="53"/>
      <c r="B20" s="300"/>
      <c r="C20" s="301"/>
      <c r="D20" s="300"/>
      <c r="E20" s="301"/>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1"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1"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1"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1"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1"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1"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1"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1"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1"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76"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365</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8D2A"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4577" r:id="rId3"/>
    <oleObject progId="PBrush" shapeId="24578"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zoomScaleNormal="100" workbookViewId="0">
      <selection activeCell="J20" sqref="J20:K20"/>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1"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1"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1"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1"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1"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1"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1"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1"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1"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1"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1"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1"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1"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1"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1" customFormat="1" ht="18" customHeight="1">
      <c r="A17" s="271"/>
      <c r="B17" s="271"/>
      <c r="C17" s="271"/>
      <c r="D17" s="33" t="s">
        <v>14</v>
      </c>
      <c r="E17" s="8">
        <f>(10*M17)/100</f>
        <v>5</v>
      </c>
      <c r="F17" s="33" t="s">
        <v>14</v>
      </c>
      <c r="G17" s="8">
        <f>(10*M17)/100</f>
        <v>5</v>
      </c>
      <c r="H17" s="33" t="s">
        <v>14</v>
      </c>
      <c r="I17" s="8">
        <f>(20*M17)/100</f>
        <v>10</v>
      </c>
      <c r="J17" s="33" t="s">
        <v>14</v>
      </c>
      <c r="K17" s="8">
        <f>(60*M17)/100</f>
        <v>30</v>
      </c>
      <c r="L17" s="33"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Sheet7!$AF$38</f>
        <v>0</v>
      </c>
      <c r="AG18" s="75" t="str">
        <f>IF(AND(AF19=TRUE, AF18=TRUE),IF(A19-Sheet7!A38=1,"OK","INCORRECT"),"")</f>
        <v/>
      </c>
      <c r="BO18" s="55" t="str">
        <f>Sheet7!BO38</f>
        <v/>
      </c>
      <c r="BP18" s="55" t="b">
        <f>Sheet7!BP38</f>
        <v>0</v>
      </c>
      <c r="BQ18" s="55" t="b">
        <f>Sheet7!BQ38</f>
        <v>0</v>
      </c>
      <c r="BR18" s="55" t="b">
        <f>Sheet7!BR38</f>
        <v>0</v>
      </c>
      <c r="BS18" s="55" t="str">
        <f>Sheet7!BS38</f>
        <v/>
      </c>
      <c r="BT18" s="55" t="str">
        <f>Sheet7!BT38</f>
        <v/>
      </c>
      <c r="BU18" s="55" t="str">
        <f>Sheet7!BU38</f>
        <v/>
      </c>
      <c r="BV18" s="55" t="str">
        <f>Sheet7!BV38</f>
        <v/>
      </c>
      <c r="BW18" s="55" t="str">
        <f>Sheet7!BW38</f>
        <v/>
      </c>
      <c r="BX18" s="55" t="str">
        <f>Sheet7!BX38</f>
        <v>INCORRECT</v>
      </c>
      <c r="BY18" s="55" t="b">
        <f>Sheet7!BY38</f>
        <v>0</v>
      </c>
      <c r="BZ18" s="55" t="str">
        <f>Sheet7!BZ38</f>
        <v/>
      </c>
      <c r="CA18" s="55" t="b">
        <f>Sheet7!CA38</f>
        <v>0</v>
      </c>
      <c r="CB18" s="55" t="b">
        <f>Sheet7!CB38</f>
        <v>0</v>
      </c>
      <c r="CC18" s="55" t="b">
        <f>Sheet7!CC38</f>
        <v>0</v>
      </c>
      <c r="CD18" s="55" t="b">
        <f>Sheet7!CD38</f>
        <v>0</v>
      </c>
      <c r="CE18" s="55" t="b">
        <f>Sheet7!CE38</f>
        <v>0</v>
      </c>
      <c r="CF18" s="55" t="b">
        <f>Sheet7!CF38</f>
        <v>0</v>
      </c>
      <c r="CG18" s="55" t="str">
        <f>Sheet7!CG38</f>
        <v/>
      </c>
      <c r="CH18" s="55" t="str">
        <f>Sheet7!CH38</f>
        <v/>
      </c>
      <c r="CI18" s="55" t="str">
        <f>Sheet7!CI38</f>
        <v/>
      </c>
      <c r="CJ18" s="55" t="str">
        <f>Sheet7!CJ38</f>
        <v/>
      </c>
      <c r="CK18" s="55" t="str">
        <f>Sheet7!CK38</f>
        <v/>
      </c>
      <c r="CL18" s="55" t="str">
        <f>Sheet7!CL38</f>
        <v/>
      </c>
      <c r="CM18" s="55" t="str">
        <f>Sheet7!CM38</f>
        <v/>
      </c>
      <c r="CN18" s="55" t="str">
        <f>Sheet7!CN38</f>
        <v/>
      </c>
      <c r="CO18" s="55" t="str">
        <f>Sheet7!CO38</f>
        <v>NO</v>
      </c>
      <c r="CP18" s="55" t="str">
        <f>Sheet7!CP38</f>
        <v>NO</v>
      </c>
      <c r="CQ18" s="55" t="str">
        <f>Sheet7!CQ38</f>
        <v>NO</v>
      </c>
      <c r="CR18" s="55" t="str">
        <f>Sheet7!CR38</f>
        <v>NO</v>
      </c>
      <c r="CS18" s="55" t="str">
        <f>Sheet7!CS38</f>
        <v>OK</v>
      </c>
      <c r="CT18" s="55" t="b">
        <f>Sheet7!CT38</f>
        <v>0</v>
      </c>
      <c r="CU18" s="55" t="b">
        <f>Sheet7!CU38</f>
        <v>0</v>
      </c>
      <c r="CV18" s="55" t="b">
        <f>Sheet7!CV38</f>
        <v>0</v>
      </c>
      <c r="CW18" s="55" t="b">
        <f>Sheet7!CW38</f>
        <v>0</v>
      </c>
      <c r="CX18" s="55" t="str">
        <f>Sheet7!CX38</f>
        <v>SEQUENCE INCORRECT</v>
      </c>
      <c r="CY18" s="55">
        <f>Sheet7!CY38</f>
        <v>19</v>
      </c>
    </row>
    <row r="19" spans="1:103" s="3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1" customFormat="1" ht="18.95" customHeight="1" thickBot="1">
      <c r="A20" s="53"/>
      <c r="B20" s="300"/>
      <c r="C20" s="301"/>
      <c r="D20" s="300"/>
      <c r="E20" s="301"/>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1"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1"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1"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1"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1"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1"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1"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1"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1"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363</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8D2A"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5601" r:id="rId3"/>
    <oleObject progId="PBrush" shapeId="25602"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zoomScaleNormal="100" workbookViewId="0">
      <selection activeCell="J20" sqref="J20:K20"/>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60"/>
      <c r="B1" s="213" t="s">
        <v>580</v>
      </c>
      <c r="C1" s="212"/>
      <c r="D1" s="212"/>
      <c r="E1" s="212"/>
      <c r="F1" s="212"/>
      <c r="G1" s="212"/>
      <c r="H1" s="212"/>
      <c r="I1" s="212"/>
      <c r="J1" s="212"/>
      <c r="K1" s="212"/>
      <c r="L1" s="212"/>
      <c r="M1" s="212"/>
      <c r="N1" s="273"/>
      <c r="O1" s="273"/>
      <c r="P1" s="360" t="s">
        <v>122</v>
      </c>
      <c r="Q1" s="361"/>
      <c r="R1" s="361"/>
      <c r="S1" s="361"/>
      <c r="T1" s="361"/>
      <c r="U1" s="361"/>
      <c r="V1" s="361"/>
      <c r="W1" s="361"/>
      <c r="X1" s="362"/>
      <c r="Y1" s="127"/>
      <c r="Z1" s="114"/>
      <c r="AA1" s="114"/>
    </row>
    <row r="2" spans="1:27" s="31" customFormat="1" ht="12.95" customHeight="1">
      <c r="A2" s="260"/>
      <c r="B2" s="212" t="s">
        <v>0</v>
      </c>
      <c r="C2" s="212"/>
      <c r="D2" s="212"/>
      <c r="E2" s="212"/>
      <c r="F2" s="212"/>
      <c r="G2" s="212"/>
      <c r="H2" s="212"/>
      <c r="I2" s="212"/>
      <c r="J2" s="212"/>
      <c r="K2" s="212"/>
      <c r="L2" s="212"/>
      <c r="M2" s="212"/>
      <c r="N2" s="273"/>
      <c r="O2" s="273"/>
      <c r="P2" s="363"/>
      <c r="Q2" s="364"/>
      <c r="R2" s="364"/>
      <c r="S2" s="364"/>
      <c r="T2" s="364"/>
      <c r="U2" s="365"/>
      <c r="V2" s="365"/>
      <c r="W2" s="365"/>
      <c r="X2" s="366"/>
      <c r="Y2" s="128"/>
      <c r="Z2" s="115"/>
      <c r="AA2" s="115"/>
    </row>
    <row r="3" spans="1:27" s="31" customFormat="1" ht="12.95" customHeight="1">
      <c r="A3" s="260"/>
      <c r="B3" s="212"/>
      <c r="C3" s="212"/>
      <c r="D3" s="212"/>
      <c r="E3" s="212"/>
      <c r="F3" s="212"/>
      <c r="G3" s="212"/>
      <c r="H3" s="212"/>
      <c r="I3" s="212"/>
      <c r="J3" s="212"/>
      <c r="K3" s="212"/>
      <c r="L3" s="212"/>
      <c r="M3" s="212"/>
      <c r="N3" s="273"/>
      <c r="O3" s="273"/>
      <c r="P3" s="363"/>
      <c r="Q3" s="364"/>
      <c r="R3" s="364"/>
      <c r="S3" s="364"/>
      <c r="T3" s="364"/>
      <c r="U3" s="365"/>
      <c r="V3" s="365"/>
      <c r="W3" s="365"/>
      <c r="X3" s="366"/>
      <c r="Y3" s="128"/>
      <c r="Z3" s="115"/>
      <c r="AA3" s="115"/>
    </row>
    <row r="4" spans="1:27" s="31" customFormat="1" ht="15" customHeight="1">
      <c r="A4" s="260"/>
      <c r="B4" s="260"/>
      <c r="C4" s="260"/>
      <c r="D4" s="296" t="s">
        <v>1</v>
      </c>
      <c r="E4" s="296"/>
      <c r="F4" s="296"/>
      <c r="G4" s="296"/>
      <c r="H4" s="296"/>
      <c r="I4" s="296"/>
      <c r="J4" s="296"/>
      <c r="K4" s="296"/>
      <c r="L4" s="260"/>
      <c r="M4" s="260"/>
      <c r="N4" s="260"/>
      <c r="O4" s="273"/>
      <c r="P4" s="363"/>
      <c r="Q4" s="364"/>
      <c r="R4" s="364"/>
      <c r="S4" s="364"/>
      <c r="T4" s="364"/>
      <c r="U4" s="365"/>
      <c r="V4" s="365"/>
      <c r="W4" s="365"/>
      <c r="X4" s="366"/>
      <c r="Y4" s="128"/>
      <c r="Z4" s="115"/>
      <c r="AA4" s="115"/>
    </row>
    <row r="5" spans="1:27" s="31" customFormat="1" ht="8.25" customHeight="1">
      <c r="A5" s="260"/>
      <c r="B5" s="260"/>
      <c r="C5" s="260"/>
      <c r="D5" s="260"/>
      <c r="E5" s="260"/>
      <c r="F5" s="260"/>
      <c r="G5" s="260"/>
      <c r="H5" s="260"/>
      <c r="I5" s="260"/>
      <c r="J5" s="260"/>
      <c r="K5" s="260"/>
      <c r="L5" s="260"/>
      <c r="M5" s="260"/>
      <c r="N5" s="260"/>
      <c r="O5" s="273"/>
      <c r="P5" s="363"/>
      <c r="Q5" s="364"/>
      <c r="R5" s="364"/>
      <c r="S5" s="364"/>
      <c r="T5" s="364"/>
      <c r="U5" s="365"/>
      <c r="V5" s="365"/>
      <c r="W5" s="365"/>
      <c r="X5" s="366"/>
      <c r="Y5" s="128"/>
      <c r="Z5" s="115"/>
      <c r="AA5" s="115"/>
    </row>
    <row r="6" spans="1:27" s="31" customFormat="1" ht="20.100000000000001" customHeight="1">
      <c r="A6" s="276" t="s">
        <v>245</v>
      </c>
      <c r="B6" s="276"/>
      <c r="C6" s="276"/>
      <c r="D6" s="276"/>
      <c r="E6" s="355" t="str">
        <f>Sheet1!$E$6</f>
        <v xml:space="preserve">Architecture </v>
      </c>
      <c r="F6" s="355"/>
      <c r="G6" s="355"/>
      <c r="H6" s="355"/>
      <c r="I6" s="355"/>
      <c r="J6" s="355"/>
      <c r="K6" s="355"/>
      <c r="L6" s="355"/>
      <c r="M6" s="355"/>
      <c r="N6" s="355"/>
      <c r="O6" s="273"/>
      <c r="P6" s="363"/>
      <c r="Q6" s="364"/>
      <c r="R6" s="364"/>
      <c r="S6" s="364"/>
      <c r="T6" s="364"/>
      <c r="U6" s="365"/>
      <c r="V6" s="365"/>
      <c r="W6" s="365"/>
      <c r="X6" s="366"/>
      <c r="Y6" s="128"/>
      <c r="Z6" s="115"/>
      <c r="AA6" s="115"/>
    </row>
    <row r="7" spans="1:27" s="31" customFormat="1" ht="20.100000000000001" customHeight="1">
      <c r="A7" s="276" t="s">
        <v>246</v>
      </c>
      <c r="B7" s="276"/>
      <c r="C7" s="355" t="str">
        <f>Sheet1!$C$7</f>
        <v>B.ARCH</v>
      </c>
      <c r="D7" s="355"/>
      <c r="E7" s="355"/>
      <c r="F7" s="355"/>
      <c r="G7" s="355"/>
      <c r="H7" s="355"/>
      <c r="I7" s="355"/>
      <c r="J7" s="355"/>
      <c r="K7" s="355"/>
      <c r="L7" s="355"/>
      <c r="M7" s="355"/>
      <c r="N7" s="355"/>
      <c r="O7" s="273"/>
      <c r="P7" s="363"/>
      <c r="Q7" s="364"/>
      <c r="R7" s="364"/>
      <c r="S7" s="364"/>
      <c r="T7" s="364"/>
      <c r="U7" s="365"/>
      <c r="V7" s="365"/>
      <c r="W7" s="365"/>
      <c r="X7" s="366"/>
      <c r="Y7" s="128"/>
      <c r="Z7" s="115"/>
      <c r="AA7" s="115"/>
    </row>
    <row r="8" spans="1:27" s="31" customFormat="1" ht="20.100000000000001" customHeight="1">
      <c r="A8" s="39" t="s">
        <v>2</v>
      </c>
      <c r="B8" s="41" t="str">
        <f>Sheet1!$B$8</f>
        <v>Eighth</v>
      </c>
      <c r="C8" s="36" t="s">
        <v>3</v>
      </c>
      <c r="D8" s="42" t="str">
        <f>Sheet1!$D$8</f>
        <v>Fourth</v>
      </c>
      <c r="E8" s="274" t="s">
        <v>4</v>
      </c>
      <c r="F8" s="274"/>
      <c r="G8" s="352" t="str">
        <f>Sheet1!$G$8</f>
        <v>18AR</v>
      </c>
      <c r="H8" s="352"/>
      <c r="I8" s="353" t="str">
        <f>Sheet1!$I$8</f>
        <v>Regular Exam</v>
      </c>
      <c r="J8" s="353"/>
      <c r="K8" s="353"/>
      <c r="L8" s="353"/>
      <c r="M8" s="354" t="str">
        <f>Sheet1!$M$8</f>
        <v>March, 2023</v>
      </c>
      <c r="N8" s="354"/>
      <c r="O8" s="273"/>
      <c r="P8" s="363"/>
      <c r="Q8" s="364"/>
      <c r="R8" s="364"/>
      <c r="S8" s="364"/>
      <c r="T8" s="364"/>
      <c r="U8" s="365"/>
      <c r="V8" s="365"/>
      <c r="W8" s="365"/>
      <c r="X8" s="366"/>
      <c r="Y8" s="128"/>
      <c r="Z8" s="115"/>
      <c r="AA8" s="115"/>
    </row>
    <row r="9" spans="1:27" s="31" customFormat="1" ht="20.100000000000001" customHeight="1">
      <c r="A9" s="40" t="s">
        <v>5</v>
      </c>
      <c r="B9" s="306" t="str">
        <f>Sheet1!$B$9</f>
        <v>Quantity Surveying &amp; Accounting</v>
      </c>
      <c r="C9" s="306"/>
      <c r="D9" s="306"/>
      <c r="E9" s="306"/>
      <c r="F9" s="306"/>
      <c r="G9" s="306"/>
      <c r="H9" s="306"/>
      <c r="I9" s="306"/>
      <c r="J9" s="306"/>
      <c r="K9" s="274" t="s">
        <v>6</v>
      </c>
      <c r="L9" s="274"/>
      <c r="M9" s="274"/>
      <c r="N9" s="43" t="str">
        <f>Sheet1!$N$9</f>
        <v>17/03/2023</v>
      </c>
      <c r="O9" s="273"/>
      <c r="P9" s="363"/>
      <c r="Q9" s="364"/>
      <c r="R9" s="364"/>
      <c r="S9" s="364"/>
      <c r="T9" s="364"/>
      <c r="U9" s="365"/>
      <c r="V9" s="365"/>
      <c r="W9" s="365"/>
      <c r="X9" s="366"/>
      <c r="Y9" s="128"/>
      <c r="Z9" s="115"/>
      <c r="AA9" s="115"/>
    </row>
    <row r="10" spans="1:27" s="31" customFormat="1" ht="20.100000000000001" customHeight="1">
      <c r="A10" s="276" t="s">
        <v>20</v>
      </c>
      <c r="B10" s="276"/>
      <c r="C10" s="276"/>
      <c r="D10" s="276"/>
      <c r="E10" s="306" t="str">
        <f>Sheet1!$E$10</f>
        <v>Mr./Dr.</v>
      </c>
      <c r="F10" s="306"/>
      <c r="G10" s="306"/>
      <c r="H10" s="306"/>
      <c r="I10" s="306"/>
      <c r="J10" s="306"/>
      <c r="K10" s="306"/>
      <c r="L10" s="306"/>
      <c r="M10" s="306"/>
      <c r="N10" s="306"/>
      <c r="O10" s="273"/>
      <c r="P10" s="363"/>
      <c r="Q10" s="364"/>
      <c r="R10" s="364"/>
      <c r="S10" s="364"/>
      <c r="T10" s="364"/>
      <c r="U10" s="365"/>
      <c r="V10" s="365"/>
      <c r="W10" s="365"/>
      <c r="X10" s="366"/>
      <c r="Y10" s="128"/>
      <c r="Z10" s="115"/>
      <c r="AA10" s="115"/>
    </row>
    <row r="11" spans="1:27" s="31" customFormat="1" ht="9.9499999999999993" customHeight="1">
      <c r="A11" s="282"/>
      <c r="B11" s="282"/>
      <c r="C11" s="282"/>
      <c r="D11" s="272" t="s">
        <v>327</v>
      </c>
      <c r="E11" s="272"/>
      <c r="F11" s="356" t="s">
        <v>327</v>
      </c>
      <c r="G11" s="356"/>
      <c r="H11" s="356" t="s">
        <v>327</v>
      </c>
      <c r="I11" s="356"/>
      <c r="J11" s="356" t="s">
        <v>327</v>
      </c>
      <c r="K11" s="356"/>
      <c r="L11" s="357"/>
      <c r="M11" s="357"/>
      <c r="N11" s="357"/>
      <c r="O11" s="273"/>
      <c r="P11" s="363"/>
      <c r="Q11" s="364"/>
      <c r="R11" s="364"/>
      <c r="S11" s="364"/>
      <c r="T11" s="364"/>
      <c r="U11" s="365"/>
      <c r="V11" s="365"/>
      <c r="W11" s="365"/>
      <c r="X11" s="366"/>
      <c r="Y11" s="128"/>
      <c r="Z11" s="115"/>
      <c r="AA11" s="115"/>
    </row>
    <row r="12" spans="1:27" s="31" customFormat="1" ht="18" customHeight="1">
      <c r="A12" s="271" t="s">
        <v>7</v>
      </c>
      <c r="B12" s="271" t="s">
        <v>8</v>
      </c>
      <c r="C12" s="271"/>
      <c r="D12" s="275" t="s">
        <v>9</v>
      </c>
      <c r="E12" s="275"/>
      <c r="F12" s="275"/>
      <c r="G12" s="275"/>
      <c r="H12" s="275"/>
      <c r="I12" s="275"/>
      <c r="J12" s="275"/>
      <c r="K12" s="275"/>
      <c r="L12" s="275"/>
      <c r="M12" s="275"/>
      <c r="N12" s="275"/>
      <c r="O12" s="273"/>
      <c r="P12" s="363"/>
      <c r="Q12" s="364"/>
      <c r="R12" s="364"/>
      <c r="S12" s="364"/>
      <c r="T12" s="364"/>
      <c r="U12" s="365"/>
      <c r="V12" s="365"/>
      <c r="W12" s="365"/>
      <c r="X12" s="366"/>
      <c r="Y12" s="128"/>
      <c r="Z12" s="115"/>
      <c r="AA12" s="115"/>
    </row>
    <row r="13" spans="1:27" s="31" customFormat="1" ht="18" customHeight="1">
      <c r="A13" s="271"/>
      <c r="B13" s="271"/>
      <c r="C13" s="271"/>
      <c r="D13" s="275"/>
      <c r="E13" s="275"/>
      <c r="F13" s="275"/>
      <c r="G13" s="275"/>
      <c r="H13" s="275"/>
      <c r="I13" s="275"/>
      <c r="J13" s="275"/>
      <c r="K13" s="275"/>
      <c r="L13" s="275"/>
      <c r="M13" s="275"/>
      <c r="N13" s="275"/>
      <c r="O13" s="273"/>
      <c r="P13" s="363"/>
      <c r="Q13" s="364"/>
      <c r="R13" s="364"/>
      <c r="S13" s="364"/>
      <c r="T13" s="364"/>
      <c r="U13" s="365"/>
      <c r="V13" s="365"/>
      <c r="W13" s="365"/>
      <c r="X13" s="366"/>
      <c r="Y13" s="128"/>
      <c r="Z13" s="115"/>
      <c r="AA13" s="115"/>
    </row>
    <row r="14" spans="1:27" s="31" customFormat="1" ht="18" customHeight="1">
      <c r="A14" s="271"/>
      <c r="B14" s="271"/>
      <c r="C14" s="271"/>
      <c r="D14" s="275" t="s">
        <v>10</v>
      </c>
      <c r="E14" s="275"/>
      <c r="F14" s="275" t="s">
        <v>11</v>
      </c>
      <c r="G14" s="275"/>
      <c r="H14" s="275" t="s">
        <v>12</v>
      </c>
      <c r="I14" s="275"/>
      <c r="J14" s="275" t="s">
        <v>13</v>
      </c>
      <c r="K14" s="275"/>
      <c r="L14" s="275" t="s">
        <v>15</v>
      </c>
      <c r="M14" s="275"/>
      <c r="N14" s="271" t="s">
        <v>16</v>
      </c>
      <c r="O14" s="273"/>
      <c r="P14" s="363"/>
      <c r="Q14" s="364"/>
      <c r="R14" s="364"/>
      <c r="S14" s="364"/>
      <c r="T14" s="364"/>
      <c r="U14" s="365"/>
      <c r="V14" s="365"/>
      <c r="W14" s="365"/>
      <c r="X14" s="366"/>
      <c r="Y14" s="128"/>
      <c r="Z14" s="115"/>
      <c r="AA14" s="115"/>
    </row>
    <row r="15" spans="1:27" s="31" customFormat="1" ht="18" customHeight="1">
      <c r="A15" s="271"/>
      <c r="B15" s="271"/>
      <c r="C15" s="271"/>
      <c r="D15" s="275"/>
      <c r="E15" s="275"/>
      <c r="F15" s="275"/>
      <c r="G15" s="275"/>
      <c r="H15" s="275"/>
      <c r="I15" s="275"/>
      <c r="J15" s="275"/>
      <c r="K15" s="275"/>
      <c r="L15" s="275"/>
      <c r="M15" s="275"/>
      <c r="N15" s="271"/>
      <c r="O15" s="273"/>
      <c r="P15" s="363"/>
      <c r="Q15" s="364"/>
      <c r="R15" s="364"/>
      <c r="S15" s="364"/>
      <c r="T15" s="364"/>
      <c r="U15" s="365"/>
      <c r="V15" s="365"/>
      <c r="W15" s="365"/>
      <c r="X15" s="366"/>
      <c r="Y15" s="128"/>
      <c r="Z15" s="115"/>
      <c r="AA15" s="115"/>
    </row>
    <row r="16" spans="1:27" s="31" customFormat="1" ht="18" customHeight="1" thickBot="1">
      <c r="A16" s="271"/>
      <c r="B16" s="271"/>
      <c r="C16" s="271"/>
      <c r="D16" s="280"/>
      <c r="E16" s="280"/>
      <c r="F16" s="280"/>
      <c r="G16" s="280"/>
      <c r="H16" s="280"/>
      <c r="I16" s="280"/>
      <c r="J16" s="280"/>
      <c r="K16" s="280"/>
      <c r="L16" s="280"/>
      <c r="M16" s="280"/>
      <c r="N16" s="271"/>
      <c r="O16" s="273"/>
      <c r="P16" s="367"/>
      <c r="Q16" s="292"/>
      <c r="R16" s="292"/>
      <c r="S16" s="292"/>
      <c r="T16" s="292"/>
      <c r="U16" s="368"/>
      <c r="V16" s="368"/>
      <c r="W16" s="368"/>
      <c r="X16" s="369"/>
      <c r="Y16" s="128"/>
      <c r="Z16" s="115"/>
      <c r="AA16" s="115"/>
    </row>
    <row r="17" spans="1:103" s="31" customFormat="1" ht="18" customHeight="1">
      <c r="A17" s="271"/>
      <c r="B17" s="271"/>
      <c r="C17" s="271"/>
      <c r="D17" s="33" t="s">
        <v>14</v>
      </c>
      <c r="E17" s="8">
        <f>(10*M17)/100</f>
        <v>5</v>
      </c>
      <c r="F17" s="33" t="s">
        <v>14</v>
      </c>
      <c r="G17" s="8">
        <f>(10*M17)/100</f>
        <v>5</v>
      </c>
      <c r="H17" s="33" t="s">
        <v>14</v>
      </c>
      <c r="I17" s="8">
        <f>(20*M17)/100</f>
        <v>10</v>
      </c>
      <c r="J17" s="33" t="s">
        <v>14</v>
      </c>
      <c r="K17" s="8">
        <f>(60*M17)/100</f>
        <v>30</v>
      </c>
      <c r="L17" s="33" t="s">
        <v>14</v>
      </c>
      <c r="M17" s="11">
        <f>Sheet1!$M$17</f>
        <v>50</v>
      </c>
      <c r="N17" s="271"/>
      <c r="O17" s="273"/>
      <c r="P17" s="28" t="s">
        <v>247</v>
      </c>
      <c r="Q17" s="282" t="s">
        <v>243</v>
      </c>
      <c r="R17" s="282"/>
      <c r="S17" s="307"/>
      <c r="T17" s="370" t="s">
        <v>244</v>
      </c>
      <c r="U17" s="282"/>
      <c r="V17" s="282"/>
      <c r="W17" s="282"/>
      <c r="X17" s="307"/>
      <c r="Y17" s="123"/>
      <c r="Z17" s="110"/>
      <c r="AA17" s="110"/>
    </row>
    <row r="18" spans="1:103" s="55" customFormat="1" ht="5.0999999999999996" customHeight="1">
      <c r="A18" s="57"/>
      <c r="B18" s="319"/>
      <c r="C18" s="320"/>
      <c r="D18" s="358" t="s">
        <v>327</v>
      </c>
      <c r="E18" s="359"/>
      <c r="F18" s="358" t="s">
        <v>327</v>
      </c>
      <c r="G18" s="359"/>
      <c r="H18" s="358" t="s">
        <v>327</v>
      </c>
      <c r="I18" s="359"/>
      <c r="J18" s="358" t="s">
        <v>327</v>
      </c>
      <c r="K18" s="359"/>
      <c r="L18" s="319"/>
      <c r="M18" s="320"/>
      <c r="N18" s="57"/>
      <c r="O18" s="273"/>
      <c r="P18" s="58"/>
      <c r="Q18" s="371"/>
      <c r="R18" s="372"/>
      <c r="S18" s="320"/>
      <c r="T18" s="319"/>
      <c r="U18" s="372"/>
      <c r="V18" s="372"/>
      <c r="W18" s="372"/>
      <c r="X18" s="320"/>
      <c r="Y18" s="123"/>
      <c r="Z18" s="110"/>
      <c r="AA18" s="110"/>
      <c r="AF18" s="55" t="b">
        <f>Sheet8!$AF$38</f>
        <v>0</v>
      </c>
      <c r="AG18" s="75" t="str">
        <f>IF(AND(AF19=TRUE, AF18=TRUE),IF(A19-Sheet8!A38=1,"OK","INCORRECT"),"")</f>
        <v/>
      </c>
      <c r="BO18" s="55" t="str">
        <f>Sheet8!BO38</f>
        <v/>
      </c>
      <c r="BP18" s="55" t="b">
        <f>Sheet8!BP38</f>
        <v>0</v>
      </c>
      <c r="BQ18" s="55" t="b">
        <f>Sheet8!BQ38</f>
        <v>0</v>
      </c>
      <c r="BR18" s="55" t="b">
        <f>Sheet8!BR38</f>
        <v>0</v>
      </c>
      <c r="BS18" s="55" t="str">
        <f>Sheet8!BS38</f>
        <v/>
      </c>
      <c r="BT18" s="55" t="str">
        <f>Sheet8!BT38</f>
        <v/>
      </c>
      <c r="BU18" s="55" t="str">
        <f>Sheet8!BU38</f>
        <v/>
      </c>
      <c r="BV18" s="55" t="str">
        <f>Sheet8!BV38</f>
        <v/>
      </c>
      <c r="BW18" s="55" t="str">
        <f>Sheet8!BW38</f>
        <v/>
      </c>
      <c r="BX18" s="55" t="str">
        <f>Sheet8!BX38</f>
        <v>INCORRECT</v>
      </c>
      <c r="BY18" s="55" t="b">
        <f>Sheet8!BY38</f>
        <v>0</v>
      </c>
      <c r="BZ18" s="55" t="str">
        <f>Sheet8!BZ38</f>
        <v/>
      </c>
      <c r="CA18" s="55" t="b">
        <f>Sheet8!CA38</f>
        <v>0</v>
      </c>
      <c r="CB18" s="55" t="b">
        <f>Sheet8!CB38</f>
        <v>0</v>
      </c>
      <c r="CC18" s="55" t="b">
        <f>Sheet8!CC38</f>
        <v>0</v>
      </c>
      <c r="CD18" s="55" t="b">
        <f>Sheet8!CD38</f>
        <v>0</v>
      </c>
      <c r="CE18" s="55" t="b">
        <f>Sheet8!CE38</f>
        <v>0</v>
      </c>
      <c r="CF18" s="55" t="b">
        <f>Sheet8!CF38</f>
        <v>0</v>
      </c>
      <c r="CG18" s="55" t="str">
        <f>Sheet8!CG38</f>
        <v/>
      </c>
      <c r="CH18" s="55" t="str">
        <f>Sheet8!CH38</f>
        <v/>
      </c>
      <c r="CI18" s="55" t="str">
        <f>Sheet8!CI38</f>
        <v/>
      </c>
      <c r="CJ18" s="55" t="str">
        <f>Sheet8!CJ38</f>
        <v/>
      </c>
      <c r="CK18" s="55" t="str">
        <f>Sheet8!CK38</f>
        <v/>
      </c>
      <c r="CL18" s="55" t="str">
        <f>Sheet8!CL38</f>
        <v/>
      </c>
      <c r="CM18" s="55" t="str">
        <f>Sheet8!CM38</f>
        <v/>
      </c>
      <c r="CN18" s="55" t="str">
        <f>Sheet8!CN38</f>
        <v/>
      </c>
      <c r="CO18" s="55" t="str">
        <f>Sheet8!CO38</f>
        <v>NO</v>
      </c>
      <c r="CP18" s="55" t="str">
        <f>Sheet8!CP38</f>
        <v>NO</v>
      </c>
      <c r="CQ18" s="55" t="str">
        <f>Sheet8!CQ38</f>
        <v>NO</v>
      </c>
      <c r="CR18" s="55" t="str">
        <f>Sheet8!CR38</f>
        <v>NO</v>
      </c>
      <c r="CS18" s="55" t="str">
        <f>Sheet8!CS38</f>
        <v>OK</v>
      </c>
      <c r="CT18" s="55" t="b">
        <f>Sheet8!CT38</f>
        <v>0</v>
      </c>
      <c r="CU18" s="55" t="b">
        <f>Sheet8!CU38</f>
        <v>0</v>
      </c>
      <c r="CV18" s="55" t="b">
        <f>Sheet8!CV38</f>
        <v>0</v>
      </c>
      <c r="CW18" s="55" t="b">
        <f>Sheet8!CW38</f>
        <v>0</v>
      </c>
      <c r="CX18" s="55" t="str">
        <f>Sheet8!CX38</f>
        <v>SEQUENCE INCORRECT</v>
      </c>
      <c r="CY18" s="55">
        <f>Sheet8!CY38</f>
        <v>19</v>
      </c>
    </row>
    <row r="19" spans="1:103" s="31" customFormat="1" ht="18.95" customHeight="1" thickBot="1">
      <c r="A19" s="53"/>
      <c r="B19" s="300"/>
      <c r="C19" s="301"/>
      <c r="D19" s="300"/>
      <c r="E19" s="301"/>
      <c r="F19" s="300"/>
      <c r="G19" s="301"/>
      <c r="H19" s="300"/>
      <c r="I19" s="301"/>
      <c r="J19" s="300"/>
      <c r="K19" s="301"/>
      <c r="L19" s="282" t="str">
        <f>IF(AND(A19&lt;&gt;"",B19&lt;&gt;"",D19&lt;&gt;"",F19&lt;&gt;"",H19&lt;&gt;"",J19&lt;&gt;"",Q19="",P19="OK",T19="",OR(D19&lt;=E17,D19="ABS"),OR(F19&lt;=G17,F19="ABS"),OR(H19&lt;=I17,H19="ABS"),OR(J19&lt;=K17,J19="ABS")),IF(AND(D19="ABS",F19="ABS",H19="ABS",J19="ABS"),"ABS",IF(SUM(D19,F19,H19,J19)=0,"ZERO",SUM(D19,F19,H19,J19))),"")</f>
        <v/>
      </c>
      <c r="M19" s="307"/>
      <c r="N19" s="32" t="str">
        <f>IF(L19="","",IF(M17=200,LOOKUP(L19,{"ABS","ZERO",1,100,110,120,130,140,150,160,170},{"FAIL","FAIL","FAIL","D","D+","C","C+","B","B+","A","A+"}),IF(M17=150,LOOKUP(L19,{"ABS","ZERO",1,75,82,90,97,105,112,120,127},{"FAIL","FAIL","FAIL","D","D+","C","C+","B","B+","A","A+"}),IF(M17=100,LOOKUP(L19,{"ABS","ZERO",1,50,55,60,66,75,85},{"FAIL","FAIL","FAIL","C","C+","B","B+","A","A+"}),IF(M17=50,LOOKUP(L19,{"ABS","ZERO",1,25,27,30,33,37,42},{"FAIL","FAIL","FAIL","C","C+","B","B+","A","A+"}))))))</f>
        <v/>
      </c>
      <c r="O19" s="273"/>
      <c r="P19" s="74" t="str">
        <f>IF(A19&lt;&gt;"",IF(CX19="SEQUENCE CORRECT",IF(OR(T(AB19)="OK",T(Z19)="oKK",T(Y19)="oKK",T(AA19)="oKK",T(AC19)="oOk",T(AD19)="Okk", AE19="ok"),"OK","FORMAT INCORRECT"),"SEQUENCE INCORRECT"),"")</f>
        <v/>
      </c>
      <c r="Q19" s="261" t="str">
        <f>IF(AND(A19&lt;&gt;"",B19&lt;&gt;""),IF(OR(D19&lt;&gt;"ABS"),IF(OR(AND(D19&lt;ROUNDDOWN((0.7*E17),0),D19&lt;&gt;0),D19&gt;E17,D19=""),"Attendance Marks incorrect",""),""),"")</f>
        <v/>
      </c>
      <c r="R19" s="262"/>
      <c r="S19" s="262"/>
      <c r="T19" s="262" t="str">
        <f>IF(OR(AND(OR(F19&lt;=G17, F19=0, F19="ABS"),OR(H19&lt;=I17, H19=0, H19="ABS"),OR(J19&lt;=K17, J19="ABS"))),IF(OR(AND(A19="",B19="",D19="",F19="",H19="",J19=""),AND(A19&lt;&gt;"",B19&lt;&gt;"",D19&lt;&gt;"",F19&lt;&gt;"",H19&lt;&gt;"",J19&lt;&gt;"", AG19="OK")),"","Given Marks or Format is incorrect"),"Given Marks or Format is incorrect")</f>
        <v/>
      </c>
      <c r="U19" s="262"/>
      <c r="V19" s="262"/>
      <c r="W19" s="262"/>
      <c r="X19" s="262"/>
      <c r="Y19" s="127"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75" t="str">
        <f>IF(AND(AG18="OK",AF19=TRUE),"OK","S# INCORRECT")</f>
        <v>S# INCORRECT</v>
      </c>
      <c r="BO19" s="65" t="str">
        <f>RIGHT(B19,3)</f>
        <v/>
      </c>
      <c r="BP19" s="65" t="b">
        <f>ISNUMBER(INT((MID(BO19,1,1))))</f>
        <v>0</v>
      </c>
      <c r="BQ19" s="65" t="b">
        <f>ISNUMBER(INT((MID(BO19,2,1))))</f>
        <v>0</v>
      </c>
      <c r="BR19" s="65" t="b">
        <f>ISNUMBER(INT((MID(BO19,3,1))))</f>
        <v>0</v>
      </c>
      <c r="BS19" s="65" t="str">
        <f>IF(BP19=TRUE, MID(BO19,1,1),"")</f>
        <v/>
      </c>
      <c r="BT19" s="65" t="str">
        <f>IF(BQ19=TRUE, MID(BO19,2,1),"")</f>
        <v/>
      </c>
      <c r="BU19" s="65" t="str">
        <f>IF(BR19=TRUE, MID(BO19,3,1),"")</f>
        <v/>
      </c>
      <c r="BV19" s="65" t="str">
        <f>T(BS19)&amp;T(BT19)&amp;T(BU19)</f>
        <v/>
      </c>
      <c r="BW19" s="66" t="str">
        <f>IF(BV19="","",INT(TRIM(BV19)))</f>
        <v/>
      </c>
      <c r="BX19" s="67" t="str">
        <f>"OK"</f>
        <v>OK</v>
      </c>
      <c r="BY19" s="65" t="b">
        <f>BW19&gt;BW18</f>
        <v>0</v>
      </c>
      <c r="BZ19" s="68" t="str">
        <f>LEFT(B19,6)</f>
        <v/>
      </c>
      <c r="CA19" s="65" t="b">
        <f>ISNUMBER(INT((MID(BZ19,1,1))))</f>
        <v>0</v>
      </c>
      <c r="CB19" s="65" t="b">
        <f>ISNUMBER(INT((MID(BZ19,2,1))))</f>
        <v>0</v>
      </c>
      <c r="CC19" s="65" t="b">
        <f>ISNUMBER(INT((MID(BZ19,3,1))))</f>
        <v>0</v>
      </c>
      <c r="CD19" s="65" t="b">
        <f>ISNUMBER(INT((MID(BZ19,4,1))))</f>
        <v>0</v>
      </c>
      <c r="CE19" s="65" t="b">
        <f>ISNUMBER(INT((MID(BZ19,5,1))))</f>
        <v>0</v>
      </c>
      <c r="CF19" s="65" t="b">
        <f>ISNUMBER(INT((MID(BZ19,6,1))))</f>
        <v>0</v>
      </c>
      <c r="CG19" s="65" t="str">
        <f>IF(CA19=TRUE, MID(BZ19,1,1),"")</f>
        <v/>
      </c>
      <c r="CH19" s="65" t="str">
        <f>IF(CB19=TRUE, MID(BZ19,2,1),"")</f>
        <v/>
      </c>
      <c r="CI19" s="65" t="str">
        <f>IF(CC19=TRUE, MID(BZ19,3,1),"")</f>
        <v/>
      </c>
      <c r="CJ19" s="65" t="str">
        <f>IF(CD19=TRUE, MID(BZ19,4,1),"")</f>
        <v/>
      </c>
      <c r="CK19" s="65" t="str">
        <f>IF(CE19=TRUE, MID(BZ19,5,1),"")</f>
        <v/>
      </c>
      <c r="CL19" s="65" t="str">
        <f>IF(CF19=TRUE, MID(BZ19,6,1),"")</f>
        <v/>
      </c>
      <c r="CM19" s="68" t="str">
        <f>TRIM(T(CG19)&amp;T(CH19)&amp;T(CI19))</f>
        <v/>
      </c>
      <c r="CN19" s="68" t="str">
        <f>TRIM(T(CJ19)&amp;T(CK19)&amp;T(CL19))</f>
        <v/>
      </c>
      <c r="CO19" s="69" t="str">
        <f>IF(OR(MID(BZ19,3,1)="-",MID(BZ19,4,1)="-"),T(CM19),"NO")</f>
        <v>NO</v>
      </c>
      <c r="CP19" s="69" t="str">
        <f>IF(OR(MID(BZ19,3,1)="-",MID(BZ19,4,1)="-"),T(CN19),"NO")</f>
        <v>NO</v>
      </c>
      <c r="CQ19" s="67" t="str">
        <f>IF(AND(CO19&lt;&gt;"NO", CP19&lt;&gt;"NO"),IF(CP19&lt;CO19,"OK","INCORRECT"),"NO")</f>
        <v>NO</v>
      </c>
      <c r="CR19" s="67" t="str">
        <f>IF(AND(CO19&lt;&gt;"NO", CP19&lt;&gt;"NO"),IF(CP19&lt;=CP18,"OK","INCORRECT"),"NO")</f>
        <v>NO</v>
      </c>
      <c r="CS19" s="69" t="str">
        <f>IF(OR(AND(OR(AND(CQ19="NO",CR19="NO"),AND(CQ19="OK", CR19="OK")),AND(CQ18="NO", CR18="NO")),AND(AND(CQ19="OK",CR19="OK",OR(AND(CQ18="NO", CR18="NO"),AND(CQ18="OK", CR18="OK"))))),"OK","INCORRECT")</f>
        <v>OK</v>
      </c>
      <c r="CT19" s="65" t="b">
        <f>IF(CS19="OK",IF(AND(CO18="NO",CO19="NO"),BW19&gt;BW18))</f>
        <v>0</v>
      </c>
      <c r="CU19" s="65" t="b">
        <f>IF(CS19="OK",AND(CQ19="OK",CR19="OK",CQ18="NO",CR18="NO"))</f>
        <v>0</v>
      </c>
      <c r="CV19" s="65" t="b">
        <f>IF(CS19="OK",IF(AND(EXACT(CN18,CN19)),BW19&gt;BW18))</f>
        <v>0</v>
      </c>
      <c r="CW19" s="65" t="b">
        <f>IF(CS19="OK",CP19&lt;CP18)</f>
        <v>0</v>
      </c>
      <c r="CX19" s="68" t="str">
        <f>IF(AND(CT19=FALSE,CU19=FALSE,CV19=FALSE,CW19=FALSE),"SEQUENCE INCORRECT","SEQUENCE CORRECT")</f>
        <v>SEQUENCE INCORRECT</v>
      </c>
      <c r="CY19" s="70">
        <f>COUNTIF(B18:B18,T(B19))</f>
        <v>1</v>
      </c>
    </row>
    <row r="20" spans="1:103" s="31" customFormat="1" ht="18.95" customHeight="1" thickBot="1">
      <c r="A20" s="53"/>
      <c r="B20" s="300"/>
      <c r="C20" s="301"/>
      <c r="D20" s="300"/>
      <c r="E20" s="301"/>
      <c r="F20" s="300"/>
      <c r="G20" s="301"/>
      <c r="H20" s="300"/>
      <c r="I20" s="301"/>
      <c r="J20" s="300"/>
      <c r="K20" s="301"/>
      <c r="L20" s="282" t="str">
        <f>IF(AND(A20&lt;&gt;"",B20&lt;&gt;"",D20&lt;&gt;"", F20&lt;&gt;"", H20&lt;&gt;"", J20&lt;&gt;"",Q20="",P20="OK",T20="",OR(D20&lt;=E17,D20="ABS"),OR(F20&lt;=G17,F20="ABS"),OR(H20&lt;=I17,H20="ABS"),OR(J20&lt;=K17,J20="ABS")),IF(AND(D20="ABS",F20="ABS",H20="ABS",J20="ABS"),"ABS",IF(SUM(D20,F20,H20,J20)=0,"ZERO",SUM(D20,F20,H20,J20))),"")</f>
        <v/>
      </c>
      <c r="M20" s="307"/>
      <c r="N20" s="32" t="str">
        <f>IF(L20="","",IF(M17=200,LOOKUP(L20,{"ABS","ZERO",1,100,110,120,130,140,150,160,170},{"FAIL","FAIL","FAIL","D","D+","C","C+","B","B+","A","A+"}),IF(M17=150,LOOKUP(L20,{"ABS","ZERO",1,75,82,90,97,105,112,120,127},{"FAIL","FAIL","FAIL","D","D+","C","C+","B","B+","A","A+"}),IF(M17=100,LOOKUP(L20,{"ABS","ZERO",1,50,55,60,66,75,85},{"FAIL","FAIL","FAIL","C","C+","B","B+","A","A+"}),IF(M17=50,LOOKUP(L20,{"ABS","ZERO",1,25,27,30,33,37,42},{"FAIL","FAIL","FAIL","C","C+","B","B+","A","A+"}))))))</f>
        <v/>
      </c>
      <c r="O20" s="273"/>
      <c r="P20" s="74" t="str">
        <f t="shared" ref="P20:P38" si="0">IF(A20&lt;&gt;"",IF(CX20="SEQUENCE CORRECT",IF(OR(T(AB20)="OK",T(Z20)="oKK",T(Y20)="oKK",T(AA20)="oKK",T(AC20)="oOk",T(AD20)="Okk", AE20="ok"),"OK","FORMAT INCORRECT"),"SEQUENCE INCORRECT"),"")</f>
        <v/>
      </c>
      <c r="Q20" s="263" t="str">
        <f>IF(AND(A20&lt;&gt;"",B20&lt;&gt;""),IF(OR(D20&lt;&gt;"ABS"),IF(OR(AND(D20&lt;ROUNDDOWN((0.7*E17),0),D20&lt;&gt;0),D20&gt;E17,D20=""),"Attendance Marks incorrect",""),""),"")</f>
        <v/>
      </c>
      <c r="R20" s="264"/>
      <c r="S20" s="264"/>
      <c r="T20" s="264" t="str">
        <f>IF(OR(AND(OR(F20&lt;=G17, F20=0, F20="ABS"),OR(H20&lt;=I17, H20=0, H20="ABS"),OR(J20&lt;=K17, J20="ABS"))),IF(OR(AND(A20="",B20="",D20="",F20="",H20="",J20=""),AND(A20&lt;&gt;"",B20&lt;&gt;"",D20&lt;&gt;"",F20&lt;&gt;"",H20&lt;&gt;"",J20&lt;&gt;"", AG20="OK")),"","Given Marks or Format is incorrect"),"Given Marks or Format is incorrect")</f>
        <v/>
      </c>
      <c r="U20" s="264"/>
      <c r="V20" s="264"/>
      <c r="W20" s="264"/>
      <c r="X20" s="264"/>
      <c r="Y20" s="127"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65" t="str">
        <f t="shared" ref="BO20:BO38" si="2">RIGHT(B20,3)</f>
        <v/>
      </c>
      <c r="BP20" s="65" t="b">
        <f t="shared" ref="BP20:BP38" si="3">ISNUMBER(INT((MID(BO20,1,1))))</f>
        <v>0</v>
      </c>
      <c r="BQ20" s="65" t="b">
        <f t="shared" ref="BQ20:BQ38" si="4">ISNUMBER(INT((MID(BO20,2,1))))</f>
        <v>0</v>
      </c>
      <c r="BR20" s="65" t="b">
        <f t="shared" ref="BR20:BR38" si="5">ISNUMBER(INT((MID(BO20,3,1))))</f>
        <v>0</v>
      </c>
      <c r="BS20" s="65" t="str">
        <f t="shared" ref="BS20:BS38" si="6">IF(BP20=TRUE, MID(BO20,1,1),"")</f>
        <v/>
      </c>
      <c r="BT20" s="65" t="str">
        <f t="shared" ref="BT20:BT38" si="7">IF(BQ20=TRUE, MID(BO20,2,1),"")</f>
        <v/>
      </c>
      <c r="BU20" s="65" t="str">
        <f t="shared" ref="BU20:BU38" si="8">IF(BR20=TRUE, MID(BO20,3,1),"")</f>
        <v/>
      </c>
      <c r="BV20" s="65" t="str">
        <f t="shared" ref="BV20:BV38" si="9">T(BS20)&amp;T(BT20)&amp;T(BU20)</f>
        <v/>
      </c>
      <c r="BW20" s="66" t="str">
        <f t="shared" ref="BW20:BW38" si="10">IF(BV20="","",INT(TRIM(BV20)))</f>
        <v/>
      </c>
      <c r="BX20" s="67" t="str">
        <f>IF(BW20&gt;BW19,"OK","INCORRECT")</f>
        <v>INCORRECT</v>
      </c>
      <c r="BY20" s="65" t="b">
        <f>BW20&gt;BW19</f>
        <v>0</v>
      </c>
      <c r="BZ20" s="68" t="str">
        <f t="shared" ref="BZ20:BZ38" si="11">LEFT(B20,6)</f>
        <v/>
      </c>
      <c r="CA20" s="65" t="b">
        <f t="shared" ref="CA20:CA38" si="12">ISNUMBER(INT((MID(BZ20,1,1))))</f>
        <v>0</v>
      </c>
      <c r="CB20" s="65" t="b">
        <f t="shared" ref="CB20:CB38" si="13">ISNUMBER(INT((MID(BZ20,2,1))))</f>
        <v>0</v>
      </c>
      <c r="CC20" s="65" t="b">
        <f t="shared" ref="CC20:CC38" si="14">ISNUMBER(INT((MID(BZ20,3,1))))</f>
        <v>0</v>
      </c>
      <c r="CD20" s="65" t="b">
        <f t="shared" ref="CD20:CD38" si="15">ISNUMBER(INT((MID(BZ20,4,1))))</f>
        <v>0</v>
      </c>
      <c r="CE20" s="65" t="b">
        <f t="shared" ref="CE20:CE38" si="16">ISNUMBER(INT((MID(BZ20,5,1))))</f>
        <v>0</v>
      </c>
      <c r="CF20" s="65" t="b">
        <f t="shared" ref="CF20:CF38" si="17">ISNUMBER(INT((MID(BZ20,6,1))))</f>
        <v>0</v>
      </c>
      <c r="CG20" s="65" t="str">
        <f t="shared" ref="CG20:CG38" si="18">IF(CA20=TRUE, MID(BZ20,1,1),"")</f>
        <v/>
      </c>
      <c r="CH20" s="65" t="str">
        <f t="shared" ref="CH20:CH38" si="19">IF(CB20=TRUE, MID(BZ20,2,1),"")</f>
        <v/>
      </c>
      <c r="CI20" s="65" t="str">
        <f t="shared" ref="CI20:CI38" si="20">IF(CC20=TRUE, MID(BZ20,3,1),"")</f>
        <v/>
      </c>
      <c r="CJ20" s="65" t="str">
        <f t="shared" ref="CJ20:CJ38" si="21">IF(CD20=TRUE, MID(BZ20,4,1),"")</f>
        <v/>
      </c>
      <c r="CK20" s="65" t="str">
        <f t="shared" ref="CK20:CK38" si="22">IF(CE20=TRUE, MID(BZ20,5,1),"")</f>
        <v/>
      </c>
      <c r="CL20" s="65" t="str">
        <f t="shared" ref="CL20:CL38" si="23">IF(CF20=TRUE, MID(BZ20,6,1),"")</f>
        <v/>
      </c>
      <c r="CM20" s="68" t="str">
        <f t="shared" ref="CM20:CM38" si="24">TRIM(T(CG20)&amp;T(CH20)&amp;T(CI20))</f>
        <v/>
      </c>
      <c r="CN20" s="68" t="str">
        <f t="shared" ref="CN20:CN38" si="25">TRIM(T(CJ20)&amp;T(CK20)&amp;T(CL20))</f>
        <v/>
      </c>
      <c r="CO20" s="69" t="str">
        <f t="shared" ref="CO20:CO38" si="26">IF(OR(MID(BZ20,3,1)="-",MID(BZ20,4,1)="-"),T(CM20),"NO")</f>
        <v>NO</v>
      </c>
      <c r="CP20" s="69" t="str">
        <f t="shared" ref="CP20:CP38" si="27">IF(OR(MID(BZ20,3,1)="-",MID(BZ20,4,1)="-"),T(CN20),"NO")</f>
        <v>NO</v>
      </c>
      <c r="CQ20" s="67" t="str">
        <f>IF(AND(CO20&lt;&gt;"NO", CP20&lt;&gt;"NO"),IF(CP20&lt;CO20,"OK","INCORRECT"),"NO")</f>
        <v>NO</v>
      </c>
      <c r="CR20" s="67" t="str">
        <f>IF(AND(CO20&lt;&gt;"NO", CP20&lt;&gt;"NO"),IF(CP20&lt;=CP19,"OK","INCORRECT"),"NO")</f>
        <v>NO</v>
      </c>
      <c r="CS20" s="69" t="str">
        <f>IF(OR(AND(OR(AND(CQ20="NO",CR20="NO"),AND(CQ20="OK", CR20="OK")),AND(CQ19="NO", CR19="NO")),AND(AND(CQ20="OK",CR20="OK",OR(AND(CQ19="NO", CR19="NO"),AND(CQ19="OK", CR19="OK"))))),"OK","INCORRECT")</f>
        <v>OK</v>
      </c>
      <c r="CT20" s="65" t="b">
        <f>IF(CS20="OK",IF(AND(CO19="NO",CO20="NO"),BW20&gt;BW19))</f>
        <v>0</v>
      </c>
      <c r="CU20" s="65" t="b">
        <f>IF(CS20="OK",AND(CQ20="OK",CR20="OK",CQ19="NO",CR19="NO"))</f>
        <v>0</v>
      </c>
      <c r="CV20" s="65" t="b">
        <f>IF(CS20="OK",IF(AND(EXACT(CN19,CN20)),BW20&gt;BW19))</f>
        <v>0</v>
      </c>
      <c r="CW20" s="65" t="b">
        <f>IF(CS20="OK",CP20&lt;CP19)</f>
        <v>0</v>
      </c>
      <c r="CX20" s="68" t="str">
        <f>IF(AND(CT20=FALSE,CU20=FALSE,CV20=FALSE,CW20=FALSE),"SEQUENCE INCORRECT","SEQUENCE CORRECT")</f>
        <v>SEQUENCE INCORRECT</v>
      </c>
      <c r="CY20" s="70">
        <f>COUNTIF(B19:B19,T(B20))</f>
        <v>1</v>
      </c>
    </row>
    <row r="21" spans="1:103" s="31" customFormat="1" ht="18.95" customHeight="1" thickBot="1">
      <c r="A21" s="53"/>
      <c r="B21" s="300"/>
      <c r="C21" s="301"/>
      <c r="D21" s="300"/>
      <c r="E21" s="301"/>
      <c r="F21" s="300"/>
      <c r="G21" s="301"/>
      <c r="H21" s="300"/>
      <c r="I21" s="301"/>
      <c r="J21" s="300"/>
      <c r="K21" s="301"/>
      <c r="L21" s="282" t="str">
        <f>IF(AND(A21&lt;&gt;"",B21&lt;&gt;"",D21&lt;&gt;"", F21&lt;&gt;"", H21&lt;&gt;"", J21&lt;&gt;"",Q21="",P21="OK",T21="",OR(D21&lt;=E17,D21="ABS"),OR(F21&lt;=G17,F21="ABS"),OR(H21&lt;=I17,H21="ABS"),OR(J21&lt;=K17,J21="ABS")),IF(AND(D21="ABS",F21="ABS",H21="ABS",J21="ABS"),"ABS",IF(SUM(D21,F21,H21,J21)=0,"ZERO",SUM(D21,F21,H21,J21))),"")</f>
        <v/>
      </c>
      <c r="M21" s="307"/>
      <c r="N21" s="32" t="str">
        <f>IF(L21="","",IF(M17=200,LOOKUP(L21,{"ABS","ZERO",1,100,110,120,130,140,150,160,170},{"FAIL","FAIL","FAIL","D","D+","C","C+","B","B+","A","A+"}),IF(M17=150,LOOKUP(L21,{"ABS","ZERO",1,75,82,90,97,105,112,120,127},{"FAIL","FAIL","FAIL","D","D+","C","C+","B","B+","A","A+"}),IF(M17=100,LOOKUP(L21,{"ABS","ZERO",1,50,55,60,66,75,85},{"FAIL","FAIL","FAIL","C","C+","B","B+","A","A+"}),IF(M17=50,LOOKUP(L21,{"ABS","ZERO",1,25,27,30,33,37,42},{"FAIL","FAIL","FAIL","C","C+","B","B+","A","A+"}))))))</f>
        <v/>
      </c>
      <c r="O21" s="273"/>
      <c r="P21" s="74" t="str">
        <f t="shared" si="0"/>
        <v/>
      </c>
      <c r="Q21" s="263" t="str">
        <f>IF(AND(A21&lt;&gt;"",B21&lt;&gt;""),IF(OR(D21&lt;&gt;"ABS"),IF(OR(AND(D21&lt;ROUNDDOWN((0.7*E17),0),D21&lt;&gt;0),D21&gt;E17,D21=""),"Attendance Marks incorrect",""),""),"")</f>
        <v/>
      </c>
      <c r="R21" s="264"/>
      <c r="S21" s="264"/>
      <c r="T21" s="264" t="str">
        <f>IF(OR(AND(OR(F21&lt;=G17, F21=0, F21="ABS"),OR(H21&lt;=I17, H21=0, H21="ABS"),OR(J21&lt;=K17, J21="ABS"))),IF(OR(AND(A21="",B21="",D21="",F21="",H21="",J21=""),AND(A21&lt;&gt;"",B21&lt;&gt;"",D21&lt;&gt;"",F21&lt;&gt;"",H21&lt;&gt;"",J21&lt;&gt;"", AG21="OK")),"","Given Marks or Format is incorrect"),"Given Marks or Format is incorrect")</f>
        <v/>
      </c>
      <c r="U21" s="264"/>
      <c r="V21" s="264"/>
      <c r="W21" s="264"/>
      <c r="X21" s="264"/>
      <c r="Y21" s="127"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65" t="str">
        <f t="shared" si="2"/>
        <v/>
      </c>
      <c r="BP21" s="65" t="b">
        <f t="shared" si="3"/>
        <v>0</v>
      </c>
      <c r="BQ21" s="65" t="b">
        <f t="shared" si="4"/>
        <v>0</v>
      </c>
      <c r="BR21" s="65" t="b">
        <f t="shared" si="5"/>
        <v>0</v>
      </c>
      <c r="BS21" s="65" t="str">
        <f t="shared" si="6"/>
        <v/>
      </c>
      <c r="BT21" s="65" t="str">
        <f t="shared" si="7"/>
        <v/>
      </c>
      <c r="BU21" s="65" t="str">
        <f t="shared" si="8"/>
        <v/>
      </c>
      <c r="BV21" s="65" t="str">
        <f t="shared" si="9"/>
        <v/>
      </c>
      <c r="BW21" s="66" t="str">
        <f t="shared" si="10"/>
        <v/>
      </c>
      <c r="BX21" s="67" t="str">
        <f t="shared" ref="BX21:BX38" si="29">IF(BW21&gt;BW20,"OK","INCORRECT")</f>
        <v>INCORRECT</v>
      </c>
      <c r="BY21" s="65" t="b">
        <f t="shared" ref="BY21:BY38" si="30">BW21&gt;BW20</f>
        <v>0</v>
      </c>
      <c r="BZ21" s="68" t="str">
        <f t="shared" si="11"/>
        <v/>
      </c>
      <c r="CA21" s="65" t="b">
        <f t="shared" si="12"/>
        <v>0</v>
      </c>
      <c r="CB21" s="65" t="b">
        <f t="shared" si="13"/>
        <v>0</v>
      </c>
      <c r="CC21" s="65" t="b">
        <f t="shared" si="14"/>
        <v>0</v>
      </c>
      <c r="CD21" s="65" t="b">
        <f t="shared" si="15"/>
        <v>0</v>
      </c>
      <c r="CE21" s="65" t="b">
        <f t="shared" si="16"/>
        <v>0</v>
      </c>
      <c r="CF21" s="65" t="b">
        <f t="shared" si="17"/>
        <v>0</v>
      </c>
      <c r="CG21" s="65" t="str">
        <f t="shared" si="18"/>
        <v/>
      </c>
      <c r="CH21" s="65" t="str">
        <f t="shared" si="19"/>
        <v/>
      </c>
      <c r="CI21" s="65" t="str">
        <f t="shared" si="20"/>
        <v/>
      </c>
      <c r="CJ21" s="65" t="str">
        <f t="shared" si="21"/>
        <v/>
      </c>
      <c r="CK21" s="65" t="str">
        <f t="shared" si="22"/>
        <v/>
      </c>
      <c r="CL21" s="65" t="str">
        <f t="shared" si="23"/>
        <v/>
      </c>
      <c r="CM21" s="68" t="str">
        <f t="shared" si="24"/>
        <v/>
      </c>
      <c r="CN21" s="68" t="str">
        <f t="shared" si="25"/>
        <v/>
      </c>
      <c r="CO21" s="69" t="str">
        <f t="shared" si="26"/>
        <v>NO</v>
      </c>
      <c r="CP21" s="69" t="str">
        <f t="shared" si="27"/>
        <v>NO</v>
      </c>
      <c r="CQ21" s="67" t="str">
        <f t="shared" ref="CQ21:CQ38" si="31">IF(AND(CO21&lt;&gt;"NO", CP21&lt;&gt;"NO"),IF(CP21&lt;CO21,"OK","INCORRECT"),"NO")</f>
        <v>NO</v>
      </c>
      <c r="CR21" s="67" t="str">
        <f t="shared" ref="CR21:CR38" si="32">IF(AND(CO21&lt;&gt;"NO", CP21&lt;&gt;"NO"),IF(CP21&lt;=CP20,"OK","INCORRECT"),"NO")</f>
        <v>NO</v>
      </c>
      <c r="CS21" s="69" t="str">
        <f t="shared" ref="CS21:CS38" si="33">IF(OR(AND(OR(AND(CQ21="NO",CR21="NO"),AND(CQ21="OK", CR21="OK")),AND(CQ20="NO", CR20="NO")),AND(AND(CQ21="OK",CR21="OK",OR(AND(CQ20="NO", CR20="NO"),AND(CQ20="OK", CR20="OK"))))),"OK","INCORRECT")</f>
        <v>OK</v>
      </c>
      <c r="CT21" s="65" t="b">
        <f t="shared" ref="CT21:CT38" si="34">IF(CS21="OK",IF(AND(CO20="NO",CO21="NO"),BW21&gt;BW20))</f>
        <v>0</v>
      </c>
      <c r="CU21" s="65" t="b">
        <f t="shared" ref="CU21:CU38" si="35">IF(CS21="OK",AND(CQ21="OK",CR21="OK",CQ20="NO",CR20="NO"))</f>
        <v>0</v>
      </c>
      <c r="CV21" s="65" t="b">
        <f t="shared" ref="CV21:CV38" si="36">IF(CS21="OK",IF(AND(EXACT(CN20,CN21)),BW21&gt;BW20))</f>
        <v>0</v>
      </c>
      <c r="CW21" s="65" t="b">
        <f t="shared" ref="CW21:CW38" si="37">IF(CS21="OK",CP21&lt;CP20)</f>
        <v>0</v>
      </c>
      <c r="CX21" s="68" t="str">
        <f t="shared" ref="CX21:CX38" si="38">IF(AND(CT21=FALSE,CU21=FALSE,CV21=FALSE,CW21=FALSE),"SEQUENCE INCORRECT","SEQUENCE CORRECT")</f>
        <v>SEQUENCE INCORRECT</v>
      </c>
      <c r="CY21" s="70">
        <f>COUNTIF(B19:B20,T(B21))</f>
        <v>2</v>
      </c>
    </row>
    <row r="22" spans="1:103" s="31" customFormat="1" ht="18.95" customHeight="1" thickBot="1">
      <c r="A22" s="53"/>
      <c r="B22" s="300"/>
      <c r="C22" s="301"/>
      <c r="D22" s="300"/>
      <c r="E22" s="301"/>
      <c r="F22" s="300"/>
      <c r="G22" s="301"/>
      <c r="H22" s="300"/>
      <c r="I22" s="301"/>
      <c r="J22" s="300"/>
      <c r="K22" s="301"/>
      <c r="L22" s="282" t="str">
        <f>IF(AND(A22&lt;&gt;"",B22&lt;&gt;"",D22&lt;&gt;"", F22&lt;&gt;"", H22&lt;&gt;"", J22&lt;&gt;"",Q22="",P22="OK",T22="",OR(D22&lt;=E17,D22="ABS"),OR(F22&lt;=G17,F22="ABS"),OR(H22&lt;=I17,H22="ABS"),OR(J22&lt;=K17,J22="ABS")),IF(AND(D22="ABS",F22="ABS",H22="ABS",J22="ABS"),"ABS",IF(SUM(D22,F22,H22,J22)=0,"ZERO",SUM(D22,F22,H22,J22))),"")</f>
        <v/>
      </c>
      <c r="M22" s="307"/>
      <c r="N22" s="32" t="str">
        <f>IF(L22="","",IF(M17=200,LOOKUP(L22,{"ABS","ZERO",1,100,110,120,130,140,150,160,170},{"FAIL","FAIL","FAIL","D","D+","C","C+","B","B+","A","A+"}),IF(M17=150,LOOKUP(L22,{"ABS","ZERO",1,75,82,90,97,105,112,120,127},{"FAIL","FAIL","FAIL","D","D+","C","C+","B","B+","A","A+"}),IF(M17=100,LOOKUP(L22,{"ABS","ZERO",1,50,55,60,66,75,85},{"FAIL","FAIL","FAIL","C","C+","B","B+","A","A+"}),IF(M17=50,LOOKUP(L22,{"ABS","ZERO",1,25,27,30,33,37,42},{"FAIL","FAIL","FAIL","C","C+","B","B+","A","A+"}))))))</f>
        <v/>
      </c>
      <c r="O22" s="273"/>
      <c r="P22" s="74" t="str">
        <f t="shared" si="0"/>
        <v/>
      </c>
      <c r="Q22" s="263" t="str">
        <f>IF(AND(A22&lt;&gt;"",B22&lt;&gt;""),IF(OR(D22&lt;&gt;"ABS"),IF(OR(AND(D22&lt;ROUNDDOWN((0.7*E17),0),D22&lt;&gt;0),D22&gt;E17,D22=""),"Attendance Marks incorrect",""),""),"")</f>
        <v/>
      </c>
      <c r="R22" s="264"/>
      <c r="S22" s="264"/>
      <c r="T22" s="264" t="str">
        <f>IF(OR(AND(OR(F22&lt;=G17, F22=0, F22="ABS"),OR(H22&lt;=I17, H22=0, H22="ABS"),OR(J22&lt;=K17, J22="ABS"))),IF(OR(AND(A22="",B22="",D22="",F22="",H22="",J22=""),AND(A22&lt;&gt;"",B22&lt;&gt;"",D22&lt;&gt;"",F22&lt;&gt;"",H22&lt;&gt;"",J22&lt;&gt;"", AG22="OK")),"","Given Marks or Format is incorrect"),"Given Marks or Format is incorrect")</f>
        <v/>
      </c>
      <c r="U22" s="264"/>
      <c r="V22" s="264"/>
      <c r="W22" s="264"/>
      <c r="X22" s="264"/>
      <c r="Y22" s="127"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65" t="str">
        <f t="shared" si="2"/>
        <v/>
      </c>
      <c r="BP22" s="65" t="b">
        <f t="shared" si="3"/>
        <v>0</v>
      </c>
      <c r="BQ22" s="65" t="b">
        <f t="shared" si="4"/>
        <v>0</v>
      </c>
      <c r="BR22" s="65" t="b">
        <f t="shared" si="5"/>
        <v>0</v>
      </c>
      <c r="BS22" s="65" t="str">
        <f t="shared" si="6"/>
        <v/>
      </c>
      <c r="BT22" s="65" t="str">
        <f t="shared" si="7"/>
        <v/>
      </c>
      <c r="BU22" s="65" t="str">
        <f t="shared" si="8"/>
        <v/>
      </c>
      <c r="BV22" s="65" t="str">
        <f t="shared" si="9"/>
        <v/>
      </c>
      <c r="BW22" s="66" t="str">
        <f t="shared" si="10"/>
        <v/>
      </c>
      <c r="BX22" s="67" t="str">
        <f t="shared" si="29"/>
        <v>INCORRECT</v>
      </c>
      <c r="BY22" s="65" t="b">
        <f t="shared" si="30"/>
        <v>0</v>
      </c>
      <c r="BZ22" s="68" t="str">
        <f t="shared" si="11"/>
        <v/>
      </c>
      <c r="CA22" s="65" t="b">
        <f t="shared" si="12"/>
        <v>0</v>
      </c>
      <c r="CB22" s="65" t="b">
        <f t="shared" si="13"/>
        <v>0</v>
      </c>
      <c r="CC22" s="65" t="b">
        <f t="shared" si="14"/>
        <v>0</v>
      </c>
      <c r="CD22" s="65" t="b">
        <f t="shared" si="15"/>
        <v>0</v>
      </c>
      <c r="CE22" s="65" t="b">
        <f t="shared" si="16"/>
        <v>0</v>
      </c>
      <c r="CF22" s="65" t="b">
        <f t="shared" si="17"/>
        <v>0</v>
      </c>
      <c r="CG22" s="65" t="str">
        <f t="shared" si="18"/>
        <v/>
      </c>
      <c r="CH22" s="65" t="str">
        <f t="shared" si="19"/>
        <v/>
      </c>
      <c r="CI22" s="65" t="str">
        <f t="shared" si="20"/>
        <v/>
      </c>
      <c r="CJ22" s="65" t="str">
        <f t="shared" si="21"/>
        <v/>
      </c>
      <c r="CK22" s="65" t="str">
        <f t="shared" si="22"/>
        <v/>
      </c>
      <c r="CL22" s="65" t="str">
        <f t="shared" si="23"/>
        <v/>
      </c>
      <c r="CM22" s="68" t="str">
        <f t="shared" si="24"/>
        <v/>
      </c>
      <c r="CN22" s="68" t="str">
        <f t="shared" si="25"/>
        <v/>
      </c>
      <c r="CO22" s="69" t="str">
        <f t="shared" si="26"/>
        <v>NO</v>
      </c>
      <c r="CP22" s="69" t="str">
        <f t="shared" si="27"/>
        <v>NO</v>
      </c>
      <c r="CQ22" s="67" t="str">
        <f t="shared" si="31"/>
        <v>NO</v>
      </c>
      <c r="CR22" s="67" t="str">
        <f t="shared" si="32"/>
        <v>NO</v>
      </c>
      <c r="CS22" s="69" t="str">
        <f t="shared" si="33"/>
        <v>OK</v>
      </c>
      <c r="CT22" s="65" t="b">
        <f t="shared" si="34"/>
        <v>0</v>
      </c>
      <c r="CU22" s="65" t="b">
        <f t="shared" si="35"/>
        <v>0</v>
      </c>
      <c r="CV22" s="65" t="b">
        <f t="shared" si="36"/>
        <v>0</v>
      </c>
      <c r="CW22" s="65" t="b">
        <f t="shared" si="37"/>
        <v>0</v>
      </c>
      <c r="CX22" s="68" t="str">
        <f t="shared" si="38"/>
        <v>SEQUENCE INCORRECT</v>
      </c>
      <c r="CY22" s="70">
        <f>COUNTIF(B19:B21,T(B22))</f>
        <v>3</v>
      </c>
    </row>
    <row r="23" spans="1:103" s="31" customFormat="1" ht="18.95" customHeight="1" thickBot="1">
      <c r="A23" s="53"/>
      <c r="B23" s="300"/>
      <c r="C23" s="301"/>
      <c r="D23" s="300"/>
      <c r="E23" s="301"/>
      <c r="F23" s="300"/>
      <c r="G23" s="301"/>
      <c r="H23" s="300"/>
      <c r="I23" s="301"/>
      <c r="J23" s="300"/>
      <c r="K23" s="301"/>
      <c r="L23" s="282" t="str">
        <f>IF(AND(A23&lt;&gt;"",B23&lt;&gt;"",D23&lt;&gt;"", F23&lt;&gt;"", H23&lt;&gt;"", J23&lt;&gt;"",Q23="",P23="OK",T23="",OR(D23&lt;=E17,D23="ABS"),OR(F23&lt;=G17,F23="ABS"),OR(H23&lt;=I17,H23="ABS"),OR(J23&lt;=K17,J23="ABS")),IF(AND(D23="ABS",F23="ABS",H23="ABS",J23="ABS"),"ABS",IF(SUM(D23,F23,H23,J23)=0,"ZERO",SUM(D23,F23,H23,J23))),"")</f>
        <v/>
      </c>
      <c r="M23" s="307"/>
      <c r="N23" s="32" t="str">
        <f>IF(L23="","",IF(M17=200,LOOKUP(L23,{"ABS","ZERO",1,100,110,120,130,140,150,160,170},{"FAIL","FAIL","FAIL","D","D+","C","C+","B","B+","A","A+"}),IF(M17=150,LOOKUP(L23,{"ABS","ZERO",1,75,82,90,97,105,112,120,127},{"FAIL","FAIL","FAIL","D","D+","C","C+","B","B+","A","A+"}),IF(M17=100,LOOKUP(L23,{"ABS","ZERO",1,50,55,60,66,75,85},{"FAIL","FAIL","FAIL","C","C+","B","B+","A","A+"}),IF(M17=50,LOOKUP(L23,{"ABS","ZERO",1,25,27,30,33,37,42},{"FAIL","FAIL","FAIL","C","C+","B","B+","A","A+"}))))))</f>
        <v/>
      </c>
      <c r="O23" s="273"/>
      <c r="P23" s="74" t="str">
        <f t="shared" si="0"/>
        <v/>
      </c>
      <c r="Q23" s="263" t="str">
        <f>IF(AND(A23&lt;&gt;"",B23&lt;&gt;""),IF(OR(D23&lt;&gt;"ABS"),IF(OR(AND(D23&lt;ROUNDDOWN((0.7*E17),0),D23&lt;&gt;0),D23&gt;E17,D23=""),"Attendance Marks incorrect",""),""),"")</f>
        <v/>
      </c>
      <c r="R23" s="264"/>
      <c r="S23" s="264"/>
      <c r="T23" s="264" t="str">
        <f>IF(OR(AND(OR(F23&lt;=G17, F23=0, F23="ABS"),OR(H23&lt;=I17, H23=0, H23="ABS"),OR(J23&lt;=K17, J23="ABS"))),IF(OR(AND(A23="",B23="",D23="",F23="",H23="",J23=""),AND(A23&lt;&gt;"",B23&lt;&gt;"",D23&lt;&gt;"",F23&lt;&gt;"",H23&lt;&gt;"",J23&lt;&gt;"", AG23="OK")),"","Given Marks or Format is incorrect"),"Given Marks or Format is incorrect")</f>
        <v/>
      </c>
      <c r="U23" s="264"/>
      <c r="V23" s="264"/>
      <c r="W23" s="264"/>
      <c r="X23" s="264"/>
      <c r="Y23" s="127"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65" t="str">
        <f t="shared" si="2"/>
        <v/>
      </c>
      <c r="BP23" s="65" t="b">
        <f t="shared" si="3"/>
        <v>0</v>
      </c>
      <c r="BQ23" s="65" t="b">
        <f t="shared" si="4"/>
        <v>0</v>
      </c>
      <c r="BR23" s="65" t="b">
        <f t="shared" si="5"/>
        <v>0</v>
      </c>
      <c r="BS23" s="65" t="str">
        <f t="shared" si="6"/>
        <v/>
      </c>
      <c r="BT23" s="65" t="str">
        <f t="shared" si="7"/>
        <v/>
      </c>
      <c r="BU23" s="65" t="str">
        <f t="shared" si="8"/>
        <v/>
      </c>
      <c r="BV23" s="65" t="str">
        <f t="shared" si="9"/>
        <v/>
      </c>
      <c r="BW23" s="66" t="str">
        <f t="shared" si="10"/>
        <v/>
      </c>
      <c r="BX23" s="67" t="str">
        <f t="shared" si="29"/>
        <v>INCORRECT</v>
      </c>
      <c r="BY23" s="65" t="b">
        <f t="shared" si="30"/>
        <v>0</v>
      </c>
      <c r="BZ23" s="68" t="str">
        <f t="shared" si="11"/>
        <v/>
      </c>
      <c r="CA23" s="65" t="b">
        <f t="shared" si="12"/>
        <v>0</v>
      </c>
      <c r="CB23" s="65" t="b">
        <f t="shared" si="13"/>
        <v>0</v>
      </c>
      <c r="CC23" s="65" t="b">
        <f t="shared" si="14"/>
        <v>0</v>
      </c>
      <c r="CD23" s="65" t="b">
        <f t="shared" si="15"/>
        <v>0</v>
      </c>
      <c r="CE23" s="65" t="b">
        <f t="shared" si="16"/>
        <v>0</v>
      </c>
      <c r="CF23" s="65" t="b">
        <f t="shared" si="17"/>
        <v>0</v>
      </c>
      <c r="CG23" s="65" t="str">
        <f t="shared" si="18"/>
        <v/>
      </c>
      <c r="CH23" s="65" t="str">
        <f t="shared" si="19"/>
        <v/>
      </c>
      <c r="CI23" s="65" t="str">
        <f t="shared" si="20"/>
        <v/>
      </c>
      <c r="CJ23" s="65" t="str">
        <f t="shared" si="21"/>
        <v/>
      </c>
      <c r="CK23" s="65" t="str">
        <f t="shared" si="22"/>
        <v/>
      </c>
      <c r="CL23" s="65" t="str">
        <f t="shared" si="23"/>
        <v/>
      </c>
      <c r="CM23" s="68" t="str">
        <f t="shared" si="24"/>
        <v/>
      </c>
      <c r="CN23" s="68" t="str">
        <f t="shared" si="25"/>
        <v/>
      </c>
      <c r="CO23" s="69" t="str">
        <f t="shared" si="26"/>
        <v>NO</v>
      </c>
      <c r="CP23" s="69" t="str">
        <f t="shared" si="27"/>
        <v>NO</v>
      </c>
      <c r="CQ23" s="67" t="str">
        <f t="shared" si="31"/>
        <v>NO</v>
      </c>
      <c r="CR23" s="67" t="str">
        <f t="shared" si="32"/>
        <v>NO</v>
      </c>
      <c r="CS23" s="69" t="str">
        <f t="shared" si="33"/>
        <v>OK</v>
      </c>
      <c r="CT23" s="65" t="b">
        <f t="shared" si="34"/>
        <v>0</v>
      </c>
      <c r="CU23" s="65" t="b">
        <f t="shared" si="35"/>
        <v>0</v>
      </c>
      <c r="CV23" s="65" t="b">
        <f t="shared" si="36"/>
        <v>0</v>
      </c>
      <c r="CW23" s="65" t="b">
        <f t="shared" si="37"/>
        <v>0</v>
      </c>
      <c r="CX23" s="68" t="str">
        <f t="shared" si="38"/>
        <v>SEQUENCE INCORRECT</v>
      </c>
      <c r="CY23" s="70">
        <f>COUNTIF(B19:B22,T(B23))</f>
        <v>4</v>
      </c>
    </row>
    <row r="24" spans="1:103" s="31" customFormat="1" ht="18.95" customHeight="1" thickBot="1">
      <c r="A24" s="53"/>
      <c r="B24" s="300"/>
      <c r="C24" s="301"/>
      <c r="D24" s="300"/>
      <c r="E24" s="301"/>
      <c r="F24" s="300"/>
      <c r="G24" s="301"/>
      <c r="H24" s="300"/>
      <c r="I24" s="301"/>
      <c r="J24" s="300"/>
      <c r="K24" s="301"/>
      <c r="L24" s="282" t="str">
        <f>IF(AND(A24&lt;&gt;"",B24&lt;&gt;"",D24&lt;&gt;"", F24&lt;&gt;"", H24&lt;&gt;"", J24&lt;&gt;"",Q24="",P24="OK",T24="",OR(D24&lt;=E17,D24="ABS"),OR(F24&lt;=G17,F24="ABS"),OR(H24&lt;=I17,H24="ABS"),OR(J24&lt;=K17,J24="ABS")),IF(AND(D24="ABS",F24="ABS",H24="ABS",J24="ABS"),"ABS",IF(SUM(D24,F24,H24,J24)=0,"ZERO",SUM(D24,F24,H24,J24))),"")</f>
        <v/>
      </c>
      <c r="M24" s="307"/>
      <c r="N24" s="32" t="str">
        <f>IF(L24="","",IF(M17=200,LOOKUP(L24,{"ABS","ZERO",1,100,110,120,130,140,150,160,170},{"FAIL","FAIL","FAIL","D","D+","C","C+","B","B+","A","A+"}),IF(M17=150,LOOKUP(L24,{"ABS","ZERO",1,75,82,90,97,105,112,120,127},{"FAIL","FAIL","FAIL","D","D+","C","C+","B","B+","A","A+"}),IF(M17=100,LOOKUP(L24,{"ABS","ZERO",1,50,55,60,66,75,85},{"FAIL","FAIL","FAIL","C","C+","B","B+","A","A+"}),IF(M17=50,LOOKUP(L24,{"ABS","ZERO",1,25,27,30,33,37,42},{"FAIL","FAIL","FAIL","C","C+","B","B+","A","A+"}))))))</f>
        <v/>
      </c>
      <c r="O24" s="273"/>
      <c r="P24" s="74" t="str">
        <f t="shared" si="0"/>
        <v/>
      </c>
      <c r="Q24" s="263" t="str">
        <f>IF(AND(A24&lt;&gt;"",B24&lt;&gt;""),IF(OR(D24&lt;&gt;"ABS"),IF(OR(AND(D24&lt;ROUNDDOWN((0.7*E17),0),D24&lt;&gt;0),D24&gt;E17,D24=""),"Attendance Marks incorrect",""),""),"")</f>
        <v/>
      </c>
      <c r="R24" s="264"/>
      <c r="S24" s="264"/>
      <c r="T24" s="264" t="str">
        <f>IF(OR(AND(OR(F24&lt;=G17, F24=0, F24="ABS"),OR(H24&lt;=I17, H24=0, H24="ABS"),OR(J24&lt;=K17, J24="ABS"))),IF(OR(AND(A24="",B24="",D24="",F24="",H24="",J24=""),AND(A24&lt;&gt;"",B24&lt;&gt;"",D24&lt;&gt;"",F24&lt;&gt;"",H24&lt;&gt;"",J24&lt;&gt;"", AG24="OK")),"","Given Marks or Format is incorrect"),"Given Marks or Format is incorrect")</f>
        <v/>
      </c>
      <c r="U24" s="264"/>
      <c r="V24" s="264"/>
      <c r="W24" s="264"/>
      <c r="X24" s="264"/>
      <c r="Y24" s="127"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65" t="str">
        <f t="shared" si="2"/>
        <v/>
      </c>
      <c r="BP24" s="65" t="b">
        <f t="shared" si="3"/>
        <v>0</v>
      </c>
      <c r="BQ24" s="65" t="b">
        <f t="shared" si="4"/>
        <v>0</v>
      </c>
      <c r="BR24" s="65" t="b">
        <f t="shared" si="5"/>
        <v>0</v>
      </c>
      <c r="BS24" s="65" t="str">
        <f t="shared" si="6"/>
        <v/>
      </c>
      <c r="BT24" s="65" t="str">
        <f t="shared" si="7"/>
        <v/>
      </c>
      <c r="BU24" s="65" t="str">
        <f t="shared" si="8"/>
        <v/>
      </c>
      <c r="BV24" s="65" t="str">
        <f t="shared" si="9"/>
        <v/>
      </c>
      <c r="BW24" s="66" t="str">
        <f t="shared" si="10"/>
        <v/>
      </c>
      <c r="BX24" s="67" t="str">
        <f t="shared" si="29"/>
        <v>INCORRECT</v>
      </c>
      <c r="BY24" s="65" t="b">
        <f t="shared" si="30"/>
        <v>0</v>
      </c>
      <c r="BZ24" s="68" t="str">
        <f t="shared" si="11"/>
        <v/>
      </c>
      <c r="CA24" s="65" t="b">
        <f t="shared" si="12"/>
        <v>0</v>
      </c>
      <c r="CB24" s="65" t="b">
        <f t="shared" si="13"/>
        <v>0</v>
      </c>
      <c r="CC24" s="65" t="b">
        <f t="shared" si="14"/>
        <v>0</v>
      </c>
      <c r="CD24" s="65" t="b">
        <f t="shared" si="15"/>
        <v>0</v>
      </c>
      <c r="CE24" s="65" t="b">
        <f t="shared" si="16"/>
        <v>0</v>
      </c>
      <c r="CF24" s="65" t="b">
        <f t="shared" si="17"/>
        <v>0</v>
      </c>
      <c r="CG24" s="65" t="str">
        <f t="shared" si="18"/>
        <v/>
      </c>
      <c r="CH24" s="65" t="str">
        <f t="shared" si="19"/>
        <v/>
      </c>
      <c r="CI24" s="65" t="str">
        <f t="shared" si="20"/>
        <v/>
      </c>
      <c r="CJ24" s="65" t="str">
        <f t="shared" si="21"/>
        <v/>
      </c>
      <c r="CK24" s="65" t="str">
        <f t="shared" si="22"/>
        <v/>
      </c>
      <c r="CL24" s="65" t="str">
        <f t="shared" si="23"/>
        <v/>
      </c>
      <c r="CM24" s="68" t="str">
        <f t="shared" si="24"/>
        <v/>
      </c>
      <c r="CN24" s="68" t="str">
        <f t="shared" si="25"/>
        <v/>
      </c>
      <c r="CO24" s="69" t="str">
        <f t="shared" si="26"/>
        <v>NO</v>
      </c>
      <c r="CP24" s="69" t="str">
        <f t="shared" si="27"/>
        <v>NO</v>
      </c>
      <c r="CQ24" s="67" t="str">
        <f t="shared" si="31"/>
        <v>NO</v>
      </c>
      <c r="CR24" s="67" t="str">
        <f t="shared" si="32"/>
        <v>NO</v>
      </c>
      <c r="CS24" s="69" t="str">
        <f t="shared" si="33"/>
        <v>OK</v>
      </c>
      <c r="CT24" s="65" t="b">
        <f t="shared" si="34"/>
        <v>0</v>
      </c>
      <c r="CU24" s="65" t="b">
        <f t="shared" si="35"/>
        <v>0</v>
      </c>
      <c r="CV24" s="65" t="b">
        <f t="shared" si="36"/>
        <v>0</v>
      </c>
      <c r="CW24" s="65" t="b">
        <f t="shared" si="37"/>
        <v>0</v>
      </c>
      <c r="CX24" s="68" t="str">
        <f t="shared" si="38"/>
        <v>SEQUENCE INCORRECT</v>
      </c>
      <c r="CY24" s="70">
        <f>COUNTIF(B19:B23,T(B24))</f>
        <v>5</v>
      </c>
    </row>
    <row r="25" spans="1:103" s="31" customFormat="1" ht="18.95" customHeight="1" thickBot="1">
      <c r="A25" s="53"/>
      <c r="B25" s="300"/>
      <c r="C25" s="301"/>
      <c r="D25" s="300"/>
      <c r="E25" s="301"/>
      <c r="F25" s="300"/>
      <c r="G25" s="301"/>
      <c r="H25" s="300"/>
      <c r="I25" s="301"/>
      <c r="J25" s="300"/>
      <c r="K25" s="301"/>
      <c r="L25" s="282" t="str">
        <f>IF(AND(A25&lt;&gt;"",B25&lt;&gt;"",D25&lt;&gt;"", F25&lt;&gt;"", H25&lt;&gt;"", J25&lt;&gt;"",Q25="",P25="OK",T25="",OR(D25&lt;=E17,D25="ABS"),OR(F25&lt;=G17,F25="ABS"),OR(H25&lt;=I17,H25="ABS"),OR(J25&lt;=K17,J25="ABS")),IF(AND(D25="ABS",F25="ABS",H25="ABS",J25="ABS"),"ABS",IF(SUM(D25,F25,H25,J25)=0,"ZERO",SUM(D25,F25,H25,J25))),"")</f>
        <v/>
      </c>
      <c r="M25" s="307"/>
      <c r="N25" s="32" t="str">
        <f>IF(L25="","",IF(M17=200,LOOKUP(L25,{"ABS","ZERO",1,100,110,120,130,140,150,160,170},{"FAIL","FAIL","FAIL","D","D+","C","C+","B","B+","A","A+"}),IF(M17=150,LOOKUP(L25,{"ABS","ZERO",1,75,82,90,97,105,112,120,127},{"FAIL","FAIL","FAIL","D","D+","C","C+","B","B+","A","A+"}),IF(M17=100,LOOKUP(L25,{"ABS","ZERO",1,50,55,60,66,75,85},{"FAIL","FAIL","FAIL","C","C+","B","B+","A","A+"}),IF(M17=50,LOOKUP(L25,{"ABS","ZERO",1,25,27,30,33,37,42},{"FAIL","FAIL","FAIL","C","C+","B","B+","A","A+"}))))))</f>
        <v/>
      </c>
      <c r="O25" s="273"/>
      <c r="P25" s="74" t="str">
        <f t="shared" si="0"/>
        <v/>
      </c>
      <c r="Q25" s="263" t="str">
        <f>IF(AND(A25&lt;&gt;"",B25&lt;&gt;""),IF(OR(D25&lt;&gt;"ABS"),IF(OR(AND(D25&lt;ROUNDDOWN((0.7*E17),0),D25&lt;&gt;0),D25&gt;E17,D25=""),"Attendance Marks incorrect",""),""),"")</f>
        <v/>
      </c>
      <c r="R25" s="264"/>
      <c r="S25" s="264"/>
      <c r="T25" s="264" t="str">
        <f>IF(OR(AND(OR(F25&lt;=G17, F25=0, F25="ABS"),OR(H25&lt;=I17, H25=0, H25="ABS"),OR(J25&lt;=K17, J25="ABS"))),IF(OR(AND(A25="",B25="",D25="",F25="",H25="",J25=""),AND(A25&lt;&gt;"",B25&lt;&gt;"",D25&lt;&gt;"",F25&lt;&gt;"",H25&lt;&gt;"",J25&lt;&gt;"", AG25="OK")),"","Given Marks or Format is incorrect"),"Given Marks or Format is incorrect")</f>
        <v/>
      </c>
      <c r="U25" s="264"/>
      <c r="V25" s="264"/>
      <c r="W25" s="264"/>
      <c r="X25" s="264"/>
      <c r="Y25" s="127"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65" t="str">
        <f t="shared" si="2"/>
        <v/>
      </c>
      <c r="BP25" s="65" t="b">
        <f t="shared" si="3"/>
        <v>0</v>
      </c>
      <c r="BQ25" s="65" t="b">
        <f t="shared" si="4"/>
        <v>0</v>
      </c>
      <c r="BR25" s="65" t="b">
        <f t="shared" si="5"/>
        <v>0</v>
      </c>
      <c r="BS25" s="65" t="str">
        <f t="shared" si="6"/>
        <v/>
      </c>
      <c r="BT25" s="65" t="str">
        <f t="shared" si="7"/>
        <v/>
      </c>
      <c r="BU25" s="65" t="str">
        <f t="shared" si="8"/>
        <v/>
      </c>
      <c r="BV25" s="65" t="str">
        <f t="shared" si="9"/>
        <v/>
      </c>
      <c r="BW25" s="66" t="str">
        <f t="shared" si="10"/>
        <v/>
      </c>
      <c r="BX25" s="67" t="str">
        <f t="shared" si="29"/>
        <v>INCORRECT</v>
      </c>
      <c r="BY25" s="65" t="b">
        <f t="shared" si="30"/>
        <v>0</v>
      </c>
      <c r="BZ25" s="68" t="str">
        <f t="shared" si="11"/>
        <v/>
      </c>
      <c r="CA25" s="65" t="b">
        <f t="shared" si="12"/>
        <v>0</v>
      </c>
      <c r="CB25" s="65" t="b">
        <f t="shared" si="13"/>
        <v>0</v>
      </c>
      <c r="CC25" s="65" t="b">
        <f t="shared" si="14"/>
        <v>0</v>
      </c>
      <c r="CD25" s="65" t="b">
        <f t="shared" si="15"/>
        <v>0</v>
      </c>
      <c r="CE25" s="65" t="b">
        <f t="shared" si="16"/>
        <v>0</v>
      </c>
      <c r="CF25" s="65" t="b">
        <f t="shared" si="17"/>
        <v>0</v>
      </c>
      <c r="CG25" s="65" t="str">
        <f t="shared" si="18"/>
        <v/>
      </c>
      <c r="CH25" s="65" t="str">
        <f t="shared" si="19"/>
        <v/>
      </c>
      <c r="CI25" s="65" t="str">
        <f t="shared" si="20"/>
        <v/>
      </c>
      <c r="CJ25" s="65" t="str">
        <f t="shared" si="21"/>
        <v/>
      </c>
      <c r="CK25" s="65" t="str">
        <f t="shared" si="22"/>
        <v/>
      </c>
      <c r="CL25" s="65" t="str">
        <f t="shared" si="23"/>
        <v/>
      </c>
      <c r="CM25" s="68" t="str">
        <f t="shared" si="24"/>
        <v/>
      </c>
      <c r="CN25" s="68" t="str">
        <f t="shared" si="25"/>
        <v/>
      </c>
      <c r="CO25" s="69" t="str">
        <f t="shared" si="26"/>
        <v>NO</v>
      </c>
      <c r="CP25" s="69" t="str">
        <f t="shared" si="27"/>
        <v>NO</v>
      </c>
      <c r="CQ25" s="67" t="str">
        <f t="shared" si="31"/>
        <v>NO</v>
      </c>
      <c r="CR25" s="67" t="str">
        <f t="shared" si="32"/>
        <v>NO</v>
      </c>
      <c r="CS25" s="69" t="str">
        <f t="shared" si="33"/>
        <v>OK</v>
      </c>
      <c r="CT25" s="65" t="b">
        <f t="shared" si="34"/>
        <v>0</v>
      </c>
      <c r="CU25" s="65" t="b">
        <f t="shared" si="35"/>
        <v>0</v>
      </c>
      <c r="CV25" s="65" t="b">
        <f t="shared" si="36"/>
        <v>0</v>
      </c>
      <c r="CW25" s="65" t="b">
        <f t="shared" si="37"/>
        <v>0</v>
      </c>
      <c r="CX25" s="68" t="str">
        <f t="shared" si="38"/>
        <v>SEQUENCE INCORRECT</v>
      </c>
      <c r="CY25" s="70">
        <f>COUNTIF(B19:B24,T(B25))</f>
        <v>6</v>
      </c>
    </row>
    <row r="26" spans="1:103" s="31" customFormat="1" ht="18.95" customHeight="1" thickBot="1">
      <c r="A26" s="53"/>
      <c r="B26" s="300"/>
      <c r="C26" s="301"/>
      <c r="D26" s="300"/>
      <c r="E26" s="301"/>
      <c r="F26" s="300"/>
      <c r="G26" s="301"/>
      <c r="H26" s="300"/>
      <c r="I26" s="301"/>
      <c r="J26" s="300"/>
      <c r="K26" s="301"/>
      <c r="L26" s="282" t="str">
        <f>IF(AND(A26&lt;&gt;"",B26&lt;&gt;"",D26&lt;&gt;"", F26&lt;&gt;"", H26&lt;&gt;"", J26&lt;&gt;"",Q26="",P26="OK",T26="",OR(D26&lt;=E17,D26="ABS"),OR(F26&lt;=G17,F26="ABS"),OR(H26&lt;=I17,H26="ABS"),OR(J26&lt;=K17,J26="ABS")),IF(AND(D26="ABS",F26="ABS",H26="ABS",J26="ABS"),"ABS",IF(SUM(D26,F26,H26,J26)=0,"ZERO",SUM(D26,F26,H26,J26))),"")</f>
        <v/>
      </c>
      <c r="M26" s="307"/>
      <c r="N26" s="32" t="str">
        <f>IF(L26="","",IF(M17=200,LOOKUP(L26,{"ABS","ZERO",1,100,110,120,130,140,150,160,170},{"FAIL","FAIL","FAIL","D","D+","C","C+","B","B+","A","A+"}),IF(M17=150,LOOKUP(L26,{"ABS","ZERO",1,75,82,90,97,105,112,120,127},{"FAIL","FAIL","FAIL","D","D+","C","C+","B","B+","A","A+"}),IF(M17=100,LOOKUP(L26,{"ABS","ZERO",1,50,55,60,66,75,85},{"FAIL","FAIL","FAIL","C","C+","B","B+","A","A+"}),IF(M17=50,LOOKUP(L26,{"ABS","ZERO",1,25,27,30,33,37,42},{"FAIL","FAIL","FAIL","C","C+","B","B+","A","A+"}))))))</f>
        <v/>
      </c>
      <c r="O26" s="273"/>
      <c r="P26" s="74" t="str">
        <f t="shared" si="0"/>
        <v/>
      </c>
      <c r="Q26" s="263" t="str">
        <f>IF(AND(A26&lt;&gt;"",B26&lt;&gt;""),IF(OR(D26&lt;&gt;"ABS"),IF(OR(AND(D26&lt;ROUNDDOWN((0.7*E17),0),D26&lt;&gt;0),D26&gt;E17,D26=""),"Attendance Marks incorrect",""),""),"")</f>
        <v/>
      </c>
      <c r="R26" s="264"/>
      <c r="S26" s="264"/>
      <c r="T26" s="264" t="str">
        <f>IF(OR(AND(OR(F26&lt;=G17, F26=0, F26="ABS"),OR(H26&lt;=I17, H26=0, H26="ABS"),OR(J26&lt;=K17, J26="ABS"))),IF(OR(AND(A26="",B26="",D26="",F26="",H26="",J26=""),AND(A26&lt;&gt;"",B26&lt;&gt;"",D26&lt;&gt;"",F26&lt;&gt;"",H26&lt;&gt;"",J26&lt;&gt;"", AG26="OK")),"","Given Marks or Format is incorrect"),"Given Marks or Format is incorrect")</f>
        <v/>
      </c>
      <c r="U26" s="264"/>
      <c r="V26" s="264"/>
      <c r="W26" s="264"/>
      <c r="X26" s="264"/>
      <c r="Y26" s="127"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65" t="str">
        <f t="shared" si="2"/>
        <v/>
      </c>
      <c r="BP26" s="65" t="b">
        <f t="shared" si="3"/>
        <v>0</v>
      </c>
      <c r="BQ26" s="65" t="b">
        <f t="shared" si="4"/>
        <v>0</v>
      </c>
      <c r="BR26" s="65" t="b">
        <f t="shared" si="5"/>
        <v>0</v>
      </c>
      <c r="BS26" s="65" t="str">
        <f t="shared" si="6"/>
        <v/>
      </c>
      <c r="BT26" s="65" t="str">
        <f t="shared" si="7"/>
        <v/>
      </c>
      <c r="BU26" s="65" t="str">
        <f t="shared" si="8"/>
        <v/>
      </c>
      <c r="BV26" s="65" t="str">
        <f t="shared" si="9"/>
        <v/>
      </c>
      <c r="BW26" s="66" t="str">
        <f t="shared" si="10"/>
        <v/>
      </c>
      <c r="BX26" s="67" t="str">
        <f t="shared" si="29"/>
        <v>INCORRECT</v>
      </c>
      <c r="BY26" s="65" t="b">
        <f t="shared" si="30"/>
        <v>0</v>
      </c>
      <c r="BZ26" s="68" t="str">
        <f t="shared" si="11"/>
        <v/>
      </c>
      <c r="CA26" s="65" t="b">
        <f t="shared" si="12"/>
        <v>0</v>
      </c>
      <c r="CB26" s="65" t="b">
        <f t="shared" si="13"/>
        <v>0</v>
      </c>
      <c r="CC26" s="65" t="b">
        <f t="shared" si="14"/>
        <v>0</v>
      </c>
      <c r="CD26" s="65" t="b">
        <f t="shared" si="15"/>
        <v>0</v>
      </c>
      <c r="CE26" s="65" t="b">
        <f t="shared" si="16"/>
        <v>0</v>
      </c>
      <c r="CF26" s="65" t="b">
        <f t="shared" si="17"/>
        <v>0</v>
      </c>
      <c r="CG26" s="65" t="str">
        <f t="shared" si="18"/>
        <v/>
      </c>
      <c r="CH26" s="65" t="str">
        <f t="shared" si="19"/>
        <v/>
      </c>
      <c r="CI26" s="65" t="str">
        <f t="shared" si="20"/>
        <v/>
      </c>
      <c r="CJ26" s="65" t="str">
        <f t="shared" si="21"/>
        <v/>
      </c>
      <c r="CK26" s="65" t="str">
        <f t="shared" si="22"/>
        <v/>
      </c>
      <c r="CL26" s="65" t="str">
        <f t="shared" si="23"/>
        <v/>
      </c>
      <c r="CM26" s="68" t="str">
        <f t="shared" si="24"/>
        <v/>
      </c>
      <c r="CN26" s="68" t="str">
        <f t="shared" si="25"/>
        <v/>
      </c>
      <c r="CO26" s="69" t="str">
        <f t="shared" si="26"/>
        <v>NO</v>
      </c>
      <c r="CP26" s="69" t="str">
        <f t="shared" si="27"/>
        <v>NO</v>
      </c>
      <c r="CQ26" s="67" t="str">
        <f t="shared" si="31"/>
        <v>NO</v>
      </c>
      <c r="CR26" s="67" t="str">
        <f t="shared" si="32"/>
        <v>NO</v>
      </c>
      <c r="CS26" s="69" t="str">
        <f t="shared" si="33"/>
        <v>OK</v>
      </c>
      <c r="CT26" s="65" t="b">
        <f t="shared" si="34"/>
        <v>0</v>
      </c>
      <c r="CU26" s="65" t="b">
        <f t="shared" si="35"/>
        <v>0</v>
      </c>
      <c r="CV26" s="65" t="b">
        <f t="shared" si="36"/>
        <v>0</v>
      </c>
      <c r="CW26" s="65" t="b">
        <f t="shared" si="37"/>
        <v>0</v>
      </c>
      <c r="CX26" s="68" t="str">
        <f t="shared" si="38"/>
        <v>SEQUENCE INCORRECT</v>
      </c>
      <c r="CY26" s="70">
        <f>COUNTIF(B19:B25,T(B26))</f>
        <v>7</v>
      </c>
    </row>
    <row r="27" spans="1:103" s="31" customFormat="1" ht="18.95" customHeight="1" thickBot="1">
      <c r="A27" s="53"/>
      <c r="B27" s="300"/>
      <c r="C27" s="301"/>
      <c r="D27" s="300"/>
      <c r="E27" s="301"/>
      <c r="F27" s="300"/>
      <c r="G27" s="301"/>
      <c r="H27" s="300"/>
      <c r="I27" s="301"/>
      <c r="J27" s="300"/>
      <c r="K27" s="301"/>
      <c r="L27" s="282" t="str">
        <f>IF(AND(A27&lt;&gt;"",B27&lt;&gt;"",D27&lt;&gt;"", F27&lt;&gt;"", H27&lt;&gt;"", J27&lt;&gt;"",Q27="",P27="OK",T27="",OR(D27&lt;=E17,D27="ABS"),OR(F27&lt;=G17,F27="ABS"),OR(H27&lt;=I17,H27="ABS"),OR(J27&lt;=K17,J27="ABS")),IF(AND(D27="ABS",F27="ABS",H27="ABS",J27="ABS"),"ABS",IF(SUM(D27,F27,H27,J27)=0,"ZERO",SUM(D27,F27,H27,J27))),"")</f>
        <v/>
      </c>
      <c r="M27" s="307"/>
      <c r="N27" s="32" t="str">
        <f>IF(L27="","",IF(M17=200,LOOKUP(L27,{"ABS","ZERO",1,100,110,120,130,140,150,160,170},{"FAIL","FAIL","FAIL","D","D+","C","C+","B","B+","A","A+"}),IF(M17=150,LOOKUP(L27,{"ABS","ZERO",1,75,82,90,97,105,112,120,127},{"FAIL","FAIL","FAIL","D","D+","C","C+","B","B+","A","A+"}),IF(M17=100,LOOKUP(L27,{"ABS","ZERO",1,50,55,60,66,75,85},{"FAIL","FAIL","FAIL","C","C+","B","B+","A","A+"}),IF(M17=50,LOOKUP(L27,{"ABS","ZERO",1,25,27,30,33,37,42},{"FAIL","FAIL","FAIL","C","C+","B","B+","A","A+"}))))))</f>
        <v/>
      </c>
      <c r="O27" s="273"/>
      <c r="P27" s="74" t="str">
        <f t="shared" si="0"/>
        <v/>
      </c>
      <c r="Q27" s="263" t="str">
        <f>IF(AND(A27&lt;&gt;"",B27&lt;&gt;""),IF(OR(D27&lt;&gt;"ABS"),IF(OR(AND(D27&lt;ROUNDDOWN((0.7*E17),0),D27&lt;&gt;0),D27&gt;E17,D27=""),"Attendance Marks incorrect",""),""),"")</f>
        <v/>
      </c>
      <c r="R27" s="264"/>
      <c r="S27" s="264"/>
      <c r="T27" s="264" t="str">
        <f>IF(OR(AND(OR(F27&lt;=G17, F27=0, F27="ABS"),OR(H27&lt;=I17, H27=0, H27="ABS"),OR(J27&lt;=K17, J27="ABS"))),IF(OR(AND(A27="",B27="",D27="",F27="",H27="",J27=""),AND(A27&lt;&gt;"",B27&lt;&gt;"",D27&lt;&gt;"",F27&lt;&gt;"",H27&lt;&gt;"",J27&lt;&gt;"", AG27="OK")),"","Given Marks or Format is incorrect"),"Given Marks or Format is incorrect")</f>
        <v/>
      </c>
      <c r="U27" s="264"/>
      <c r="V27" s="264"/>
      <c r="W27" s="264"/>
      <c r="X27" s="264"/>
      <c r="Y27" s="127"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65" t="str">
        <f t="shared" si="2"/>
        <v/>
      </c>
      <c r="BP27" s="65" t="b">
        <f t="shared" si="3"/>
        <v>0</v>
      </c>
      <c r="BQ27" s="65" t="b">
        <f t="shared" si="4"/>
        <v>0</v>
      </c>
      <c r="BR27" s="65" t="b">
        <f t="shared" si="5"/>
        <v>0</v>
      </c>
      <c r="BS27" s="65" t="str">
        <f t="shared" si="6"/>
        <v/>
      </c>
      <c r="BT27" s="65" t="str">
        <f t="shared" si="7"/>
        <v/>
      </c>
      <c r="BU27" s="65" t="str">
        <f t="shared" si="8"/>
        <v/>
      </c>
      <c r="BV27" s="65" t="str">
        <f t="shared" si="9"/>
        <v/>
      </c>
      <c r="BW27" s="66" t="str">
        <f t="shared" si="10"/>
        <v/>
      </c>
      <c r="BX27" s="67" t="str">
        <f t="shared" si="29"/>
        <v>INCORRECT</v>
      </c>
      <c r="BY27" s="65" t="b">
        <f t="shared" si="30"/>
        <v>0</v>
      </c>
      <c r="BZ27" s="68" t="str">
        <f t="shared" si="11"/>
        <v/>
      </c>
      <c r="CA27" s="65" t="b">
        <f t="shared" si="12"/>
        <v>0</v>
      </c>
      <c r="CB27" s="65" t="b">
        <f t="shared" si="13"/>
        <v>0</v>
      </c>
      <c r="CC27" s="65" t="b">
        <f t="shared" si="14"/>
        <v>0</v>
      </c>
      <c r="CD27" s="65" t="b">
        <f t="shared" si="15"/>
        <v>0</v>
      </c>
      <c r="CE27" s="65" t="b">
        <f t="shared" si="16"/>
        <v>0</v>
      </c>
      <c r="CF27" s="65" t="b">
        <f t="shared" si="17"/>
        <v>0</v>
      </c>
      <c r="CG27" s="65" t="str">
        <f t="shared" si="18"/>
        <v/>
      </c>
      <c r="CH27" s="65" t="str">
        <f t="shared" si="19"/>
        <v/>
      </c>
      <c r="CI27" s="65" t="str">
        <f t="shared" si="20"/>
        <v/>
      </c>
      <c r="CJ27" s="65" t="str">
        <f t="shared" si="21"/>
        <v/>
      </c>
      <c r="CK27" s="65" t="str">
        <f t="shared" si="22"/>
        <v/>
      </c>
      <c r="CL27" s="65" t="str">
        <f t="shared" si="23"/>
        <v/>
      </c>
      <c r="CM27" s="68" t="str">
        <f t="shared" si="24"/>
        <v/>
      </c>
      <c r="CN27" s="68" t="str">
        <f t="shared" si="25"/>
        <v/>
      </c>
      <c r="CO27" s="69" t="str">
        <f t="shared" si="26"/>
        <v>NO</v>
      </c>
      <c r="CP27" s="69" t="str">
        <f t="shared" si="27"/>
        <v>NO</v>
      </c>
      <c r="CQ27" s="67" t="str">
        <f t="shared" si="31"/>
        <v>NO</v>
      </c>
      <c r="CR27" s="67" t="str">
        <f t="shared" si="32"/>
        <v>NO</v>
      </c>
      <c r="CS27" s="69" t="str">
        <f t="shared" si="33"/>
        <v>OK</v>
      </c>
      <c r="CT27" s="65" t="b">
        <f t="shared" si="34"/>
        <v>0</v>
      </c>
      <c r="CU27" s="65" t="b">
        <f t="shared" si="35"/>
        <v>0</v>
      </c>
      <c r="CV27" s="65" t="b">
        <f t="shared" si="36"/>
        <v>0</v>
      </c>
      <c r="CW27" s="65" t="b">
        <f t="shared" si="37"/>
        <v>0</v>
      </c>
      <c r="CX27" s="68" t="str">
        <f t="shared" si="38"/>
        <v>SEQUENCE INCORRECT</v>
      </c>
      <c r="CY27" s="70">
        <f>COUNTIF(B19:B26,T(B27))</f>
        <v>8</v>
      </c>
    </row>
    <row r="28" spans="1:103" s="31" customFormat="1" ht="18.95" customHeight="1" thickBot="1">
      <c r="A28" s="53"/>
      <c r="B28" s="300"/>
      <c r="C28" s="301"/>
      <c r="D28" s="300"/>
      <c r="E28" s="301"/>
      <c r="F28" s="300"/>
      <c r="G28" s="301"/>
      <c r="H28" s="300"/>
      <c r="I28" s="301"/>
      <c r="J28" s="300"/>
      <c r="K28" s="301"/>
      <c r="L28" s="282" t="str">
        <f>IF(AND(A28&lt;&gt;"",B28&lt;&gt;"",D28&lt;&gt;"", F28&lt;&gt;"", H28&lt;&gt;"", J28&lt;&gt;"",Q28="",P28="OK",T28="",OR(D28&lt;=E17,D28="ABS"),OR(F28&lt;=G17,F28="ABS"),OR(H28&lt;=I17,H28="ABS"),OR(J28&lt;=K17,J28="ABS")),IF(AND(D28="ABS",F28="ABS",H28="ABS",J28="ABS"),"ABS",IF(SUM(D28,F28,H28,J28)=0,"ZERO",SUM(D28,F28,H28,J28))),"")</f>
        <v/>
      </c>
      <c r="M28" s="307"/>
      <c r="N28" s="32" t="str">
        <f>IF(L28="","",IF(M17=200,LOOKUP(L28,{"ABS","ZERO",1,100,110,120,130,140,150,160,170},{"FAIL","FAIL","FAIL","D","D+","C","C+","B","B+","A","A+"}),IF(M17=150,LOOKUP(L28,{"ABS","ZERO",1,75,82,90,97,105,112,120,127},{"FAIL","FAIL","FAIL","D","D+","C","C+","B","B+","A","A+"}),IF(M17=100,LOOKUP(L28,{"ABS","ZERO",1,50,55,60,66,75,85},{"FAIL","FAIL","FAIL","C","C+","B","B+","A","A+"}),IF(M17=50,LOOKUP(L28,{"ABS","ZERO",1,25,27,30,33,37,42},{"FAIL","FAIL","FAIL","C","C+","B","B+","A","A+"}))))))</f>
        <v/>
      </c>
      <c r="O28" s="273"/>
      <c r="P28" s="74" t="str">
        <f t="shared" si="0"/>
        <v/>
      </c>
      <c r="Q28" s="263" t="str">
        <f>IF(AND(A28&lt;&gt;"",B28&lt;&gt;""),IF(OR(D28&lt;&gt;"ABS"),IF(OR(AND(D28&lt;ROUNDDOWN((0.7*E17),0),D28&lt;&gt;0),D28&gt;E17,D28=""),"Attendance Marks incorrect",""),""),"")</f>
        <v/>
      </c>
      <c r="R28" s="264"/>
      <c r="S28" s="264"/>
      <c r="T28" s="264" t="str">
        <f>IF(OR(AND(OR(F28&lt;=G17, F28=0, F28="ABS"),OR(H28&lt;=I17, H28=0, H28="ABS"),OR(J28&lt;=K17, J28="ABS"))),IF(OR(AND(A28="",B28="",D28="",F28="",H28="",J28=""),AND(A28&lt;&gt;"",B28&lt;&gt;"",D28&lt;&gt;"",F28&lt;&gt;"",H28&lt;&gt;"",J28&lt;&gt;"", AG28="OK")),"","Given Marks or Format is incorrect"),"Given Marks or Format is incorrect")</f>
        <v/>
      </c>
      <c r="U28" s="264"/>
      <c r="V28" s="264"/>
      <c r="W28" s="264"/>
      <c r="X28" s="264"/>
      <c r="Y28" s="127"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65" t="str">
        <f t="shared" si="2"/>
        <v/>
      </c>
      <c r="BP28" s="65" t="b">
        <f t="shared" si="3"/>
        <v>0</v>
      </c>
      <c r="BQ28" s="65" t="b">
        <f t="shared" si="4"/>
        <v>0</v>
      </c>
      <c r="BR28" s="65" t="b">
        <f t="shared" si="5"/>
        <v>0</v>
      </c>
      <c r="BS28" s="65" t="str">
        <f t="shared" si="6"/>
        <v/>
      </c>
      <c r="BT28" s="65" t="str">
        <f t="shared" si="7"/>
        <v/>
      </c>
      <c r="BU28" s="65" t="str">
        <f t="shared" si="8"/>
        <v/>
      </c>
      <c r="BV28" s="65" t="str">
        <f t="shared" si="9"/>
        <v/>
      </c>
      <c r="BW28" s="66" t="str">
        <f t="shared" si="10"/>
        <v/>
      </c>
      <c r="BX28" s="67" t="str">
        <f t="shared" si="29"/>
        <v>INCORRECT</v>
      </c>
      <c r="BY28" s="65" t="b">
        <f t="shared" si="30"/>
        <v>0</v>
      </c>
      <c r="BZ28" s="68" t="str">
        <f t="shared" si="11"/>
        <v/>
      </c>
      <c r="CA28" s="65" t="b">
        <f t="shared" si="12"/>
        <v>0</v>
      </c>
      <c r="CB28" s="65" t="b">
        <f t="shared" si="13"/>
        <v>0</v>
      </c>
      <c r="CC28" s="65" t="b">
        <f t="shared" si="14"/>
        <v>0</v>
      </c>
      <c r="CD28" s="65" t="b">
        <f t="shared" si="15"/>
        <v>0</v>
      </c>
      <c r="CE28" s="65" t="b">
        <f t="shared" si="16"/>
        <v>0</v>
      </c>
      <c r="CF28" s="65" t="b">
        <f t="shared" si="17"/>
        <v>0</v>
      </c>
      <c r="CG28" s="65" t="str">
        <f t="shared" si="18"/>
        <v/>
      </c>
      <c r="CH28" s="65" t="str">
        <f t="shared" si="19"/>
        <v/>
      </c>
      <c r="CI28" s="65" t="str">
        <f t="shared" si="20"/>
        <v/>
      </c>
      <c r="CJ28" s="65" t="str">
        <f t="shared" si="21"/>
        <v/>
      </c>
      <c r="CK28" s="65" t="str">
        <f t="shared" si="22"/>
        <v/>
      </c>
      <c r="CL28" s="65" t="str">
        <f t="shared" si="23"/>
        <v/>
      </c>
      <c r="CM28" s="68" t="str">
        <f t="shared" si="24"/>
        <v/>
      </c>
      <c r="CN28" s="68" t="str">
        <f t="shared" si="25"/>
        <v/>
      </c>
      <c r="CO28" s="69" t="str">
        <f t="shared" si="26"/>
        <v>NO</v>
      </c>
      <c r="CP28" s="69" t="str">
        <f t="shared" si="27"/>
        <v>NO</v>
      </c>
      <c r="CQ28" s="67" t="str">
        <f t="shared" si="31"/>
        <v>NO</v>
      </c>
      <c r="CR28" s="67" t="str">
        <f t="shared" si="32"/>
        <v>NO</v>
      </c>
      <c r="CS28" s="69" t="str">
        <f t="shared" si="33"/>
        <v>OK</v>
      </c>
      <c r="CT28" s="65" t="b">
        <f t="shared" si="34"/>
        <v>0</v>
      </c>
      <c r="CU28" s="65" t="b">
        <f t="shared" si="35"/>
        <v>0</v>
      </c>
      <c r="CV28" s="65" t="b">
        <f t="shared" si="36"/>
        <v>0</v>
      </c>
      <c r="CW28" s="65" t="b">
        <f t="shared" si="37"/>
        <v>0</v>
      </c>
      <c r="CX28" s="68" t="str">
        <f t="shared" si="38"/>
        <v>SEQUENCE INCORRECT</v>
      </c>
      <c r="CY28" s="70">
        <f>COUNTIF(B19:B27,T(B28))</f>
        <v>9</v>
      </c>
    </row>
    <row r="29" spans="1:103" s="31" customFormat="1" ht="18.95" customHeight="1" thickBot="1">
      <c r="A29" s="53"/>
      <c r="B29" s="300"/>
      <c r="C29" s="301"/>
      <c r="D29" s="300"/>
      <c r="E29" s="301"/>
      <c r="F29" s="300"/>
      <c r="G29" s="301"/>
      <c r="H29" s="300"/>
      <c r="I29" s="301"/>
      <c r="J29" s="300"/>
      <c r="K29" s="301"/>
      <c r="L29" s="282" t="str">
        <f>IF(AND(A29&lt;&gt;"",B29&lt;&gt;"",D29&lt;&gt;"", F29&lt;&gt;"", H29&lt;&gt;"", J29&lt;&gt;"",Q29="",P29="OK",T29="",OR(D29&lt;=E17,D29="ABS"),OR(F29&lt;=G17,F29="ABS"),OR(H29&lt;=I17,H29="ABS"),OR(J29&lt;=K17,J29="ABS")),IF(AND(D29="ABS",F29="ABS",H29="ABS",J29="ABS"),"ABS",IF(SUM(D29,F29,H29,J29)=0,"ZERO",SUM(D29,F29,H29,J29))),"")</f>
        <v/>
      </c>
      <c r="M29" s="307"/>
      <c r="N29" s="32" t="str">
        <f>IF(L29="","",IF(M17=200,LOOKUP(L29,{"ABS","ZERO",1,100,110,120,130,140,150,160,170},{"FAIL","FAIL","FAIL","D","D+","C","C+","B","B+","A","A+"}),IF(M17=150,LOOKUP(L29,{"ABS","ZERO",1,75,82,90,97,105,112,120,127},{"FAIL","FAIL","FAIL","D","D+","C","C+","B","B+","A","A+"}),IF(M17=100,LOOKUP(L29,{"ABS","ZERO",1,50,55,60,66,75,85},{"FAIL","FAIL","FAIL","C","C+","B","B+","A","A+"}),IF(M17=50,LOOKUP(L29,{"ABS","ZERO",1,25,27,30,33,37,42},{"FAIL","FAIL","FAIL","C","C+","B","B+","A","A+"}))))))</f>
        <v/>
      </c>
      <c r="O29" s="273"/>
      <c r="P29" s="74" t="str">
        <f t="shared" si="0"/>
        <v/>
      </c>
      <c r="Q29" s="263" t="str">
        <f>IF(AND(A29&lt;&gt;"",B29&lt;&gt;""),IF(OR(D29&lt;&gt;"ABS"),IF(OR(AND(D29&lt;ROUNDDOWN((0.7*E17),0),D29&lt;&gt;0),D29&gt;E17,D29=""),"Attendance Marks incorrect",""),""),"")</f>
        <v/>
      </c>
      <c r="R29" s="264"/>
      <c r="S29" s="264"/>
      <c r="T29" s="264" t="str">
        <f>IF(OR(AND(OR(F29&lt;=G17, F29=0, F29="ABS"),OR(H29&lt;=I17, H29=0, H29="ABS"),OR(J29&lt;=K17, J29="ABS"))),IF(OR(AND(A29="",B29="",D29="",F29="",H29="",J29=""),AND(A29&lt;&gt;"",B29&lt;&gt;"",D29&lt;&gt;"",F29&lt;&gt;"",H29&lt;&gt;"",J29&lt;&gt;"", AG29="OK")),"","Given Marks or Format is incorrect"),"Given Marks or Format is incorrect")</f>
        <v/>
      </c>
      <c r="U29" s="264"/>
      <c r="V29" s="264"/>
      <c r="W29" s="264"/>
      <c r="X29" s="264"/>
      <c r="Y29" s="127"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65" t="str">
        <f t="shared" si="2"/>
        <v/>
      </c>
      <c r="BP29" s="65" t="b">
        <f t="shared" si="3"/>
        <v>0</v>
      </c>
      <c r="BQ29" s="65" t="b">
        <f t="shared" si="4"/>
        <v>0</v>
      </c>
      <c r="BR29" s="65" t="b">
        <f t="shared" si="5"/>
        <v>0</v>
      </c>
      <c r="BS29" s="65" t="str">
        <f t="shared" si="6"/>
        <v/>
      </c>
      <c r="BT29" s="65" t="str">
        <f t="shared" si="7"/>
        <v/>
      </c>
      <c r="BU29" s="65" t="str">
        <f t="shared" si="8"/>
        <v/>
      </c>
      <c r="BV29" s="65" t="str">
        <f t="shared" si="9"/>
        <v/>
      </c>
      <c r="BW29" s="66" t="str">
        <f t="shared" si="10"/>
        <v/>
      </c>
      <c r="BX29" s="67" t="str">
        <f t="shared" si="29"/>
        <v>INCORRECT</v>
      </c>
      <c r="BY29" s="65" t="b">
        <f t="shared" si="30"/>
        <v>0</v>
      </c>
      <c r="BZ29" s="68" t="str">
        <f t="shared" si="11"/>
        <v/>
      </c>
      <c r="CA29" s="65" t="b">
        <f t="shared" si="12"/>
        <v>0</v>
      </c>
      <c r="CB29" s="65" t="b">
        <f t="shared" si="13"/>
        <v>0</v>
      </c>
      <c r="CC29" s="65" t="b">
        <f t="shared" si="14"/>
        <v>0</v>
      </c>
      <c r="CD29" s="65" t="b">
        <f t="shared" si="15"/>
        <v>0</v>
      </c>
      <c r="CE29" s="65" t="b">
        <f t="shared" si="16"/>
        <v>0</v>
      </c>
      <c r="CF29" s="65" t="b">
        <f t="shared" si="17"/>
        <v>0</v>
      </c>
      <c r="CG29" s="65" t="str">
        <f t="shared" si="18"/>
        <v/>
      </c>
      <c r="CH29" s="65" t="str">
        <f t="shared" si="19"/>
        <v/>
      </c>
      <c r="CI29" s="65" t="str">
        <f t="shared" si="20"/>
        <v/>
      </c>
      <c r="CJ29" s="65" t="str">
        <f t="shared" si="21"/>
        <v/>
      </c>
      <c r="CK29" s="65" t="str">
        <f t="shared" si="22"/>
        <v/>
      </c>
      <c r="CL29" s="65" t="str">
        <f t="shared" si="23"/>
        <v/>
      </c>
      <c r="CM29" s="68" t="str">
        <f t="shared" si="24"/>
        <v/>
      </c>
      <c r="CN29" s="68" t="str">
        <f t="shared" si="25"/>
        <v/>
      </c>
      <c r="CO29" s="69" t="str">
        <f t="shared" si="26"/>
        <v>NO</v>
      </c>
      <c r="CP29" s="69" t="str">
        <f t="shared" si="27"/>
        <v>NO</v>
      </c>
      <c r="CQ29" s="67" t="str">
        <f t="shared" si="31"/>
        <v>NO</v>
      </c>
      <c r="CR29" s="67" t="str">
        <f t="shared" si="32"/>
        <v>NO</v>
      </c>
      <c r="CS29" s="69" t="str">
        <f t="shared" si="33"/>
        <v>OK</v>
      </c>
      <c r="CT29" s="65" t="b">
        <f t="shared" si="34"/>
        <v>0</v>
      </c>
      <c r="CU29" s="65" t="b">
        <f t="shared" si="35"/>
        <v>0</v>
      </c>
      <c r="CV29" s="65" t="b">
        <f t="shared" si="36"/>
        <v>0</v>
      </c>
      <c r="CW29" s="65" t="b">
        <f t="shared" si="37"/>
        <v>0</v>
      </c>
      <c r="CX29" s="68" t="str">
        <f t="shared" si="38"/>
        <v>SEQUENCE INCORRECT</v>
      </c>
      <c r="CY29" s="70">
        <f>COUNTIF(B19:B28,T(B29))</f>
        <v>10</v>
      </c>
    </row>
    <row r="30" spans="1:103" s="31" customFormat="1" ht="18.95" customHeight="1" thickBot="1">
      <c r="A30" s="53"/>
      <c r="B30" s="300"/>
      <c r="C30" s="301"/>
      <c r="D30" s="300"/>
      <c r="E30" s="301"/>
      <c r="F30" s="300"/>
      <c r="G30" s="301"/>
      <c r="H30" s="300"/>
      <c r="I30" s="301"/>
      <c r="J30" s="300"/>
      <c r="K30" s="301"/>
      <c r="L30" s="282" t="str">
        <f>IF(AND(A30&lt;&gt;"",B30&lt;&gt;"",D30&lt;&gt;"", F30&lt;&gt;"", H30&lt;&gt;"", J30&lt;&gt;"",Q30="",P30="OK",T30="",OR(D30&lt;=E17,D30="ABS"),OR(F30&lt;=G17,F30="ABS"),OR(H30&lt;=I17,H30="ABS"),OR(J30&lt;=K17,J30="ABS")),IF(AND(D30="ABS",F30="ABS",H30="ABS",J30="ABS"),"ABS",IF(SUM(D30,F30,H30,J30)=0,"ZERO",SUM(D30,F30,H30,J30))),"")</f>
        <v/>
      </c>
      <c r="M30" s="307"/>
      <c r="N30" s="32" t="str">
        <f>IF(L30="","",IF(M17=200,LOOKUP(L30,{"ABS","ZERO",1,100,110,120,130,140,150,160,170},{"FAIL","FAIL","FAIL","D","D+","C","C+","B","B+","A","A+"}),IF(M17=150,LOOKUP(L30,{"ABS","ZERO",1,75,82,90,97,105,112,120,127},{"FAIL","FAIL","FAIL","D","D+","C","C+","B","B+","A","A+"}),IF(M17=100,LOOKUP(L30,{"ABS","ZERO",1,50,55,60,66,75,85},{"FAIL","FAIL","FAIL","C","C+","B","B+","A","A+"}),IF(M17=50,LOOKUP(L30,{"ABS","ZERO",1,25,27,30,33,37,42},{"FAIL","FAIL","FAIL","C","C+","B","B+","A","A+"}))))))</f>
        <v/>
      </c>
      <c r="O30" s="273"/>
      <c r="P30" s="74" t="str">
        <f t="shared" si="0"/>
        <v/>
      </c>
      <c r="Q30" s="263" t="str">
        <f>IF(AND(A30&lt;&gt;"",B30&lt;&gt;""),IF(OR(D30&lt;&gt;"ABS"),IF(OR(AND(D30&lt;ROUNDDOWN((0.7*E17),0),D30&lt;&gt;0),D30&gt;E17,D30=""),"Attendance Marks incorrect",""),""),"")</f>
        <v/>
      </c>
      <c r="R30" s="264"/>
      <c r="S30" s="264"/>
      <c r="T30" s="264" t="str">
        <f>IF(OR(AND(OR(F30&lt;=G17, F30=0, F30="ABS"),OR(H30&lt;=I17, H30=0, H30="ABS"),OR(J30&lt;=K17, J30="ABS"))),IF(OR(AND(A30="",B30="",D30="",F30="",H30="",J30=""),AND(A30&lt;&gt;"",B30&lt;&gt;"",D30&lt;&gt;"",F30&lt;&gt;"",H30&lt;&gt;"",J30&lt;&gt;"", AG30="OK")),"","Given Marks or Format is incorrect"),"Given Marks or Format is incorrect")</f>
        <v/>
      </c>
      <c r="U30" s="264"/>
      <c r="V30" s="264"/>
      <c r="W30" s="264"/>
      <c r="X30" s="264"/>
      <c r="Y30" s="127"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65" t="str">
        <f t="shared" si="2"/>
        <v/>
      </c>
      <c r="BP30" s="65" t="b">
        <f t="shared" si="3"/>
        <v>0</v>
      </c>
      <c r="BQ30" s="65" t="b">
        <f t="shared" si="4"/>
        <v>0</v>
      </c>
      <c r="BR30" s="65" t="b">
        <f t="shared" si="5"/>
        <v>0</v>
      </c>
      <c r="BS30" s="65" t="str">
        <f t="shared" si="6"/>
        <v/>
      </c>
      <c r="BT30" s="65" t="str">
        <f t="shared" si="7"/>
        <v/>
      </c>
      <c r="BU30" s="65" t="str">
        <f t="shared" si="8"/>
        <v/>
      </c>
      <c r="BV30" s="65" t="str">
        <f t="shared" si="9"/>
        <v/>
      </c>
      <c r="BW30" s="66" t="str">
        <f t="shared" si="10"/>
        <v/>
      </c>
      <c r="BX30" s="67" t="str">
        <f t="shared" si="29"/>
        <v>INCORRECT</v>
      </c>
      <c r="BY30" s="65" t="b">
        <f t="shared" si="30"/>
        <v>0</v>
      </c>
      <c r="BZ30" s="68" t="str">
        <f t="shared" si="11"/>
        <v/>
      </c>
      <c r="CA30" s="65" t="b">
        <f t="shared" si="12"/>
        <v>0</v>
      </c>
      <c r="CB30" s="65" t="b">
        <f t="shared" si="13"/>
        <v>0</v>
      </c>
      <c r="CC30" s="65" t="b">
        <f t="shared" si="14"/>
        <v>0</v>
      </c>
      <c r="CD30" s="65" t="b">
        <f t="shared" si="15"/>
        <v>0</v>
      </c>
      <c r="CE30" s="65" t="b">
        <f t="shared" si="16"/>
        <v>0</v>
      </c>
      <c r="CF30" s="65" t="b">
        <f t="shared" si="17"/>
        <v>0</v>
      </c>
      <c r="CG30" s="65" t="str">
        <f t="shared" si="18"/>
        <v/>
      </c>
      <c r="CH30" s="65" t="str">
        <f t="shared" si="19"/>
        <v/>
      </c>
      <c r="CI30" s="65" t="str">
        <f t="shared" si="20"/>
        <v/>
      </c>
      <c r="CJ30" s="65" t="str">
        <f t="shared" si="21"/>
        <v/>
      </c>
      <c r="CK30" s="65" t="str">
        <f t="shared" si="22"/>
        <v/>
      </c>
      <c r="CL30" s="65" t="str">
        <f t="shared" si="23"/>
        <v/>
      </c>
      <c r="CM30" s="68" t="str">
        <f t="shared" si="24"/>
        <v/>
      </c>
      <c r="CN30" s="68" t="str">
        <f t="shared" si="25"/>
        <v/>
      </c>
      <c r="CO30" s="69" t="str">
        <f t="shared" si="26"/>
        <v>NO</v>
      </c>
      <c r="CP30" s="69" t="str">
        <f t="shared" si="27"/>
        <v>NO</v>
      </c>
      <c r="CQ30" s="67" t="str">
        <f t="shared" si="31"/>
        <v>NO</v>
      </c>
      <c r="CR30" s="67" t="str">
        <f t="shared" si="32"/>
        <v>NO</v>
      </c>
      <c r="CS30" s="69" t="str">
        <f t="shared" si="33"/>
        <v>OK</v>
      </c>
      <c r="CT30" s="65" t="b">
        <f t="shared" si="34"/>
        <v>0</v>
      </c>
      <c r="CU30" s="65" t="b">
        <f t="shared" si="35"/>
        <v>0</v>
      </c>
      <c r="CV30" s="65" t="b">
        <f t="shared" si="36"/>
        <v>0</v>
      </c>
      <c r="CW30" s="65" t="b">
        <f t="shared" si="37"/>
        <v>0</v>
      </c>
      <c r="CX30" s="68" t="str">
        <f t="shared" si="38"/>
        <v>SEQUENCE INCORRECT</v>
      </c>
      <c r="CY30" s="70">
        <f>COUNTIF(B19:B29,T(B30))</f>
        <v>11</v>
      </c>
    </row>
    <row r="31" spans="1:103" s="31" customFormat="1" ht="18.95" customHeight="1" thickBot="1">
      <c r="A31" s="53"/>
      <c r="B31" s="300"/>
      <c r="C31" s="301"/>
      <c r="D31" s="300"/>
      <c r="E31" s="301"/>
      <c r="F31" s="300"/>
      <c r="G31" s="301"/>
      <c r="H31" s="300"/>
      <c r="I31" s="301"/>
      <c r="J31" s="300"/>
      <c r="K31" s="301"/>
      <c r="L31" s="282" t="str">
        <f>IF(AND(A31&lt;&gt;"",B31&lt;&gt;"",D31&lt;&gt;"", F31&lt;&gt;"", H31&lt;&gt;"", J31&lt;&gt;"",Q31="",P31="OK",T31="",OR(D31&lt;=E17,D31="ABS"),OR(F31&lt;=G17,F31="ABS"),OR(H31&lt;=I17,H31="ABS"),OR(J31&lt;=K17,J31="ABS")),IF(AND(D31="ABS",F31="ABS",H31="ABS",J31="ABS"),"ABS",IF(SUM(D31,F31,H31,J31)=0,"ZERO",SUM(D31,F31,H31,J31))),"")</f>
        <v/>
      </c>
      <c r="M31" s="307"/>
      <c r="N31" s="32" t="str">
        <f>IF(L31="","",IF(M17=200,LOOKUP(L31,{"ABS","ZERO",1,100,110,120,130,140,150,160,170},{"FAIL","FAIL","FAIL","D","D+","C","C+","B","B+","A","A+"}),IF(M17=150,LOOKUP(L31,{"ABS","ZERO",1,75,82,90,97,105,112,120,127},{"FAIL","FAIL","FAIL","D","D+","C","C+","B","B+","A","A+"}),IF(M17=100,LOOKUP(L31,{"ABS","ZERO",1,50,55,60,66,75,85},{"FAIL","FAIL","FAIL","C","C+","B","B+","A","A+"}),IF(M17=50,LOOKUP(L31,{"ABS","ZERO",1,25,27,30,33,37,42},{"FAIL","FAIL","FAIL","C","C+","B","B+","A","A+"}))))))</f>
        <v/>
      </c>
      <c r="O31" s="273"/>
      <c r="P31" s="74" t="str">
        <f t="shared" si="0"/>
        <v/>
      </c>
      <c r="Q31" s="263" t="str">
        <f>IF(AND(A31&lt;&gt;"",B31&lt;&gt;""),IF(OR(D31&lt;&gt;"ABS"),IF(OR(AND(D31&lt;ROUNDDOWN((0.7*E17),0),D31&lt;&gt;0),D31&gt;E17,D31=""),"Attendance Marks incorrect",""),""),"")</f>
        <v/>
      </c>
      <c r="R31" s="264"/>
      <c r="S31" s="264"/>
      <c r="T31" s="264" t="str">
        <f>IF(OR(AND(OR(F31&lt;=G17, F31=0, F31="ABS"),OR(H31&lt;=I17, H31=0, H31="ABS"),OR(J31&lt;=K17, J31="ABS"))),IF(OR(AND(A31="",B31="",D31="",F31="",H31="",J31=""),AND(A31&lt;&gt;"",B31&lt;&gt;"",D31&lt;&gt;"",F31&lt;&gt;"",H31&lt;&gt;"",J31&lt;&gt;"", AG31="OK")),"","Given Marks or Format is incorrect"),"Given Marks or Format is incorrect")</f>
        <v/>
      </c>
      <c r="U31" s="264"/>
      <c r="V31" s="264"/>
      <c r="W31" s="264"/>
      <c r="X31" s="264"/>
      <c r="Y31" s="127"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65" t="str">
        <f t="shared" si="2"/>
        <v/>
      </c>
      <c r="BP31" s="65" t="b">
        <f t="shared" si="3"/>
        <v>0</v>
      </c>
      <c r="BQ31" s="65" t="b">
        <f t="shared" si="4"/>
        <v>0</v>
      </c>
      <c r="BR31" s="65" t="b">
        <f t="shared" si="5"/>
        <v>0</v>
      </c>
      <c r="BS31" s="65" t="str">
        <f t="shared" si="6"/>
        <v/>
      </c>
      <c r="BT31" s="65" t="str">
        <f t="shared" si="7"/>
        <v/>
      </c>
      <c r="BU31" s="65" t="str">
        <f t="shared" si="8"/>
        <v/>
      </c>
      <c r="BV31" s="65" t="str">
        <f t="shared" si="9"/>
        <v/>
      </c>
      <c r="BW31" s="66" t="str">
        <f t="shared" si="10"/>
        <v/>
      </c>
      <c r="BX31" s="67" t="str">
        <f t="shared" si="29"/>
        <v>INCORRECT</v>
      </c>
      <c r="BY31" s="65" t="b">
        <f t="shared" si="30"/>
        <v>0</v>
      </c>
      <c r="BZ31" s="68" t="str">
        <f t="shared" si="11"/>
        <v/>
      </c>
      <c r="CA31" s="65" t="b">
        <f t="shared" si="12"/>
        <v>0</v>
      </c>
      <c r="CB31" s="65" t="b">
        <f t="shared" si="13"/>
        <v>0</v>
      </c>
      <c r="CC31" s="65" t="b">
        <f t="shared" si="14"/>
        <v>0</v>
      </c>
      <c r="CD31" s="65" t="b">
        <f t="shared" si="15"/>
        <v>0</v>
      </c>
      <c r="CE31" s="65" t="b">
        <f t="shared" si="16"/>
        <v>0</v>
      </c>
      <c r="CF31" s="65" t="b">
        <f t="shared" si="17"/>
        <v>0</v>
      </c>
      <c r="CG31" s="65" t="str">
        <f t="shared" si="18"/>
        <v/>
      </c>
      <c r="CH31" s="65" t="str">
        <f t="shared" si="19"/>
        <v/>
      </c>
      <c r="CI31" s="65" t="str">
        <f t="shared" si="20"/>
        <v/>
      </c>
      <c r="CJ31" s="65" t="str">
        <f t="shared" si="21"/>
        <v/>
      </c>
      <c r="CK31" s="65" t="str">
        <f t="shared" si="22"/>
        <v/>
      </c>
      <c r="CL31" s="65" t="str">
        <f t="shared" si="23"/>
        <v/>
      </c>
      <c r="CM31" s="68" t="str">
        <f t="shared" si="24"/>
        <v/>
      </c>
      <c r="CN31" s="68" t="str">
        <f t="shared" si="25"/>
        <v/>
      </c>
      <c r="CO31" s="69" t="str">
        <f t="shared" si="26"/>
        <v>NO</v>
      </c>
      <c r="CP31" s="69" t="str">
        <f t="shared" si="27"/>
        <v>NO</v>
      </c>
      <c r="CQ31" s="67" t="str">
        <f t="shared" si="31"/>
        <v>NO</v>
      </c>
      <c r="CR31" s="67" t="str">
        <f t="shared" si="32"/>
        <v>NO</v>
      </c>
      <c r="CS31" s="69" t="str">
        <f t="shared" si="33"/>
        <v>OK</v>
      </c>
      <c r="CT31" s="65" t="b">
        <f t="shared" si="34"/>
        <v>0</v>
      </c>
      <c r="CU31" s="65" t="b">
        <f t="shared" si="35"/>
        <v>0</v>
      </c>
      <c r="CV31" s="65" t="b">
        <f t="shared" si="36"/>
        <v>0</v>
      </c>
      <c r="CW31" s="65" t="b">
        <f t="shared" si="37"/>
        <v>0</v>
      </c>
      <c r="CX31" s="68" t="str">
        <f t="shared" si="38"/>
        <v>SEQUENCE INCORRECT</v>
      </c>
      <c r="CY31" s="70">
        <f>COUNTIF(B19:B30,T(B31))</f>
        <v>12</v>
      </c>
    </row>
    <row r="32" spans="1:103" s="31" customFormat="1" ht="18.95" customHeight="1" thickBot="1">
      <c r="A32" s="53"/>
      <c r="B32" s="300"/>
      <c r="C32" s="301"/>
      <c r="D32" s="300"/>
      <c r="E32" s="301"/>
      <c r="F32" s="300"/>
      <c r="G32" s="301"/>
      <c r="H32" s="300"/>
      <c r="I32" s="301"/>
      <c r="J32" s="300"/>
      <c r="K32" s="301"/>
      <c r="L32" s="282" t="str">
        <f>IF(AND(A32&lt;&gt;"",B32&lt;&gt;"",D32&lt;&gt;"", F32&lt;&gt;"", H32&lt;&gt;"", J32&lt;&gt;"",Q32="",P32="OK",T32="",OR(D32&lt;=E17,D32="ABS"),OR(F32&lt;=G17,F32="ABS"),OR(H32&lt;=I17,H32="ABS"),OR(J32&lt;=K17,J32="ABS")),IF(AND(D32="ABS",F32="ABS",H32="ABS",J32="ABS"),"ABS",IF(SUM(D32,F32,H32,J32)=0,"ZERO",SUM(D32,F32,H32,J32))),"")</f>
        <v/>
      </c>
      <c r="M32" s="307"/>
      <c r="N32" s="32" t="str">
        <f>IF(L32="","",IF(M17=200,LOOKUP(L32,{"ABS","ZERO",1,100,110,120,130,140,150,160,170},{"FAIL","FAIL","FAIL","D","D+","C","C+","B","B+","A","A+"}),IF(M17=150,LOOKUP(L32,{"ABS","ZERO",1,75,82,90,97,105,112,120,127},{"FAIL","FAIL","FAIL","D","D+","C","C+","B","B+","A","A+"}),IF(M17=100,LOOKUP(L32,{"ABS","ZERO",1,50,55,60,66,75,85},{"FAIL","FAIL","FAIL","C","C+","B","B+","A","A+"}),IF(M17=50,LOOKUP(L32,{"ABS","ZERO",1,25,27,30,33,37,42},{"FAIL","FAIL","FAIL","C","C+","B","B+","A","A+"}))))))</f>
        <v/>
      </c>
      <c r="O32" s="273"/>
      <c r="P32" s="74" t="str">
        <f t="shared" si="0"/>
        <v/>
      </c>
      <c r="Q32" s="263" t="str">
        <f>IF(AND(A32&lt;&gt;"",B32&lt;&gt;""),IF(OR(D32&lt;&gt;"ABS"),IF(OR(AND(D32&lt;ROUNDDOWN((0.7*E17),0),D32&lt;&gt;0),D32&gt;E17,D32=""),"Attendance Marks incorrect",""),""),"")</f>
        <v/>
      </c>
      <c r="R32" s="264"/>
      <c r="S32" s="264"/>
      <c r="T32" s="264" t="str">
        <f>IF(OR(AND(OR(F32&lt;=G17, F32=0, F32="ABS"),OR(H32&lt;=I17, H32=0, H32="ABS"),OR(J32&lt;=K17, J32="ABS"))),IF(OR(AND(A32="",B32="",D32="",F32="",H32="",J32=""),AND(A32&lt;&gt;"",B32&lt;&gt;"",D32&lt;&gt;"",F32&lt;&gt;"",H32&lt;&gt;"",J32&lt;&gt;"", AG32="OK")),"","Given Marks or Format is incorrect"),"Given Marks or Format is incorrect")</f>
        <v/>
      </c>
      <c r="U32" s="264"/>
      <c r="V32" s="264"/>
      <c r="W32" s="264"/>
      <c r="X32" s="264"/>
      <c r="Y32" s="127"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65" t="str">
        <f t="shared" si="2"/>
        <v/>
      </c>
      <c r="BP32" s="65" t="b">
        <f t="shared" si="3"/>
        <v>0</v>
      </c>
      <c r="BQ32" s="65" t="b">
        <f t="shared" si="4"/>
        <v>0</v>
      </c>
      <c r="BR32" s="65" t="b">
        <f t="shared" si="5"/>
        <v>0</v>
      </c>
      <c r="BS32" s="65" t="str">
        <f t="shared" si="6"/>
        <v/>
      </c>
      <c r="BT32" s="65" t="str">
        <f t="shared" si="7"/>
        <v/>
      </c>
      <c r="BU32" s="65" t="str">
        <f t="shared" si="8"/>
        <v/>
      </c>
      <c r="BV32" s="65" t="str">
        <f t="shared" si="9"/>
        <v/>
      </c>
      <c r="BW32" s="66" t="str">
        <f t="shared" si="10"/>
        <v/>
      </c>
      <c r="BX32" s="67" t="str">
        <f t="shared" si="29"/>
        <v>INCORRECT</v>
      </c>
      <c r="BY32" s="65" t="b">
        <f t="shared" si="30"/>
        <v>0</v>
      </c>
      <c r="BZ32" s="68" t="str">
        <f t="shared" si="11"/>
        <v/>
      </c>
      <c r="CA32" s="65" t="b">
        <f t="shared" si="12"/>
        <v>0</v>
      </c>
      <c r="CB32" s="65" t="b">
        <f t="shared" si="13"/>
        <v>0</v>
      </c>
      <c r="CC32" s="65" t="b">
        <f t="shared" si="14"/>
        <v>0</v>
      </c>
      <c r="CD32" s="65" t="b">
        <f t="shared" si="15"/>
        <v>0</v>
      </c>
      <c r="CE32" s="65" t="b">
        <f t="shared" si="16"/>
        <v>0</v>
      </c>
      <c r="CF32" s="65" t="b">
        <f t="shared" si="17"/>
        <v>0</v>
      </c>
      <c r="CG32" s="65" t="str">
        <f t="shared" si="18"/>
        <v/>
      </c>
      <c r="CH32" s="65" t="str">
        <f t="shared" si="19"/>
        <v/>
      </c>
      <c r="CI32" s="65" t="str">
        <f t="shared" si="20"/>
        <v/>
      </c>
      <c r="CJ32" s="65" t="str">
        <f t="shared" si="21"/>
        <v/>
      </c>
      <c r="CK32" s="65" t="str">
        <f t="shared" si="22"/>
        <v/>
      </c>
      <c r="CL32" s="65" t="str">
        <f t="shared" si="23"/>
        <v/>
      </c>
      <c r="CM32" s="68" t="str">
        <f t="shared" si="24"/>
        <v/>
      </c>
      <c r="CN32" s="68" t="str">
        <f t="shared" si="25"/>
        <v/>
      </c>
      <c r="CO32" s="69" t="str">
        <f t="shared" si="26"/>
        <v>NO</v>
      </c>
      <c r="CP32" s="69" t="str">
        <f t="shared" si="27"/>
        <v>NO</v>
      </c>
      <c r="CQ32" s="67" t="str">
        <f t="shared" si="31"/>
        <v>NO</v>
      </c>
      <c r="CR32" s="67" t="str">
        <f t="shared" si="32"/>
        <v>NO</v>
      </c>
      <c r="CS32" s="69" t="str">
        <f t="shared" si="33"/>
        <v>OK</v>
      </c>
      <c r="CT32" s="65" t="b">
        <f t="shared" si="34"/>
        <v>0</v>
      </c>
      <c r="CU32" s="65" t="b">
        <f t="shared" si="35"/>
        <v>0</v>
      </c>
      <c r="CV32" s="65" t="b">
        <f t="shared" si="36"/>
        <v>0</v>
      </c>
      <c r="CW32" s="65" t="b">
        <f t="shared" si="37"/>
        <v>0</v>
      </c>
      <c r="CX32" s="68" t="str">
        <f t="shared" si="38"/>
        <v>SEQUENCE INCORRECT</v>
      </c>
      <c r="CY32" s="70">
        <f>COUNTIF(B19:B31,T(B32))</f>
        <v>13</v>
      </c>
    </row>
    <row r="33" spans="1:103" s="31" customFormat="1" ht="18.95" customHeight="1" thickBot="1">
      <c r="A33" s="53"/>
      <c r="B33" s="300"/>
      <c r="C33" s="301"/>
      <c r="D33" s="300"/>
      <c r="E33" s="301"/>
      <c r="F33" s="300"/>
      <c r="G33" s="301"/>
      <c r="H33" s="300"/>
      <c r="I33" s="301"/>
      <c r="J33" s="300"/>
      <c r="K33" s="301"/>
      <c r="L33" s="282" t="str">
        <f>IF(AND(A33&lt;&gt;"",B33&lt;&gt;"",D33&lt;&gt;"", F33&lt;&gt;"", H33&lt;&gt;"", J33&lt;&gt;"",Q33="",P33="OK",T33="",OR(D33&lt;=E17,D33="ABS"),OR(F33&lt;=G17,F33="ABS"),OR(H33&lt;=I17,H33="ABS"),OR(J33&lt;=K17,J33="ABS")),IF(AND(D33="ABS",F33="ABS",H33="ABS",J33="ABS"),"ABS",IF(SUM(D33,F33,H33,J33)=0,"ZERO",SUM(D33,F33,H33,J33))),"")</f>
        <v/>
      </c>
      <c r="M33" s="307"/>
      <c r="N33" s="32" t="str">
        <f>IF(L33="","",IF(M17=200,LOOKUP(L33,{"ABS","ZERO",1,100,110,120,130,140,150,160,170},{"FAIL","FAIL","FAIL","D","D+","C","C+","B","B+","A","A+"}),IF(M17=150,LOOKUP(L33,{"ABS","ZERO",1,75,82,90,97,105,112,120,127},{"FAIL","FAIL","FAIL","D","D+","C","C+","B","B+","A","A+"}),IF(M17=100,LOOKUP(L33,{"ABS","ZERO",1,50,55,60,66,75,85},{"FAIL","FAIL","FAIL","C","C+","B","B+","A","A+"}),IF(M17=50,LOOKUP(L33,{"ABS","ZERO",1,25,27,30,33,37,42},{"FAIL","FAIL","FAIL","C","C+","B","B+","A","A+"}))))))</f>
        <v/>
      </c>
      <c r="O33" s="273"/>
      <c r="P33" s="74" t="str">
        <f t="shared" si="0"/>
        <v/>
      </c>
      <c r="Q33" s="263" t="str">
        <f>IF(AND(A33&lt;&gt;"",B33&lt;&gt;""),IF(OR(D33&lt;&gt;"ABS"),IF(OR(AND(D33&lt;ROUNDDOWN((0.7*E17),0),D33&lt;&gt;0),D33&gt;E17,D33=""),"Attendance Marks incorrect",""),""),"")</f>
        <v/>
      </c>
      <c r="R33" s="264"/>
      <c r="S33" s="264"/>
      <c r="T33" s="264" t="str">
        <f>IF(OR(AND(OR(F33&lt;=G17, F33=0, F33="ABS"),OR(H33&lt;=I17, H33=0, H33="ABS"),OR(J33&lt;=K17, J33="ABS"))),IF(OR(AND(A33="",B33="",D33="",F33="",H33="",J33=""),AND(A33&lt;&gt;"",B33&lt;&gt;"",D33&lt;&gt;"",F33&lt;&gt;"",H33&lt;&gt;"",J33&lt;&gt;"", AG33="OK")),"","Given Marks or Format is incorrect"),"Given Marks or Format is incorrect")</f>
        <v/>
      </c>
      <c r="U33" s="264"/>
      <c r="V33" s="264"/>
      <c r="W33" s="264"/>
      <c r="X33" s="264"/>
      <c r="Y33" s="127"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65" t="str">
        <f t="shared" si="2"/>
        <v/>
      </c>
      <c r="BP33" s="65" t="b">
        <f t="shared" si="3"/>
        <v>0</v>
      </c>
      <c r="BQ33" s="65" t="b">
        <f t="shared" si="4"/>
        <v>0</v>
      </c>
      <c r="BR33" s="65" t="b">
        <f t="shared" si="5"/>
        <v>0</v>
      </c>
      <c r="BS33" s="65" t="str">
        <f t="shared" si="6"/>
        <v/>
      </c>
      <c r="BT33" s="65" t="str">
        <f t="shared" si="7"/>
        <v/>
      </c>
      <c r="BU33" s="65" t="str">
        <f t="shared" si="8"/>
        <v/>
      </c>
      <c r="BV33" s="65" t="str">
        <f t="shared" si="9"/>
        <v/>
      </c>
      <c r="BW33" s="66" t="str">
        <f t="shared" si="10"/>
        <v/>
      </c>
      <c r="BX33" s="67" t="str">
        <f t="shared" si="29"/>
        <v>INCORRECT</v>
      </c>
      <c r="BY33" s="65" t="b">
        <f t="shared" si="30"/>
        <v>0</v>
      </c>
      <c r="BZ33" s="68" t="str">
        <f t="shared" si="11"/>
        <v/>
      </c>
      <c r="CA33" s="65" t="b">
        <f t="shared" si="12"/>
        <v>0</v>
      </c>
      <c r="CB33" s="65" t="b">
        <f t="shared" si="13"/>
        <v>0</v>
      </c>
      <c r="CC33" s="65" t="b">
        <f t="shared" si="14"/>
        <v>0</v>
      </c>
      <c r="CD33" s="65" t="b">
        <f t="shared" si="15"/>
        <v>0</v>
      </c>
      <c r="CE33" s="65" t="b">
        <f t="shared" si="16"/>
        <v>0</v>
      </c>
      <c r="CF33" s="65" t="b">
        <f t="shared" si="17"/>
        <v>0</v>
      </c>
      <c r="CG33" s="65" t="str">
        <f t="shared" si="18"/>
        <v/>
      </c>
      <c r="CH33" s="65" t="str">
        <f t="shared" si="19"/>
        <v/>
      </c>
      <c r="CI33" s="65" t="str">
        <f t="shared" si="20"/>
        <v/>
      </c>
      <c r="CJ33" s="65" t="str">
        <f t="shared" si="21"/>
        <v/>
      </c>
      <c r="CK33" s="65" t="str">
        <f t="shared" si="22"/>
        <v/>
      </c>
      <c r="CL33" s="65" t="str">
        <f t="shared" si="23"/>
        <v/>
      </c>
      <c r="CM33" s="68" t="str">
        <f t="shared" si="24"/>
        <v/>
      </c>
      <c r="CN33" s="68" t="str">
        <f t="shared" si="25"/>
        <v/>
      </c>
      <c r="CO33" s="69" t="str">
        <f t="shared" si="26"/>
        <v>NO</v>
      </c>
      <c r="CP33" s="69" t="str">
        <f t="shared" si="27"/>
        <v>NO</v>
      </c>
      <c r="CQ33" s="67" t="str">
        <f t="shared" si="31"/>
        <v>NO</v>
      </c>
      <c r="CR33" s="67" t="str">
        <f t="shared" si="32"/>
        <v>NO</v>
      </c>
      <c r="CS33" s="69" t="str">
        <f t="shared" si="33"/>
        <v>OK</v>
      </c>
      <c r="CT33" s="65" t="b">
        <f t="shared" si="34"/>
        <v>0</v>
      </c>
      <c r="CU33" s="65" t="b">
        <f t="shared" si="35"/>
        <v>0</v>
      </c>
      <c r="CV33" s="65" t="b">
        <f t="shared" si="36"/>
        <v>0</v>
      </c>
      <c r="CW33" s="65" t="b">
        <f t="shared" si="37"/>
        <v>0</v>
      </c>
      <c r="CX33" s="68" t="str">
        <f t="shared" si="38"/>
        <v>SEQUENCE INCORRECT</v>
      </c>
      <c r="CY33" s="70">
        <f>COUNTIF(B19:B32,T(B33))</f>
        <v>14</v>
      </c>
    </row>
    <row r="34" spans="1:103" s="31" customFormat="1" ht="18.95" customHeight="1" thickBot="1">
      <c r="A34" s="53"/>
      <c r="B34" s="300"/>
      <c r="C34" s="301"/>
      <c r="D34" s="300"/>
      <c r="E34" s="301"/>
      <c r="F34" s="300"/>
      <c r="G34" s="301"/>
      <c r="H34" s="300"/>
      <c r="I34" s="301"/>
      <c r="J34" s="300"/>
      <c r="K34" s="301"/>
      <c r="L34" s="282" t="str">
        <f>IF(AND(A34&lt;&gt;"",B34&lt;&gt;"",D34&lt;&gt;"", F34&lt;&gt;"", H34&lt;&gt;"", J34&lt;&gt;"",Q34="",P34="OK",T34="",OR(D34&lt;=E17,D34="ABS"),OR(F34&lt;=G17,F34="ABS"),OR(H34&lt;=I17,H34="ABS"),OR(J34&lt;=K17,J34="ABS")),IF(AND(D34="ABS",F34="ABS",H34="ABS",J34="ABS"),"ABS",IF(SUM(D34,F34,H34,J34)=0,"ZERO",SUM(D34,F34,H34,J34))),"")</f>
        <v/>
      </c>
      <c r="M34" s="307"/>
      <c r="N34" s="32" t="str">
        <f>IF(L34="","",IF(M17=200,LOOKUP(L34,{"ABS","ZERO",1,100,110,120,130,140,150,160,170},{"FAIL","FAIL","FAIL","D","D+","C","C+","B","B+","A","A+"}),IF(M17=150,LOOKUP(L34,{"ABS","ZERO",1,75,82,90,97,105,112,120,127},{"FAIL","FAIL","FAIL","D","D+","C","C+","B","B+","A","A+"}),IF(M17=100,LOOKUP(L34,{"ABS","ZERO",1,50,55,60,66,75,85},{"FAIL","FAIL","FAIL","C","C+","B","B+","A","A+"}),IF(M17=50,LOOKUP(L34,{"ABS","ZERO",1,25,27,30,33,37,42},{"FAIL","FAIL","FAIL","C","C+","B","B+","A","A+"}))))))</f>
        <v/>
      </c>
      <c r="O34" s="273"/>
      <c r="P34" s="74" t="str">
        <f t="shared" si="0"/>
        <v/>
      </c>
      <c r="Q34" s="263" t="str">
        <f>IF(AND(A34&lt;&gt;"",B34&lt;&gt;""),IF(OR(D34&lt;&gt;"ABS"),IF(OR(AND(D34&lt;ROUNDDOWN((0.7*E17),0),D34&lt;&gt;0),D34&gt;E17,D34=""),"Attendance Marks incorrect",""),""),"")</f>
        <v/>
      </c>
      <c r="R34" s="264"/>
      <c r="S34" s="264"/>
      <c r="T34" s="264" t="str">
        <f>IF(OR(AND(OR(F34&lt;=G17, F34=0, F34="ABS"),OR(H34&lt;=I17, H34=0, H34="ABS"),OR(J34&lt;=K17, J34="ABS"))),IF(OR(AND(A34="",B34="",D34="",F34="",H34="",J34=""),AND(A34&lt;&gt;"",B34&lt;&gt;"",D34&lt;&gt;"",F34&lt;&gt;"",H34&lt;&gt;"",J34&lt;&gt;"", AG34="OK")),"","Given Marks or Format is incorrect"),"Given Marks or Format is incorrect")</f>
        <v/>
      </c>
      <c r="U34" s="264"/>
      <c r="V34" s="264"/>
      <c r="W34" s="264"/>
      <c r="X34" s="264"/>
      <c r="Y34" s="127"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65" t="str">
        <f t="shared" si="2"/>
        <v/>
      </c>
      <c r="BP34" s="65" t="b">
        <f t="shared" si="3"/>
        <v>0</v>
      </c>
      <c r="BQ34" s="65" t="b">
        <f t="shared" si="4"/>
        <v>0</v>
      </c>
      <c r="BR34" s="65" t="b">
        <f t="shared" si="5"/>
        <v>0</v>
      </c>
      <c r="BS34" s="65" t="str">
        <f t="shared" si="6"/>
        <v/>
      </c>
      <c r="BT34" s="65" t="str">
        <f t="shared" si="7"/>
        <v/>
      </c>
      <c r="BU34" s="65" t="str">
        <f t="shared" si="8"/>
        <v/>
      </c>
      <c r="BV34" s="65" t="str">
        <f t="shared" si="9"/>
        <v/>
      </c>
      <c r="BW34" s="66" t="str">
        <f t="shared" si="10"/>
        <v/>
      </c>
      <c r="BX34" s="67" t="str">
        <f t="shared" si="29"/>
        <v>INCORRECT</v>
      </c>
      <c r="BY34" s="65" t="b">
        <f t="shared" si="30"/>
        <v>0</v>
      </c>
      <c r="BZ34" s="68" t="str">
        <f t="shared" si="11"/>
        <v/>
      </c>
      <c r="CA34" s="65" t="b">
        <f t="shared" si="12"/>
        <v>0</v>
      </c>
      <c r="CB34" s="65" t="b">
        <f t="shared" si="13"/>
        <v>0</v>
      </c>
      <c r="CC34" s="65" t="b">
        <f t="shared" si="14"/>
        <v>0</v>
      </c>
      <c r="CD34" s="65" t="b">
        <f t="shared" si="15"/>
        <v>0</v>
      </c>
      <c r="CE34" s="65" t="b">
        <f t="shared" si="16"/>
        <v>0</v>
      </c>
      <c r="CF34" s="65" t="b">
        <f t="shared" si="17"/>
        <v>0</v>
      </c>
      <c r="CG34" s="65" t="str">
        <f t="shared" si="18"/>
        <v/>
      </c>
      <c r="CH34" s="65" t="str">
        <f t="shared" si="19"/>
        <v/>
      </c>
      <c r="CI34" s="65" t="str">
        <f t="shared" si="20"/>
        <v/>
      </c>
      <c r="CJ34" s="65" t="str">
        <f t="shared" si="21"/>
        <v/>
      </c>
      <c r="CK34" s="65" t="str">
        <f t="shared" si="22"/>
        <v/>
      </c>
      <c r="CL34" s="65" t="str">
        <f t="shared" si="23"/>
        <v/>
      </c>
      <c r="CM34" s="68" t="str">
        <f t="shared" si="24"/>
        <v/>
      </c>
      <c r="CN34" s="68" t="str">
        <f t="shared" si="25"/>
        <v/>
      </c>
      <c r="CO34" s="69" t="str">
        <f t="shared" si="26"/>
        <v>NO</v>
      </c>
      <c r="CP34" s="69" t="str">
        <f t="shared" si="27"/>
        <v>NO</v>
      </c>
      <c r="CQ34" s="67" t="str">
        <f t="shared" si="31"/>
        <v>NO</v>
      </c>
      <c r="CR34" s="67" t="str">
        <f t="shared" si="32"/>
        <v>NO</v>
      </c>
      <c r="CS34" s="69" t="str">
        <f t="shared" si="33"/>
        <v>OK</v>
      </c>
      <c r="CT34" s="65" t="b">
        <f t="shared" si="34"/>
        <v>0</v>
      </c>
      <c r="CU34" s="65" t="b">
        <f t="shared" si="35"/>
        <v>0</v>
      </c>
      <c r="CV34" s="65" t="b">
        <f t="shared" si="36"/>
        <v>0</v>
      </c>
      <c r="CW34" s="65" t="b">
        <f t="shared" si="37"/>
        <v>0</v>
      </c>
      <c r="CX34" s="68" t="str">
        <f t="shared" si="38"/>
        <v>SEQUENCE INCORRECT</v>
      </c>
      <c r="CY34" s="70">
        <f>COUNTIF(B19:B33,T(B34))</f>
        <v>15</v>
      </c>
    </row>
    <row r="35" spans="1:103" s="31" customFormat="1" ht="18.95" customHeight="1" thickBot="1">
      <c r="A35" s="53"/>
      <c r="B35" s="300"/>
      <c r="C35" s="301"/>
      <c r="D35" s="300"/>
      <c r="E35" s="301"/>
      <c r="F35" s="300"/>
      <c r="G35" s="301"/>
      <c r="H35" s="300"/>
      <c r="I35" s="301"/>
      <c r="J35" s="300"/>
      <c r="K35" s="301"/>
      <c r="L35" s="282" t="str">
        <f>IF(AND(A35&lt;&gt;"",B35&lt;&gt;"",D35&lt;&gt;"", F35&lt;&gt;"", H35&lt;&gt;"", J35&lt;&gt;"",Q35="",P35="OK",T35="",OR(D35&lt;=E17,D35="ABS"),OR(F35&lt;=G17,F35="ABS"),OR(H35&lt;=I17,H35="ABS"),OR(J35&lt;=K17,J35="ABS")),IF(AND(D35="ABS",F35="ABS",H35="ABS",J35="ABS"),"ABS",IF(SUM(D35,F35,H35,J35)=0,"ZERO",SUM(D35,F35,H35,J35))),"")</f>
        <v/>
      </c>
      <c r="M35" s="307"/>
      <c r="N35" s="32" t="str">
        <f>IF(L35="","",IF(M17=200,LOOKUP(L35,{"ABS","ZERO",1,100,110,120,130,140,150,160,170},{"FAIL","FAIL","FAIL","D","D+","C","C+","B","B+","A","A+"}),IF(M17=150,LOOKUP(L35,{"ABS","ZERO",1,75,82,90,97,105,112,120,127},{"FAIL","FAIL","FAIL","D","D+","C","C+","B","B+","A","A+"}),IF(M17=100,LOOKUP(L35,{"ABS","ZERO",1,50,55,60,66,75,85},{"FAIL","FAIL","FAIL","C","C+","B","B+","A","A+"}),IF(M17=50,LOOKUP(L35,{"ABS","ZERO",1,25,27,30,33,37,42},{"FAIL","FAIL","FAIL","C","C+","B","B+","A","A+"}))))))</f>
        <v/>
      </c>
      <c r="O35" s="273"/>
      <c r="P35" s="74" t="str">
        <f t="shared" si="0"/>
        <v/>
      </c>
      <c r="Q35" s="263" t="str">
        <f>IF(AND(A35&lt;&gt;"",B35&lt;&gt;""),IF(OR(D35&lt;&gt;"ABS"),IF(OR(AND(D35&lt;ROUNDDOWN((0.7*E17),0),D35&lt;&gt;0),D35&gt;E17,D35=""),"Attendance Marks incorrect",""),""),"")</f>
        <v/>
      </c>
      <c r="R35" s="264"/>
      <c r="S35" s="264"/>
      <c r="T35" s="264" t="str">
        <f>IF(OR(AND(OR(F35&lt;=G17, F35=0, F35="ABS"),OR(H35&lt;=I17, H35=0, H35="ABS"),OR(J35&lt;=K17, J35="ABS"))),IF(OR(AND(A35="",B35="",D35="",F35="",H35="",J35=""),AND(A35&lt;&gt;"",B35&lt;&gt;"",D35&lt;&gt;"",F35&lt;&gt;"",H35&lt;&gt;"",J35&lt;&gt;"", AG35="OK")),"","Given Marks or Format is incorrect"),"Given Marks or Format is incorrect")</f>
        <v/>
      </c>
      <c r="U35" s="264"/>
      <c r="V35" s="264"/>
      <c r="W35" s="264"/>
      <c r="X35" s="264"/>
      <c r="Y35" s="127"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65" t="str">
        <f t="shared" si="2"/>
        <v/>
      </c>
      <c r="BP35" s="65" t="b">
        <f t="shared" si="3"/>
        <v>0</v>
      </c>
      <c r="BQ35" s="65" t="b">
        <f t="shared" si="4"/>
        <v>0</v>
      </c>
      <c r="BR35" s="65" t="b">
        <f t="shared" si="5"/>
        <v>0</v>
      </c>
      <c r="BS35" s="65" t="str">
        <f t="shared" si="6"/>
        <v/>
      </c>
      <c r="BT35" s="65" t="str">
        <f t="shared" si="7"/>
        <v/>
      </c>
      <c r="BU35" s="65" t="str">
        <f t="shared" si="8"/>
        <v/>
      </c>
      <c r="BV35" s="65" t="str">
        <f t="shared" si="9"/>
        <v/>
      </c>
      <c r="BW35" s="66" t="str">
        <f t="shared" si="10"/>
        <v/>
      </c>
      <c r="BX35" s="67" t="str">
        <f t="shared" si="29"/>
        <v>INCORRECT</v>
      </c>
      <c r="BY35" s="65" t="b">
        <f t="shared" si="30"/>
        <v>0</v>
      </c>
      <c r="BZ35" s="68" t="str">
        <f t="shared" si="11"/>
        <v/>
      </c>
      <c r="CA35" s="65" t="b">
        <f t="shared" si="12"/>
        <v>0</v>
      </c>
      <c r="CB35" s="65" t="b">
        <f t="shared" si="13"/>
        <v>0</v>
      </c>
      <c r="CC35" s="65" t="b">
        <f t="shared" si="14"/>
        <v>0</v>
      </c>
      <c r="CD35" s="65" t="b">
        <f t="shared" si="15"/>
        <v>0</v>
      </c>
      <c r="CE35" s="65" t="b">
        <f t="shared" si="16"/>
        <v>0</v>
      </c>
      <c r="CF35" s="65" t="b">
        <f t="shared" si="17"/>
        <v>0</v>
      </c>
      <c r="CG35" s="65" t="str">
        <f t="shared" si="18"/>
        <v/>
      </c>
      <c r="CH35" s="65" t="str">
        <f t="shared" si="19"/>
        <v/>
      </c>
      <c r="CI35" s="65" t="str">
        <f t="shared" si="20"/>
        <v/>
      </c>
      <c r="CJ35" s="65" t="str">
        <f t="shared" si="21"/>
        <v/>
      </c>
      <c r="CK35" s="65" t="str">
        <f t="shared" si="22"/>
        <v/>
      </c>
      <c r="CL35" s="65" t="str">
        <f t="shared" si="23"/>
        <v/>
      </c>
      <c r="CM35" s="68" t="str">
        <f t="shared" si="24"/>
        <v/>
      </c>
      <c r="CN35" s="68" t="str">
        <f t="shared" si="25"/>
        <v/>
      </c>
      <c r="CO35" s="69" t="str">
        <f t="shared" si="26"/>
        <v>NO</v>
      </c>
      <c r="CP35" s="69" t="str">
        <f t="shared" si="27"/>
        <v>NO</v>
      </c>
      <c r="CQ35" s="67" t="str">
        <f t="shared" si="31"/>
        <v>NO</v>
      </c>
      <c r="CR35" s="67" t="str">
        <f t="shared" si="32"/>
        <v>NO</v>
      </c>
      <c r="CS35" s="69" t="str">
        <f t="shared" si="33"/>
        <v>OK</v>
      </c>
      <c r="CT35" s="65" t="b">
        <f t="shared" si="34"/>
        <v>0</v>
      </c>
      <c r="CU35" s="65" t="b">
        <f t="shared" si="35"/>
        <v>0</v>
      </c>
      <c r="CV35" s="65" t="b">
        <f t="shared" si="36"/>
        <v>0</v>
      </c>
      <c r="CW35" s="65" t="b">
        <f t="shared" si="37"/>
        <v>0</v>
      </c>
      <c r="CX35" s="68" t="str">
        <f t="shared" si="38"/>
        <v>SEQUENCE INCORRECT</v>
      </c>
      <c r="CY35" s="70">
        <f>COUNTIF(B19:B34,T(B35))</f>
        <v>16</v>
      </c>
    </row>
    <row r="36" spans="1:103" s="31" customFormat="1" ht="18.95" customHeight="1" thickBot="1">
      <c r="A36" s="53"/>
      <c r="B36" s="300"/>
      <c r="C36" s="301"/>
      <c r="D36" s="300"/>
      <c r="E36" s="301"/>
      <c r="F36" s="300"/>
      <c r="G36" s="301"/>
      <c r="H36" s="300"/>
      <c r="I36" s="301"/>
      <c r="J36" s="300"/>
      <c r="K36" s="301"/>
      <c r="L36" s="282" t="str">
        <f>IF(AND(A36&lt;&gt;"",B36&lt;&gt;"",D36&lt;&gt;"", F36&lt;&gt;"", H36&lt;&gt;"", J36&lt;&gt;"",Q36="",P36="OK",T36="",OR(D36&lt;=E17,D36="ABS"),OR(F36&lt;=G17,F36="ABS"),OR(H36&lt;=I17,H36="ABS"),OR(J36&lt;=K17,J36="ABS")),IF(AND(D36="ABS",F36="ABS",H36="ABS",J36="ABS"),"ABS",IF(SUM(D36,F36,H36,J36)=0,"ZERO",SUM(D36,F36,H36,J36))),"")</f>
        <v/>
      </c>
      <c r="M36" s="307"/>
      <c r="N36" s="32" t="str">
        <f>IF(L36="","",IF(M17=200,LOOKUP(L36,{"ABS","ZERO",1,100,110,120,130,140,150,160,170},{"FAIL","FAIL","FAIL","D","D+","C","C+","B","B+","A","A+"}),IF(M17=150,LOOKUP(L36,{"ABS","ZERO",1,75,82,90,97,105,112,120,127},{"FAIL","FAIL","FAIL","D","D+","C","C+","B","B+","A","A+"}),IF(M17=100,LOOKUP(L36,{"ABS","ZERO",1,50,55,60,66,75,85},{"FAIL","FAIL","FAIL","C","C+","B","B+","A","A+"}),IF(M17=50,LOOKUP(L36,{"ABS","ZERO",1,25,27,30,33,37,42},{"FAIL","FAIL","FAIL","C","C+","B","B+","A","A+"}))))))</f>
        <v/>
      </c>
      <c r="O36" s="273"/>
      <c r="P36" s="74" t="str">
        <f t="shared" si="0"/>
        <v/>
      </c>
      <c r="Q36" s="263" t="str">
        <f>IF(AND(A36&lt;&gt;"",B36&lt;&gt;""),IF(OR(D36&lt;&gt;"ABS"),IF(OR(AND(D36&lt;ROUNDDOWN((0.7*E17),0),D36&lt;&gt;0),D36&gt;E17,D36=""),"Attendance Marks incorrect",""),""),"")</f>
        <v/>
      </c>
      <c r="R36" s="264"/>
      <c r="S36" s="264"/>
      <c r="T36" s="264" t="str">
        <f>IF(OR(AND(OR(F36&lt;=G17, F36=0, F36="ABS"),OR(H36&lt;=I17, H36=0, H36="ABS"),OR(J36&lt;=K17, J36="ABS"))),IF(OR(AND(A36="",B36="",D36="",F36="",H36="",J36=""),AND(A36&lt;&gt;"",B36&lt;&gt;"",D36&lt;&gt;"",F36&lt;&gt;"",H36&lt;&gt;"",J36&lt;&gt;"", AG36="OK")),"","Given Marks or Format is incorrect"),"Given Marks or Format is incorrect")</f>
        <v/>
      </c>
      <c r="U36" s="264"/>
      <c r="V36" s="264"/>
      <c r="W36" s="264"/>
      <c r="X36" s="264"/>
      <c r="Y36" s="127"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65" t="str">
        <f t="shared" si="2"/>
        <v/>
      </c>
      <c r="BP36" s="65" t="b">
        <f t="shared" si="3"/>
        <v>0</v>
      </c>
      <c r="BQ36" s="65" t="b">
        <f t="shared" si="4"/>
        <v>0</v>
      </c>
      <c r="BR36" s="65" t="b">
        <f t="shared" si="5"/>
        <v>0</v>
      </c>
      <c r="BS36" s="65" t="str">
        <f t="shared" si="6"/>
        <v/>
      </c>
      <c r="BT36" s="65" t="str">
        <f t="shared" si="7"/>
        <v/>
      </c>
      <c r="BU36" s="65" t="str">
        <f t="shared" si="8"/>
        <v/>
      </c>
      <c r="BV36" s="65" t="str">
        <f t="shared" si="9"/>
        <v/>
      </c>
      <c r="BW36" s="66" t="str">
        <f t="shared" si="10"/>
        <v/>
      </c>
      <c r="BX36" s="67" t="str">
        <f t="shared" si="29"/>
        <v>INCORRECT</v>
      </c>
      <c r="BY36" s="65" t="b">
        <f t="shared" si="30"/>
        <v>0</v>
      </c>
      <c r="BZ36" s="68" t="str">
        <f t="shared" si="11"/>
        <v/>
      </c>
      <c r="CA36" s="65" t="b">
        <f t="shared" si="12"/>
        <v>0</v>
      </c>
      <c r="CB36" s="65" t="b">
        <f t="shared" si="13"/>
        <v>0</v>
      </c>
      <c r="CC36" s="65" t="b">
        <f t="shared" si="14"/>
        <v>0</v>
      </c>
      <c r="CD36" s="65" t="b">
        <f t="shared" si="15"/>
        <v>0</v>
      </c>
      <c r="CE36" s="65" t="b">
        <f t="shared" si="16"/>
        <v>0</v>
      </c>
      <c r="CF36" s="65" t="b">
        <f t="shared" si="17"/>
        <v>0</v>
      </c>
      <c r="CG36" s="65" t="str">
        <f t="shared" si="18"/>
        <v/>
      </c>
      <c r="CH36" s="65" t="str">
        <f t="shared" si="19"/>
        <v/>
      </c>
      <c r="CI36" s="65" t="str">
        <f t="shared" si="20"/>
        <v/>
      </c>
      <c r="CJ36" s="65" t="str">
        <f t="shared" si="21"/>
        <v/>
      </c>
      <c r="CK36" s="65" t="str">
        <f t="shared" si="22"/>
        <v/>
      </c>
      <c r="CL36" s="65" t="str">
        <f t="shared" si="23"/>
        <v/>
      </c>
      <c r="CM36" s="68" t="str">
        <f t="shared" si="24"/>
        <v/>
      </c>
      <c r="CN36" s="68" t="str">
        <f t="shared" si="25"/>
        <v/>
      </c>
      <c r="CO36" s="69" t="str">
        <f t="shared" si="26"/>
        <v>NO</v>
      </c>
      <c r="CP36" s="69" t="str">
        <f t="shared" si="27"/>
        <v>NO</v>
      </c>
      <c r="CQ36" s="67" t="str">
        <f t="shared" si="31"/>
        <v>NO</v>
      </c>
      <c r="CR36" s="67" t="str">
        <f t="shared" si="32"/>
        <v>NO</v>
      </c>
      <c r="CS36" s="69" t="str">
        <f t="shared" si="33"/>
        <v>OK</v>
      </c>
      <c r="CT36" s="65" t="b">
        <f t="shared" si="34"/>
        <v>0</v>
      </c>
      <c r="CU36" s="65" t="b">
        <f t="shared" si="35"/>
        <v>0</v>
      </c>
      <c r="CV36" s="65" t="b">
        <f t="shared" si="36"/>
        <v>0</v>
      </c>
      <c r="CW36" s="65" t="b">
        <f t="shared" si="37"/>
        <v>0</v>
      </c>
      <c r="CX36" s="68" t="str">
        <f t="shared" si="38"/>
        <v>SEQUENCE INCORRECT</v>
      </c>
      <c r="CY36" s="70">
        <f>COUNTIF(B19:B35,T(B36))</f>
        <v>17</v>
      </c>
    </row>
    <row r="37" spans="1:103" s="31" customFormat="1" ht="18.95" customHeight="1" thickBot="1">
      <c r="A37" s="53"/>
      <c r="B37" s="300"/>
      <c r="C37" s="301"/>
      <c r="D37" s="300"/>
      <c r="E37" s="301"/>
      <c r="F37" s="300"/>
      <c r="G37" s="301"/>
      <c r="H37" s="300"/>
      <c r="I37" s="301"/>
      <c r="J37" s="300"/>
      <c r="K37" s="301"/>
      <c r="L37" s="282" t="str">
        <f>IF(AND(A37&lt;&gt;"",B37&lt;&gt;"",D37&lt;&gt;"", F37&lt;&gt;"", H37&lt;&gt;"", J37&lt;&gt;"",Q37="",P37="OK",T37="",OR(D37&lt;=E17,D37="ABS"),OR(F37&lt;=G17,F37="ABS"),OR(H37&lt;=I17,H37="ABS"),OR(J37&lt;=K17,J37="ABS")),IF(AND(D37="ABS",F37="ABS",H37="ABS",J37="ABS"),"ABS",IF(SUM(D37,F37,H37,J37)=0,"ZERO",SUM(D37,F37,H37,J37))),"")</f>
        <v/>
      </c>
      <c r="M37" s="307"/>
      <c r="N37" s="32" t="str">
        <f>IF(L37="","",IF(M17=200,LOOKUP(L37,{"ABS","ZERO",1,100,110,120,130,140,150,160,170},{"FAIL","FAIL","FAIL","D","D+","C","C+","B","B+","A","A+"}),IF(M17=150,LOOKUP(L37,{"ABS","ZERO",1,75,82,90,97,105,112,120,127},{"FAIL","FAIL","FAIL","D","D+","C","C+","B","B+","A","A+"}),IF(M17=100,LOOKUP(L37,{"ABS","ZERO",1,50,55,60,66,75,85},{"FAIL","FAIL","FAIL","C","C+","B","B+","A","A+"}),IF(M17=50,LOOKUP(L37,{"ABS","ZERO",1,25,27,30,33,37,42},{"FAIL","FAIL","FAIL","C","C+","B","B+","A","A+"}))))))</f>
        <v/>
      </c>
      <c r="O37" s="273"/>
      <c r="P37" s="74" t="str">
        <f t="shared" si="0"/>
        <v/>
      </c>
      <c r="Q37" s="263" t="str">
        <f>IF(AND(A37&lt;&gt;"",B37&lt;&gt;""),IF(OR(D37&lt;&gt;"ABS"),IF(OR(AND(D37&lt;ROUNDDOWN((0.7*E17),0),D37&lt;&gt;0),D37&gt;E17,D37=""),"Attendance Marks incorrect",""),""),"")</f>
        <v/>
      </c>
      <c r="R37" s="264"/>
      <c r="S37" s="264"/>
      <c r="T37" s="264" t="str">
        <f>IF(OR(AND(OR(F37&lt;=G17, F37=0, F37="ABS"),OR(H37&lt;=I17, H37=0, H37="ABS"),OR(J37&lt;=K17, J37="ABS"))),IF(OR(AND(A37="",B37="",D37="",F37="",H37="",J37=""),AND(A37&lt;&gt;"",B37&lt;&gt;"",D37&lt;&gt;"",F37&lt;&gt;"",H37&lt;&gt;"",J37&lt;&gt;"", AG37="OK")),"","Given Marks or Format is incorrect"),"Given Marks or Format is incorrect")</f>
        <v/>
      </c>
      <c r="U37" s="264"/>
      <c r="V37" s="264"/>
      <c r="W37" s="264"/>
      <c r="X37" s="264"/>
      <c r="Y37" s="127"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65" t="str">
        <f t="shared" si="2"/>
        <v/>
      </c>
      <c r="BP37" s="65" t="b">
        <f t="shared" si="3"/>
        <v>0</v>
      </c>
      <c r="BQ37" s="65" t="b">
        <f t="shared" si="4"/>
        <v>0</v>
      </c>
      <c r="BR37" s="65" t="b">
        <f t="shared" si="5"/>
        <v>0</v>
      </c>
      <c r="BS37" s="65" t="str">
        <f t="shared" si="6"/>
        <v/>
      </c>
      <c r="BT37" s="65" t="str">
        <f t="shared" si="7"/>
        <v/>
      </c>
      <c r="BU37" s="65" t="str">
        <f t="shared" si="8"/>
        <v/>
      </c>
      <c r="BV37" s="65" t="str">
        <f t="shared" si="9"/>
        <v/>
      </c>
      <c r="BW37" s="66" t="str">
        <f t="shared" si="10"/>
        <v/>
      </c>
      <c r="BX37" s="67" t="str">
        <f t="shared" si="29"/>
        <v>INCORRECT</v>
      </c>
      <c r="BY37" s="65" t="b">
        <f t="shared" si="30"/>
        <v>0</v>
      </c>
      <c r="BZ37" s="68" t="str">
        <f t="shared" si="11"/>
        <v/>
      </c>
      <c r="CA37" s="65" t="b">
        <f t="shared" si="12"/>
        <v>0</v>
      </c>
      <c r="CB37" s="65" t="b">
        <f t="shared" si="13"/>
        <v>0</v>
      </c>
      <c r="CC37" s="65" t="b">
        <f t="shared" si="14"/>
        <v>0</v>
      </c>
      <c r="CD37" s="65" t="b">
        <f t="shared" si="15"/>
        <v>0</v>
      </c>
      <c r="CE37" s="65" t="b">
        <f t="shared" si="16"/>
        <v>0</v>
      </c>
      <c r="CF37" s="65" t="b">
        <f t="shared" si="17"/>
        <v>0</v>
      </c>
      <c r="CG37" s="65" t="str">
        <f t="shared" si="18"/>
        <v/>
      </c>
      <c r="CH37" s="65" t="str">
        <f t="shared" si="19"/>
        <v/>
      </c>
      <c r="CI37" s="65" t="str">
        <f t="shared" si="20"/>
        <v/>
      </c>
      <c r="CJ37" s="65" t="str">
        <f t="shared" si="21"/>
        <v/>
      </c>
      <c r="CK37" s="65" t="str">
        <f t="shared" si="22"/>
        <v/>
      </c>
      <c r="CL37" s="65" t="str">
        <f t="shared" si="23"/>
        <v/>
      </c>
      <c r="CM37" s="68" t="str">
        <f t="shared" si="24"/>
        <v/>
      </c>
      <c r="CN37" s="68" t="str">
        <f t="shared" si="25"/>
        <v/>
      </c>
      <c r="CO37" s="69" t="str">
        <f t="shared" si="26"/>
        <v>NO</v>
      </c>
      <c r="CP37" s="69" t="str">
        <f t="shared" si="27"/>
        <v>NO</v>
      </c>
      <c r="CQ37" s="67" t="str">
        <f t="shared" si="31"/>
        <v>NO</v>
      </c>
      <c r="CR37" s="67" t="str">
        <f t="shared" si="32"/>
        <v>NO</v>
      </c>
      <c r="CS37" s="69" t="str">
        <f t="shared" si="33"/>
        <v>OK</v>
      </c>
      <c r="CT37" s="65" t="b">
        <f t="shared" si="34"/>
        <v>0</v>
      </c>
      <c r="CU37" s="65" t="b">
        <f t="shared" si="35"/>
        <v>0</v>
      </c>
      <c r="CV37" s="65" t="b">
        <f t="shared" si="36"/>
        <v>0</v>
      </c>
      <c r="CW37" s="65" t="b">
        <f t="shared" si="37"/>
        <v>0</v>
      </c>
      <c r="CX37" s="68" t="str">
        <f t="shared" si="38"/>
        <v>SEQUENCE INCORRECT</v>
      </c>
      <c r="CY37" s="70">
        <f>COUNTIF(B19:B36,T(B37))</f>
        <v>18</v>
      </c>
    </row>
    <row r="38" spans="1:103" s="31" customFormat="1" ht="18.95" customHeight="1">
      <c r="A38" s="53"/>
      <c r="B38" s="300"/>
      <c r="C38" s="301"/>
      <c r="D38" s="300"/>
      <c r="E38" s="301"/>
      <c r="F38" s="300"/>
      <c r="G38" s="301"/>
      <c r="H38" s="300"/>
      <c r="I38" s="301"/>
      <c r="J38" s="300"/>
      <c r="K38" s="301"/>
      <c r="L38" s="282" t="str">
        <f>IF(AND(A38&lt;&gt;"",B38&lt;&gt;"",D38&lt;&gt;"", F38&lt;&gt;"", H38&lt;&gt;"", J38&lt;&gt;"",Q38="",P38="OK",T38="",OR(D38&lt;=E17,D38="ABS"),OR(F38&lt;=G17,F38="ABS"),OR(H38&lt;=I17,H38="ABS"),OR(J38&lt;=K17,J38="ABS")),IF(AND(D38="ABS",F38="ABS",H38="ABS",J38="ABS"),"ABS",IF(SUM(D38,F38,H38,J38)=0,"ZERO",SUM(D38,F38,H38,J38))),"")</f>
        <v/>
      </c>
      <c r="M38" s="307"/>
      <c r="N38" s="32" t="str">
        <f>IF(L38="","",IF(M17=200,LOOKUP(L38,{"ABS","ZERO",1,100,110,120,130,140,150,160,170},{"FAIL","FAIL","FAIL","D","D+","C","C+","B","B+","A","A+"}),IF(M17=150,LOOKUP(L38,{"ABS","ZERO",1,75,82,90,97,105,112,120,127},{"FAIL","FAIL","FAIL","D","D+","C","C+","B","B+","A","A+"}),IF(M17=100,LOOKUP(L38,{"ABS","ZERO",1,50,55,60,66,75,85},{"FAIL","FAIL","FAIL","C","C+","B","B+","A","A+"}),IF(M17=50,LOOKUP(L38,{"ABS","ZERO",1,25,27,30,33,37,42},{"FAIL","FAIL","FAIL","C","C+","B","B+","A","A+"}))))))</f>
        <v/>
      </c>
      <c r="O38" s="273"/>
      <c r="P38" s="74" t="str">
        <f t="shared" si="0"/>
        <v/>
      </c>
      <c r="Q38" s="287" t="str">
        <f>IF(AND(A38&lt;&gt;"",B38&lt;&gt;""),IF(OR(D38&lt;&gt;"ABS"),IF(OR(AND(D38&lt;ROUNDDOWN((0.7*E17),0),D38&lt;&gt;0),D38&gt;E17,D38=""),"Attendance Marks incorrect",""),""),"")</f>
        <v/>
      </c>
      <c r="R38" s="288"/>
      <c r="S38" s="288"/>
      <c r="T38" s="288" t="str">
        <f>IF(OR(AND(OR(F38&lt;=G17, F38=0, F38="ABS"),OR(H38&lt;=I17, H38=0, H38="ABS"),OR(J38&lt;=K17, J38="ABS"))),IF(OR(AND(A38="",B38="",D38="",F38="",H38="",J38=""),AND(A38&lt;&gt;"",B38&lt;&gt;"",D38&lt;&gt;"",F38&lt;&gt;"",H38&lt;&gt;"",J38&lt;&gt;"", AG38="OK")),"","Given Marks or Format is incorrect"),"Given Marks or Format is incorrect")</f>
        <v/>
      </c>
      <c r="U38" s="288"/>
      <c r="V38" s="288"/>
      <c r="W38" s="288"/>
      <c r="X38" s="288"/>
      <c r="Y38" s="127"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65" t="str">
        <f t="shared" si="2"/>
        <v/>
      </c>
      <c r="BP38" s="65" t="b">
        <f t="shared" si="3"/>
        <v>0</v>
      </c>
      <c r="BQ38" s="65" t="b">
        <f t="shared" si="4"/>
        <v>0</v>
      </c>
      <c r="BR38" s="65" t="b">
        <f t="shared" si="5"/>
        <v>0</v>
      </c>
      <c r="BS38" s="65" t="str">
        <f t="shared" si="6"/>
        <v/>
      </c>
      <c r="BT38" s="65" t="str">
        <f t="shared" si="7"/>
        <v/>
      </c>
      <c r="BU38" s="65" t="str">
        <f t="shared" si="8"/>
        <v/>
      </c>
      <c r="BV38" s="65" t="str">
        <f t="shared" si="9"/>
        <v/>
      </c>
      <c r="BW38" s="66" t="str">
        <f t="shared" si="10"/>
        <v/>
      </c>
      <c r="BX38" s="67" t="str">
        <f t="shared" si="29"/>
        <v>INCORRECT</v>
      </c>
      <c r="BY38" s="65" t="b">
        <f t="shared" si="30"/>
        <v>0</v>
      </c>
      <c r="BZ38" s="68" t="str">
        <f t="shared" si="11"/>
        <v/>
      </c>
      <c r="CA38" s="65" t="b">
        <f t="shared" si="12"/>
        <v>0</v>
      </c>
      <c r="CB38" s="65" t="b">
        <f t="shared" si="13"/>
        <v>0</v>
      </c>
      <c r="CC38" s="65" t="b">
        <f t="shared" si="14"/>
        <v>0</v>
      </c>
      <c r="CD38" s="65" t="b">
        <f t="shared" si="15"/>
        <v>0</v>
      </c>
      <c r="CE38" s="65" t="b">
        <f t="shared" si="16"/>
        <v>0</v>
      </c>
      <c r="CF38" s="65" t="b">
        <f t="shared" si="17"/>
        <v>0</v>
      </c>
      <c r="CG38" s="65" t="str">
        <f t="shared" si="18"/>
        <v/>
      </c>
      <c r="CH38" s="65" t="str">
        <f t="shared" si="19"/>
        <v/>
      </c>
      <c r="CI38" s="65" t="str">
        <f t="shared" si="20"/>
        <v/>
      </c>
      <c r="CJ38" s="65" t="str">
        <f t="shared" si="21"/>
        <v/>
      </c>
      <c r="CK38" s="65" t="str">
        <f t="shared" si="22"/>
        <v/>
      </c>
      <c r="CL38" s="65" t="str">
        <f t="shared" si="23"/>
        <v/>
      </c>
      <c r="CM38" s="68" t="str">
        <f t="shared" si="24"/>
        <v/>
      </c>
      <c r="CN38" s="68" t="str">
        <f t="shared" si="25"/>
        <v/>
      </c>
      <c r="CO38" s="69" t="str">
        <f t="shared" si="26"/>
        <v>NO</v>
      </c>
      <c r="CP38" s="69" t="str">
        <f t="shared" si="27"/>
        <v>NO</v>
      </c>
      <c r="CQ38" s="67" t="str">
        <f t="shared" si="31"/>
        <v>NO</v>
      </c>
      <c r="CR38" s="67" t="str">
        <f t="shared" si="32"/>
        <v>NO</v>
      </c>
      <c r="CS38" s="69" t="str">
        <f t="shared" si="33"/>
        <v>OK</v>
      </c>
      <c r="CT38" s="65" t="b">
        <f t="shared" si="34"/>
        <v>0</v>
      </c>
      <c r="CU38" s="65" t="b">
        <f t="shared" si="35"/>
        <v>0</v>
      </c>
      <c r="CV38" s="65" t="b">
        <f t="shared" si="36"/>
        <v>0</v>
      </c>
      <c r="CW38" s="65" t="b">
        <f t="shared" si="37"/>
        <v>0</v>
      </c>
      <c r="CX38" s="68" t="str">
        <f t="shared" si="38"/>
        <v>SEQUENCE INCORRECT</v>
      </c>
      <c r="CY38" s="70">
        <f>COUNTIF(B19:B37,T(B38))</f>
        <v>19</v>
      </c>
    </row>
    <row r="39" spans="1:103" s="59" customFormat="1" ht="7.5" customHeight="1" thickBot="1">
      <c r="A39" s="64" t="s">
        <v>341</v>
      </c>
      <c r="B39" s="77" t="s">
        <v>341</v>
      </c>
      <c r="C39" s="217" t="s">
        <v>249</v>
      </c>
      <c r="D39" s="217"/>
      <c r="E39" s="217"/>
      <c r="F39" s="217"/>
      <c r="G39" s="217"/>
      <c r="H39" s="217"/>
      <c r="I39" s="217"/>
      <c r="J39" s="217"/>
      <c r="K39" s="217"/>
      <c r="L39" s="217"/>
      <c r="M39" s="217"/>
      <c r="N39" s="217"/>
      <c r="O39" s="273"/>
      <c r="P39" s="60"/>
      <c r="Q39" s="289"/>
      <c r="R39" s="290"/>
      <c r="S39" s="291"/>
      <c r="T39" s="292"/>
      <c r="U39" s="292"/>
      <c r="V39" s="292"/>
      <c r="W39" s="292"/>
      <c r="X39" s="292"/>
      <c r="Y39" s="127"/>
      <c r="Z39" s="114"/>
      <c r="AA39" s="114"/>
      <c r="AB39" s="61"/>
      <c r="AC39" s="62"/>
      <c r="AD39" s="63"/>
      <c r="AE39" s="21"/>
    </row>
    <row r="40" spans="1:103" ht="15.75" customHeight="1" thickBot="1">
      <c r="A40" s="310" t="s">
        <v>341</v>
      </c>
      <c r="B40" s="312" t="s">
        <v>341</v>
      </c>
      <c r="C40" s="218"/>
      <c r="D40" s="218"/>
      <c r="E40" s="218"/>
      <c r="F40" s="218"/>
      <c r="G40" s="218"/>
      <c r="H40" s="218"/>
      <c r="I40" s="218"/>
      <c r="J40" s="218"/>
      <c r="K40" s="218"/>
      <c r="L40" s="218"/>
      <c r="M40" s="218"/>
      <c r="N40" s="218"/>
      <c r="O40" s="273"/>
      <c r="P40" s="29">
        <f>COUNTIF(P19:P38,"FORMAT INCORRECT")+COUNTIF(P19:P38,"SEQUENCE INCORRECT")</f>
        <v>0</v>
      </c>
      <c r="Q40" s="283">
        <f>COUNTIF(Q19:Q38,"Attendance Marks incorrect")</f>
        <v>0</v>
      </c>
      <c r="R40" s="284"/>
      <c r="S40" s="284"/>
      <c r="T40" s="283">
        <f>COUNTIF(T19:X38,"Given Marks or Format is incorrect")</f>
        <v>0</v>
      </c>
      <c r="U40" s="284"/>
      <c r="V40" s="284"/>
      <c r="W40" s="284"/>
      <c r="X40" s="285"/>
      <c r="Y40" s="104"/>
      <c r="Z40" s="104"/>
      <c r="AA40" s="104"/>
    </row>
    <row r="41" spans="1:103" ht="3" customHeight="1">
      <c r="A41" s="311"/>
      <c r="B41" s="313"/>
      <c r="C41" s="219"/>
      <c r="D41" s="219"/>
      <c r="E41" s="219"/>
      <c r="F41" s="219"/>
      <c r="G41" s="219"/>
      <c r="H41" s="219"/>
      <c r="I41" s="219"/>
      <c r="J41" s="219"/>
      <c r="K41" s="219"/>
      <c r="L41" s="219"/>
      <c r="M41" s="219"/>
      <c r="N41" s="219"/>
      <c r="O41" s="273"/>
      <c r="P41" s="258"/>
      <c r="Q41" s="258"/>
      <c r="R41" s="258"/>
      <c r="S41" s="258"/>
      <c r="T41" s="258"/>
      <c r="U41" s="258"/>
      <c r="V41" s="258"/>
      <c r="W41" s="258"/>
      <c r="X41" s="258"/>
      <c r="Y41" s="122"/>
      <c r="Z41" s="112"/>
      <c r="AA41" s="112"/>
    </row>
    <row r="42" spans="1:103" ht="16.5" thickBot="1">
      <c r="A42" s="234"/>
      <c r="B42" s="234"/>
      <c r="C42" s="234"/>
      <c r="D42" s="234"/>
      <c r="E42" s="234"/>
      <c r="F42" s="234"/>
      <c r="G42" s="234"/>
      <c r="H42" s="234"/>
      <c r="I42" s="234"/>
      <c r="J42" s="234"/>
      <c r="K42" s="234"/>
      <c r="L42" s="234"/>
      <c r="M42" s="234"/>
      <c r="N42" s="234"/>
      <c r="O42" s="273"/>
      <c r="P42" s="235"/>
      <c r="Q42" s="235"/>
      <c r="R42" s="235"/>
      <c r="S42" s="235"/>
      <c r="T42" s="235"/>
      <c r="U42" s="235"/>
      <c r="V42" s="235"/>
      <c r="W42" s="235"/>
      <c r="X42" s="235"/>
      <c r="Y42" s="120"/>
      <c r="Z42" s="108"/>
      <c r="AA42" s="108"/>
    </row>
    <row r="43" spans="1:103" ht="21" customHeight="1" thickBot="1">
      <c r="A43" s="258"/>
      <c r="B43" s="258"/>
      <c r="C43" s="258"/>
      <c r="D43" s="258"/>
      <c r="E43" s="258"/>
      <c r="F43" s="258"/>
      <c r="G43" s="258"/>
      <c r="H43" s="258"/>
      <c r="I43" s="258"/>
      <c r="J43" s="258"/>
      <c r="K43" s="258"/>
      <c r="L43" s="258"/>
      <c r="M43" s="258"/>
      <c r="N43" s="258"/>
      <c r="O43" s="273"/>
      <c r="P43" s="228" t="s">
        <v>251</v>
      </c>
      <c r="Q43" s="229"/>
      <c r="R43" s="230"/>
      <c r="S43" s="34">
        <f>SUM(P40:X40)</f>
        <v>0</v>
      </c>
      <c r="T43" s="286"/>
      <c r="U43" s="235"/>
      <c r="V43" s="235"/>
      <c r="W43" s="235"/>
      <c r="X43" s="235"/>
      <c r="Y43" s="120"/>
      <c r="Z43" s="108"/>
      <c r="AA43" s="108"/>
    </row>
    <row r="44" spans="1:103" ht="12.95" customHeight="1">
      <c r="A44" s="251" t="s">
        <v>250</v>
      </c>
      <c r="B44" s="251"/>
      <c r="C44" s="251"/>
      <c r="D44" s="235"/>
      <c r="E44" s="254" t="s">
        <v>121</v>
      </c>
      <c r="F44" s="255"/>
      <c r="G44" s="255"/>
      <c r="H44" s="255"/>
      <c r="I44" s="255"/>
      <c r="J44" s="235"/>
      <c r="K44" s="251" t="s">
        <v>17</v>
      </c>
      <c r="L44" s="251"/>
      <c r="M44" s="251"/>
      <c r="N44" s="251"/>
      <c r="O44" s="273"/>
      <c r="P44" s="236" t="s">
        <v>366</v>
      </c>
      <c r="Q44" s="237"/>
      <c r="R44" s="237"/>
      <c r="S44" s="237"/>
      <c r="T44" s="237"/>
      <c r="U44" s="237"/>
      <c r="V44" s="237"/>
      <c r="W44" s="237"/>
      <c r="X44" s="238"/>
      <c r="Y44" s="121"/>
      <c r="Z44" s="111"/>
      <c r="AA44" s="111"/>
    </row>
    <row r="45" spans="1:103" ht="15.95" customHeight="1">
      <c r="A45" s="252"/>
      <c r="B45" s="252"/>
      <c r="C45" s="252"/>
      <c r="D45" s="235"/>
      <c r="E45" s="256"/>
      <c r="F45" s="256"/>
      <c r="G45" s="256"/>
      <c r="H45" s="256"/>
      <c r="I45" s="256"/>
      <c r="J45" s="235"/>
      <c r="K45" s="252"/>
      <c r="L45" s="252"/>
      <c r="M45" s="252"/>
      <c r="N45" s="252"/>
      <c r="O45" s="273"/>
      <c r="P45" s="239"/>
      <c r="Q45" s="240"/>
      <c r="R45" s="240"/>
      <c r="S45" s="240"/>
      <c r="T45" s="240"/>
      <c r="U45" s="240"/>
      <c r="V45" s="240"/>
      <c r="W45" s="240"/>
      <c r="X45" s="241"/>
      <c r="Y45" s="121"/>
      <c r="Z45" s="111"/>
      <c r="AA45" s="111"/>
    </row>
    <row r="46" spans="1:103" ht="15.95" customHeight="1">
      <c r="A46" s="252"/>
      <c r="B46" s="252"/>
      <c r="C46" s="252"/>
      <c r="D46" s="235"/>
      <c r="E46" s="256"/>
      <c r="F46" s="256"/>
      <c r="G46" s="256"/>
      <c r="H46" s="256"/>
      <c r="I46" s="256"/>
      <c r="J46" s="235"/>
      <c r="K46" s="252"/>
      <c r="L46" s="252"/>
      <c r="M46" s="252"/>
      <c r="N46" s="252"/>
      <c r="O46" s="273"/>
      <c r="P46" s="239"/>
      <c r="Q46" s="240"/>
      <c r="R46" s="240"/>
      <c r="S46" s="240"/>
      <c r="T46" s="240"/>
      <c r="U46" s="240"/>
      <c r="V46" s="240"/>
      <c r="W46" s="240"/>
      <c r="X46" s="241"/>
      <c r="Y46" s="121"/>
      <c r="Z46" s="111"/>
      <c r="AA46" s="111"/>
    </row>
    <row r="47" spans="1:103" ht="20.25" customHeight="1">
      <c r="A47" s="253"/>
      <c r="B47" s="253"/>
      <c r="C47" s="253"/>
      <c r="D47" s="259"/>
      <c r="E47" s="257"/>
      <c r="F47" s="257"/>
      <c r="G47" s="257"/>
      <c r="H47" s="257"/>
      <c r="I47" s="257"/>
      <c r="J47" s="259"/>
      <c r="K47" s="253"/>
      <c r="L47" s="253"/>
      <c r="M47" s="253"/>
      <c r="N47" s="253"/>
      <c r="O47" s="273"/>
      <c r="P47" s="239"/>
      <c r="Q47" s="240"/>
      <c r="R47" s="240"/>
      <c r="S47" s="240"/>
      <c r="T47" s="240"/>
      <c r="U47" s="240"/>
      <c r="V47" s="240"/>
      <c r="W47" s="240"/>
      <c r="X47" s="241"/>
      <c r="Y47" s="121"/>
      <c r="Z47" s="111"/>
      <c r="AA47" s="111"/>
    </row>
    <row r="48" spans="1:103" ht="15.95" customHeight="1">
      <c r="A48" s="49" t="s">
        <v>19</v>
      </c>
      <c r="B48" s="245" t="s">
        <v>18</v>
      </c>
      <c r="C48" s="246"/>
      <c r="D48" s="246"/>
      <c r="E48" s="246"/>
      <c r="F48" s="246"/>
      <c r="G48" s="246"/>
      <c r="H48" s="246"/>
      <c r="I48" s="246"/>
      <c r="J48" s="246"/>
      <c r="K48" s="246"/>
      <c r="L48" s="246"/>
      <c r="M48" s="246"/>
      <c r="N48" s="247"/>
      <c r="O48" s="273"/>
      <c r="P48" s="239"/>
      <c r="Q48" s="240"/>
      <c r="R48" s="240"/>
      <c r="S48" s="240"/>
      <c r="T48" s="240"/>
      <c r="U48" s="240"/>
      <c r="V48" s="240"/>
      <c r="W48" s="240"/>
      <c r="X48" s="241"/>
      <c r="Y48" s="121"/>
      <c r="Z48" s="111"/>
      <c r="AA48" s="111"/>
    </row>
    <row r="49" spans="1:27" ht="15.95" customHeight="1" thickBot="1">
      <c r="A49" s="51">
        <f>$S$43</f>
        <v>0</v>
      </c>
      <c r="B49" s="248"/>
      <c r="C49" s="249"/>
      <c r="D49" s="249"/>
      <c r="E49" s="249"/>
      <c r="F49" s="249"/>
      <c r="G49" s="249"/>
      <c r="H49" s="249"/>
      <c r="I49" s="249"/>
      <c r="J49" s="249"/>
      <c r="K49" s="249"/>
      <c r="L49" s="249"/>
      <c r="M49" s="249"/>
      <c r="N49" s="250"/>
      <c r="O49" s="273"/>
      <c r="P49" s="242"/>
      <c r="Q49" s="243"/>
      <c r="R49" s="243"/>
      <c r="S49" s="243"/>
      <c r="T49" s="243"/>
      <c r="U49" s="243"/>
      <c r="V49" s="243"/>
      <c r="W49" s="243"/>
      <c r="X49" s="244"/>
      <c r="Y49" s="121"/>
      <c r="Z49" s="111"/>
      <c r="AA49" s="111"/>
    </row>
    <row r="50" spans="1:27">
      <c r="A50" s="234"/>
      <c r="B50" s="234"/>
      <c r="C50" s="234"/>
      <c r="D50" s="234"/>
      <c r="E50" s="234"/>
      <c r="F50" s="234"/>
      <c r="G50" s="234"/>
      <c r="H50" s="234"/>
      <c r="I50" s="234"/>
      <c r="J50" s="234"/>
      <c r="K50" s="234"/>
      <c r="L50" s="234"/>
      <c r="M50" s="234"/>
      <c r="N50" s="234"/>
      <c r="O50" s="235"/>
      <c r="P50" s="293" t="s">
        <v>359</v>
      </c>
      <c r="Q50" s="293"/>
      <c r="R50" s="293"/>
      <c r="S50" s="293"/>
      <c r="T50" s="293"/>
      <c r="U50" s="293"/>
      <c r="V50" s="293"/>
      <c r="W50" s="293"/>
      <c r="X50" s="293"/>
      <c r="Y50" s="106"/>
      <c r="Z50" s="106"/>
      <c r="AA50" s="106"/>
    </row>
    <row r="51" spans="1:27">
      <c r="A51" s="235"/>
      <c r="B51" s="235"/>
      <c r="C51" s="235"/>
      <c r="D51" s="235"/>
      <c r="E51" s="235"/>
      <c r="F51" s="235"/>
      <c r="G51" s="235"/>
      <c r="H51" s="235"/>
      <c r="I51" s="235"/>
      <c r="J51" s="235"/>
      <c r="K51" s="235"/>
      <c r="L51" s="235"/>
      <c r="M51" s="235"/>
      <c r="N51" s="235"/>
      <c r="O51" s="235"/>
      <c r="P51" s="294"/>
      <c r="Q51" s="294"/>
      <c r="R51" s="294"/>
      <c r="S51" s="294"/>
      <c r="T51" s="294"/>
      <c r="U51" s="294"/>
      <c r="V51" s="294"/>
      <c r="W51" s="294"/>
      <c r="X51" s="294"/>
      <c r="Y51" s="124"/>
      <c r="Z51" s="109"/>
      <c r="AA51" s="109"/>
    </row>
    <row r="52" spans="1:27">
      <c r="A52" s="235"/>
      <c r="B52" s="235"/>
      <c r="C52" s="235"/>
      <c r="D52" s="235"/>
      <c r="E52" s="235"/>
      <c r="F52" s="235"/>
      <c r="G52" s="235"/>
      <c r="H52" s="235"/>
      <c r="I52" s="235"/>
      <c r="J52" s="235"/>
      <c r="K52" s="235"/>
      <c r="L52" s="235"/>
      <c r="M52" s="235"/>
      <c r="N52" s="235"/>
      <c r="O52" s="235"/>
      <c r="P52" s="295"/>
      <c r="Q52" s="295"/>
      <c r="R52" s="295"/>
      <c r="S52" s="295"/>
      <c r="T52" s="295"/>
      <c r="U52" s="295"/>
      <c r="V52" s="295"/>
      <c r="W52" s="295"/>
      <c r="X52" s="295"/>
      <c r="Y52" s="106"/>
      <c r="Z52" s="106"/>
      <c r="AA52" s="106"/>
    </row>
    <row r="53" spans="1:27" ht="20.25">
      <c r="A53" s="235"/>
      <c r="B53" s="235"/>
      <c r="C53" s="235"/>
      <c r="D53" s="235"/>
      <c r="E53" s="235"/>
      <c r="F53" s="235"/>
      <c r="G53" s="235"/>
      <c r="H53" s="235"/>
      <c r="I53" s="235"/>
      <c r="J53" s="235"/>
      <c r="K53" s="235"/>
      <c r="L53" s="235"/>
      <c r="M53" s="235"/>
      <c r="N53" s="235"/>
      <c r="O53" s="235"/>
      <c r="P53" s="220" t="s">
        <v>343</v>
      </c>
      <c r="Q53" s="221"/>
      <c r="R53" s="221"/>
      <c r="S53" s="221"/>
      <c r="T53" s="221"/>
      <c r="U53" s="221"/>
      <c r="V53" s="221"/>
      <c r="W53" s="221"/>
      <c r="X53" s="222"/>
      <c r="Y53" s="118"/>
      <c r="Z53" s="113"/>
      <c r="AA53" s="113"/>
    </row>
    <row r="54" spans="1:27" ht="21" thickBot="1">
      <c r="A54" s="235"/>
      <c r="B54" s="235"/>
      <c r="C54" s="235"/>
      <c r="D54" s="235"/>
      <c r="E54" s="235"/>
      <c r="F54" s="235"/>
      <c r="G54" s="235"/>
      <c r="H54" s="235"/>
      <c r="I54" s="235"/>
      <c r="J54" s="235"/>
      <c r="K54" s="235"/>
      <c r="L54" s="235"/>
      <c r="M54" s="235"/>
      <c r="N54" s="235"/>
      <c r="O54" s="235"/>
      <c r="P54" s="223"/>
      <c r="Q54" s="224"/>
      <c r="R54" s="224"/>
      <c r="S54" s="224"/>
      <c r="T54" s="224"/>
      <c r="U54" s="224"/>
      <c r="V54" s="224"/>
      <c r="W54" s="224"/>
      <c r="X54" s="225"/>
      <c r="Y54" s="118"/>
      <c r="Z54" s="113"/>
      <c r="AA54" s="113"/>
    </row>
    <row r="55" spans="1:27" ht="21" thickBot="1">
      <c r="A55" s="235"/>
      <c r="B55" s="235"/>
      <c r="C55" s="235"/>
      <c r="D55" s="235"/>
      <c r="E55" s="235"/>
      <c r="F55" s="235"/>
      <c r="G55" s="235"/>
      <c r="H55" s="235"/>
      <c r="I55" s="235"/>
      <c r="J55" s="235"/>
      <c r="K55" s="235"/>
      <c r="L55" s="235"/>
      <c r="M55" s="235"/>
      <c r="N55" s="235"/>
      <c r="O55" s="235"/>
      <c r="P55" s="72" t="s">
        <v>7</v>
      </c>
      <c r="Q55" s="226" t="s">
        <v>8</v>
      </c>
      <c r="R55" s="226"/>
      <c r="S55" s="226"/>
      <c r="T55" s="227" t="s">
        <v>344</v>
      </c>
      <c r="U55" s="227"/>
      <c r="V55" s="227"/>
      <c r="W55" s="227"/>
      <c r="X55" s="227"/>
      <c r="Y55" s="107"/>
      <c r="Z55" s="107"/>
      <c r="AA55" s="107"/>
    </row>
    <row r="56" spans="1:27" ht="16.5" thickBot="1">
      <c r="A56" s="235"/>
      <c r="B56" s="235"/>
      <c r="C56" s="235"/>
      <c r="D56" s="235"/>
      <c r="E56" s="235"/>
      <c r="F56" s="235"/>
      <c r="G56" s="235"/>
      <c r="H56" s="235"/>
      <c r="I56" s="235"/>
      <c r="J56" s="235"/>
      <c r="K56" s="235"/>
      <c r="L56" s="235"/>
      <c r="M56" s="235"/>
      <c r="N56" s="235"/>
      <c r="O56" s="235"/>
      <c r="P56" s="73">
        <v>1</v>
      </c>
      <c r="Q56" s="214" t="s">
        <v>345</v>
      </c>
      <c r="R56" s="214"/>
      <c r="S56" s="214"/>
      <c r="T56" s="215">
        <v>1</v>
      </c>
      <c r="U56" s="216"/>
      <c r="V56" s="214" t="s">
        <v>346</v>
      </c>
      <c r="W56" s="214"/>
      <c r="X56" s="214"/>
      <c r="Y56" s="123"/>
      <c r="Z56" s="110"/>
      <c r="AA56" s="110"/>
    </row>
    <row r="57" spans="1:27" ht="16.5" thickBot="1">
      <c r="A57" s="235"/>
      <c r="B57" s="235"/>
      <c r="C57" s="235"/>
      <c r="D57" s="235"/>
      <c r="E57" s="235"/>
      <c r="F57" s="235"/>
      <c r="G57" s="235"/>
      <c r="H57" s="235"/>
      <c r="I57" s="235"/>
      <c r="J57" s="235"/>
      <c r="K57" s="235"/>
      <c r="L57" s="235"/>
      <c r="M57" s="235"/>
      <c r="N57" s="235"/>
      <c r="O57" s="235"/>
      <c r="P57" s="73">
        <v>2</v>
      </c>
      <c r="Q57" s="214" t="s">
        <v>347</v>
      </c>
      <c r="R57" s="214"/>
      <c r="S57" s="214"/>
      <c r="T57" s="215">
        <v>2</v>
      </c>
      <c r="U57" s="216"/>
      <c r="V57" s="214" t="s">
        <v>348</v>
      </c>
      <c r="W57" s="214"/>
      <c r="X57" s="214"/>
      <c r="Y57" s="123"/>
      <c r="Z57" s="110"/>
      <c r="AA57" s="110"/>
    </row>
    <row r="58" spans="1:27" ht="16.5" thickBot="1">
      <c r="A58" s="235"/>
      <c r="B58" s="235"/>
      <c r="C58" s="235"/>
      <c r="D58" s="235"/>
      <c r="E58" s="235"/>
      <c r="F58" s="235"/>
      <c r="G58" s="235"/>
      <c r="H58" s="235"/>
      <c r="I58" s="235"/>
      <c r="J58" s="235"/>
      <c r="K58" s="235"/>
      <c r="L58" s="235"/>
      <c r="M58" s="235"/>
      <c r="N58" s="235"/>
      <c r="O58" s="235"/>
      <c r="P58" s="73">
        <v>3</v>
      </c>
      <c r="Q58" s="214" t="s">
        <v>349</v>
      </c>
      <c r="R58" s="214"/>
      <c r="S58" s="214"/>
      <c r="T58" s="215">
        <v>3</v>
      </c>
      <c r="U58" s="216"/>
      <c r="V58" s="214" t="s">
        <v>350</v>
      </c>
      <c r="W58" s="214"/>
      <c r="X58" s="214"/>
      <c r="Y58" s="123"/>
      <c r="Z58" s="110"/>
      <c r="AA58" s="110"/>
    </row>
    <row r="59" spans="1:27" ht="16.5" thickBot="1">
      <c r="A59" s="235"/>
      <c r="B59" s="235"/>
      <c r="C59" s="235"/>
      <c r="D59" s="235"/>
      <c r="E59" s="235"/>
      <c r="F59" s="235"/>
      <c r="G59" s="235"/>
      <c r="H59" s="235"/>
      <c r="I59" s="235"/>
      <c r="J59" s="235"/>
      <c r="K59" s="235"/>
      <c r="L59" s="235"/>
      <c r="M59" s="235"/>
      <c r="N59" s="235"/>
      <c r="O59" s="235"/>
      <c r="P59" s="73">
        <v>4</v>
      </c>
      <c r="Q59" s="214" t="s">
        <v>351</v>
      </c>
      <c r="R59" s="214"/>
      <c r="S59" s="214"/>
      <c r="T59" s="215">
        <v>4</v>
      </c>
      <c r="U59" s="216"/>
      <c r="V59" s="214" t="s">
        <v>352</v>
      </c>
      <c r="W59" s="214"/>
      <c r="X59" s="214"/>
      <c r="Y59" s="123"/>
      <c r="Z59" s="110"/>
      <c r="AA59" s="110"/>
    </row>
    <row r="60" spans="1:27" ht="16.5" thickBot="1">
      <c r="A60" s="235"/>
      <c r="B60" s="235"/>
      <c r="C60" s="235"/>
      <c r="D60" s="235"/>
      <c r="E60" s="235"/>
      <c r="F60" s="235"/>
      <c r="G60" s="235"/>
      <c r="H60" s="235"/>
      <c r="I60" s="235"/>
      <c r="J60" s="235"/>
      <c r="K60" s="235"/>
      <c r="L60" s="235"/>
      <c r="M60" s="235"/>
      <c r="N60" s="235"/>
      <c r="O60" s="235"/>
      <c r="P60" s="73">
        <v>5</v>
      </c>
      <c r="Q60" s="214" t="s">
        <v>353</v>
      </c>
      <c r="R60" s="214"/>
      <c r="S60" s="214"/>
      <c r="T60" s="215">
        <v>5</v>
      </c>
      <c r="U60" s="216"/>
      <c r="V60" s="214" t="s">
        <v>354</v>
      </c>
      <c r="W60" s="214"/>
      <c r="X60" s="214"/>
      <c r="Y60" s="123"/>
      <c r="Z60" s="110"/>
      <c r="AA60" s="110"/>
    </row>
    <row r="61" spans="1:27" ht="16.5" thickBot="1">
      <c r="A61" s="235"/>
      <c r="B61" s="235"/>
      <c r="C61" s="235"/>
      <c r="D61" s="235"/>
      <c r="E61" s="235"/>
      <c r="F61" s="235"/>
      <c r="G61" s="235"/>
      <c r="H61" s="235"/>
      <c r="I61" s="235"/>
      <c r="J61" s="235"/>
      <c r="K61" s="235"/>
      <c r="L61" s="235"/>
      <c r="M61" s="235"/>
      <c r="N61" s="235"/>
      <c r="O61" s="235"/>
      <c r="P61" s="73">
        <v>6</v>
      </c>
      <c r="Q61" s="214" t="s">
        <v>355</v>
      </c>
      <c r="R61" s="214"/>
      <c r="S61" s="214"/>
      <c r="T61" s="215">
        <v>6</v>
      </c>
      <c r="U61" s="216"/>
      <c r="V61" s="214" t="s">
        <v>356</v>
      </c>
      <c r="W61" s="214"/>
      <c r="X61" s="214"/>
      <c r="Y61" s="123"/>
      <c r="Z61" s="110"/>
      <c r="AA61" s="110"/>
    </row>
    <row r="62" spans="1:27" ht="16.5" thickBot="1">
      <c r="A62" s="235"/>
      <c r="B62" s="235"/>
      <c r="C62" s="235"/>
      <c r="D62" s="235"/>
      <c r="E62" s="235"/>
      <c r="F62" s="235"/>
      <c r="G62" s="235"/>
      <c r="H62" s="235"/>
      <c r="I62" s="235"/>
      <c r="J62" s="235"/>
      <c r="K62" s="235"/>
      <c r="L62" s="235"/>
      <c r="M62" s="235"/>
      <c r="N62" s="235"/>
      <c r="O62" s="235"/>
      <c r="P62" s="73">
        <v>7</v>
      </c>
      <c r="Q62" s="214" t="s">
        <v>357</v>
      </c>
      <c r="R62" s="214"/>
      <c r="S62" s="214"/>
      <c r="T62" s="215">
        <v>7</v>
      </c>
      <c r="U62" s="216"/>
      <c r="V62" s="214" t="s">
        <v>358</v>
      </c>
      <c r="W62" s="214"/>
      <c r="X62" s="214"/>
      <c r="Y62" s="123"/>
      <c r="Z62" s="110"/>
      <c r="AA62" s="110"/>
    </row>
  </sheetData>
  <sheetProtection password="8D2A" sheet="1" objects="1" scenarios="1" selectLockedCells="1" autoFilter="0"/>
  <autoFilter ref="A18:C41">
    <filterColumn colId="1" showButton="0"/>
  </autoFilter>
  <dataConsolidate/>
  <mergeCells count="252">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T40:X40"/>
    <mergeCell ref="P41:X42"/>
    <mergeCell ref="T62:U62"/>
    <mergeCell ref="V62:X62"/>
    <mergeCell ref="Q59:S59"/>
    <mergeCell ref="T59:U59"/>
    <mergeCell ref="V59:X59"/>
    <mergeCell ref="Q60:S60"/>
    <mergeCell ref="T60:U60"/>
    <mergeCell ref="V60:X60"/>
    <mergeCell ref="P50:X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6625" r:id="rId3"/>
    <oleObject progId="PBrush" shapeId="266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676</vt:i4>
      </vt:variant>
    </vt:vector>
  </HeadingPairs>
  <TitlesOfParts>
    <vt:vector size="691"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ArchitectureEighth17AR</vt:lpstr>
      <vt:lpstr>ArchitectureEighth18AR</vt:lpstr>
      <vt:lpstr>ArchitectureEighthF16AR</vt:lpstr>
      <vt:lpstr>ArchitectureFifth17AR</vt:lpstr>
      <vt:lpstr>ArchitectureFifth18AR</vt:lpstr>
      <vt:lpstr>ArchitectureFifthF16AR</vt:lpstr>
      <vt:lpstr>ArchitectureFifthth17AR</vt:lpstr>
      <vt:lpstr>ArchitectureFirst17AR</vt:lpstr>
      <vt:lpstr>ArchitectureFirst18AR</vt:lpstr>
      <vt:lpstr>ArchitectureFirst19AR</vt:lpstr>
      <vt:lpstr>ArchitectureFirstF16AR</vt:lpstr>
      <vt:lpstr>ArchitectureFourth17AR</vt:lpstr>
      <vt:lpstr>ArchitectureFourth18AR</vt:lpstr>
      <vt:lpstr>ArchitectureFourthF16AR</vt:lpstr>
      <vt:lpstr>ArchitectureNinth17AR</vt:lpstr>
      <vt:lpstr>ArchitectureNinth18AR</vt:lpstr>
      <vt:lpstr>ArchitectureNinthF16AR</vt:lpstr>
      <vt:lpstr>ArchitectureProgram</vt:lpstr>
      <vt:lpstr>ArchitectureSecond17AR</vt:lpstr>
      <vt:lpstr>ArchitectureSecond18AR</vt:lpstr>
      <vt:lpstr>ArchitectureSecondF16AR</vt:lpstr>
      <vt:lpstr>ArchitectureSeventh17AR</vt:lpstr>
      <vt:lpstr>ArchitectureSeventh18AR</vt:lpstr>
      <vt:lpstr>ArchitectureSeventhF16AR</vt:lpstr>
      <vt:lpstr>ArchitectureSixth17AR</vt:lpstr>
      <vt:lpstr>ArchitectureSixth18AR</vt:lpstr>
      <vt:lpstr>ArchitectureSixthF16AR</vt:lpstr>
      <vt:lpstr>ArchitectureTenth17AR</vt:lpstr>
      <vt:lpstr>ArchitectureTenth18AR</vt:lpstr>
      <vt:lpstr>ArchitectureTenthF16AR</vt:lpstr>
      <vt:lpstr>ArchitectureThird17AR</vt:lpstr>
      <vt:lpstr>ArchitectureThird18AR</vt:lpstr>
      <vt:lpstr>ArchitectureThirdF16AR</vt:lpstr>
      <vt:lpstr>BiomedicalBatch</vt:lpstr>
      <vt:lpstr>BiomedicalEighth17BM</vt:lpstr>
      <vt:lpstr>BiomedicalEighth18BM</vt:lpstr>
      <vt:lpstr>BiomedicalEighthF16BM</vt:lpstr>
      <vt:lpstr>BiomedicalEngineeringProgram</vt:lpstr>
      <vt:lpstr>BiomedicalFifth17BM</vt:lpstr>
      <vt:lpstr>BiomedicalFifth18BM</vt:lpstr>
      <vt:lpstr>BiomedicalFifthF16BM</vt:lpstr>
      <vt:lpstr>BiomedicalFirst17BM</vt:lpstr>
      <vt:lpstr>BiomedicalFirst18BM</vt:lpstr>
      <vt:lpstr>BiomedicalFirst19BM</vt:lpstr>
      <vt:lpstr>BiomedicalFirstF16BM</vt:lpstr>
      <vt:lpstr>BiomedicalFourth17BM</vt:lpstr>
      <vt:lpstr>BiomedicalFourth18BM</vt:lpstr>
      <vt:lpstr>BiomedicalFourthF16BM</vt:lpstr>
      <vt:lpstr>BiomedicalSecond17BM</vt:lpstr>
      <vt:lpstr>BiomedicalSecond18BM</vt:lpstr>
      <vt:lpstr>BiomedicalSecondF16BM</vt:lpstr>
      <vt:lpstr>BiomedicalSeventh17BM</vt:lpstr>
      <vt:lpstr>BiomedicalSeventh18BM</vt:lpstr>
      <vt:lpstr>BiomedicalSeventhF16BM</vt:lpstr>
      <vt:lpstr>BiomedicalSixth17BM</vt:lpstr>
      <vt:lpstr>BiomedicalSixth18BM</vt:lpstr>
      <vt:lpstr>BiomedicalSixthF16BM</vt:lpstr>
      <vt:lpstr>BiomedicalThird17BM</vt:lpstr>
      <vt:lpstr>BiomedicalThird18BM</vt:lpstr>
      <vt:lpstr>BiomedicalThirdF16BM</vt:lpstr>
      <vt:lpstr>ChemicalBatch</vt:lpstr>
      <vt:lpstr>ChemicalEighth17CH</vt:lpstr>
      <vt:lpstr>ChemicalEighth18CH</vt:lpstr>
      <vt:lpstr>ChemicalEighthF16CH</vt:lpstr>
      <vt:lpstr>ChemicalEngineeringProgram</vt:lpstr>
      <vt:lpstr>ChemicalFifth17CH</vt:lpstr>
      <vt:lpstr>ChemicalFifth18CH</vt:lpstr>
      <vt:lpstr>ChemicalFifthF16CH</vt:lpstr>
      <vt:lpstr>ChemicalFirst17CH</vt:lpstr>
      <vt:lpstr>ChemicalFirst18CH</vt:lpstr>
      <vt:lpstr>ChemicalFirst19CH</vt:lpstr>
      <vt:lpstr>ChemicalFirstF16CH</vt:lpstr>
      <vt:lpstr>ChemicalFourth17CH</vt:lpstr>
      <vt:lpstr>ChemicalFourth18CH</vt:lpstr>
      <vt:lpstr>ChemicalFourthF16CH</vt:lpstr>
      <vt:lpstr>ChemicalSecond17CH</vt:lpstr>
      <vt:lpstr>ChemicalSecond18CH</vt:lpstr>
      <vt:lpstr>ChemicalSecondF16CH</vt:lpstr>
      <vt:lpstr>ChemicalSeventh17CH</vt:lpstr>
      <vt:lpstr>ChemicalSeventh18CH</vt:lpstr>
      <vt:lpstr>ChemicalSeventhF16CH</vt:lpstr>
      <vt:lpstr>ChemicalSixth17CH</vt:lpstr>
      <vt:lpstr>ChemicalSixth18CH</vt:lpstr>
      <vt:lpstr>ChemicalSixthF16CH</vt:lpstr>
      <vt:lpstr>ChemicalThird17CH</vt:lpstr>
      <vt:lpstr>ChemicalThird18CH</vt:lpstr>
      <vt:lpstr>ChemicalThirdF16CH</vt:lpstr>
      <vt:lpstr>CityBatch</vt:lpstr>
      <vt:lpstr>CityEighth17CRP</vt:lpstr>
      <vt:lpstr>CityEighth18CRP</vt:lpstr>
      <vt:lpstr>CityEighthF16CRP</vt:lpstr>
      <vt:lpstr>CityFifth17CRP</vt:lpstr>
      <vt:lpstr>CityFifth18CRP</vt:lpstr>
      <vt:lpstr>CityFirst17CRP</vt:lpstr>
      <vt:lpstr>CityFirst18CRP</vt:lpstr>
      <vt:lpstr>CityFirstF16CRP</vt:lpstr>
      <vt:lpstr>CityFourth17CRP</vt:lpstr>
      <vt:lpstr>CityFourth18CRP</vt:lpstr>
      <vt:lpstr>CityFourthF16CRP</vt:lpstr>
      <vt:lpstr>CityProgram</vt:lpstr>
      <vt:lpstr>CitySecond17CRP</vt:lpstr>
      <vt:lpstr>CitySecond18CRP</vt:lpstr>
      <vt:lpstr>CitySecondF16CRP</vt:lpstr>
      <vt:lpstr>CitySeventh17CRP</vt:lpstr>
      <vt:lpstr>CitySeventh18CRP</vt:lpstr>
      <vt:lpstr>CitySeventhF16CRP</vt:lpstr>
      <vt:lpstr>CitySixth17CRP</vt:lpstr>
      <vt:lpstr>CitySixth18CRP</vt:lpstr>
      <vt:lpstr>CitySixthF16CRP</vt:lpstr>
      <vt:lpstr>CityThird17CRP</vt:lpstr>
      <vt:lpstr>CityThird18CRP</vt:lpstr>
      <vt:lpstr>CityThirdF16CRP</vt:lpstr>
      <vt:lpstr>CivilBatch</vt:lpstr>
      <vt:lpstr>CivilEighth17CE</vt:lpstr>
      <vt:lpstr>CivilEighth18CE</vt:lpstr>
      <vt:lpstr>CivilEighthF16CE</vt:lpstr>
      <vt:lpstr>CivilEighthK17CE</vt:lpstr>
      <vt:lpstr>CivilEighthK18CE</vt:lpstr>
      <vt:lpstr>CivilEighthKF16CE</vt:lpstr>
      <vt:lpstr>CivilFifth17CE</vt:lpstr>
      <vt:lpstr>CivilFifth18CE</vt:lpstr>
      <vt:lpstr>CivilFifthF16CE</vt:lpstr>
      <vt:lpstr>CivilFifthK17CE</vt:lpstr>
      <vt:lpstr>CivilFifthK18CE</vt:lpstr>
      <vt:lpstr>CivilFifthKF16CE</vt:lpstr>
      <vt:lpstr>CivilFirst17CE</vt:lpstr>
      <vt:lpstr>CivilFirst18CE</vt:lpstr>
      <vt:lpstr>CivilFirst19CE</vt:lpstr>
      <vt:lpstr>CivilFirstF16CE</vt:lpstr>
      <vt:lpstr>CivilFirstK17CE</vt:lpstr>
      <vt:lpstr>CivilFirstK18CE</vt:lpstr>
      <vt:lpstr>CivilFirstKF16CE</vt:lpstr>
      <vt:lpstr>CivilFourth17CE</vt:lpstr>
      <vt:lpstr>CivilFourth18CE</vt:lpstr>
      <vt:lpstr>CivilFourthK17CE</vt:lpstr>
      <vt:lpstr>CivilFourthK18CE</vt:lpstr>
      <vt:lpstr>CivilFourthKF16CE</vt:lpstr>
      <vt:lpstr>CivilProgram</vt:lpstr>
      <vt:lpstr>CivilSecond17CE</vt:lpstr>
      <vt:lpstr>CivilSecond17TL</vt:lpstr>
      <vt:lpstr>CivilSecond18CE</vt:lpstr>
      <vt:lpstr>CivilSecondF16CE</vt:lpstr>
      <vt:lpstr>CivilSecondK17CE</vt:lpstr>
      <vt:lpstr>CivilSecondK18CE</vt:lpstr>
      <vt:lpstr>CivilSecondKF16CE</vt:lpstr>
      <vt:lpstr>CivilSevenKF16CE</vt:lpstr>
      <vt:lpstr>CivilSeventh17CE</vt:lpstr>
      <vt:lpstr>CivilSeventh18CE</vt:lpstr>
      <vt:lpstr>CivilSeventhF16CE</vt:lpstr>
      <vt:lpstr>CivilSeventhK17CE</vt:lpstr>
      <vt:lpstr>CivilSeventhK18CE</vt:lpstr>
      <vt:lpstr>CivilSeventhKF16CE</vt:lpstr>
      <vt:lpstr>CivilSixth17CE</vt:lpstr>
      <vt:lpstr>CivilSixth18CE</vt:lpstr>
      <vt:lpstr>CivilSixthF16CE</vt:lpstr>
      <vt:lpstr>CivilSixthK17CE</vt:lpstr>
      <vt:lpstr>CivilSixthK18CE</vt:lpstr>
      <vt:lpstr>CivilSixthKF16CE</vt:lpstr>
      <vt:lpstr>CivilThird17CE</vt:lpstr>
      <vt:lpstr>CivilThird18CE</vt:lpstr>
      <vt:lpstr>CivilThirdF16CE</vt:lpstr>
      <vt:lpstr>CivilThirdK17CE</vt:lpstr>
      <vt:lpstr>CivilThirdK18CE</vt:lpstr>
      <vt:lpstr>CivilThirdKF16CE</vt:lpstr>
      <vt:lpstr>ComputerBatch</vt:lpstr>
      <vt:lpstr>ComputerEighth17CS</vt:lpstr>
      <vt:lpstr>ComputerEighth18CS</vt:lpstr>
      <vt:lpstr>ComputerEighthF16CS</vt:lpstr>
      <vt:lpstr>ComputerFifth17CS</vt:lpstr>
      <vt:lpstr>ComputerFifth18CS</vt:lpstr>
      <vt:lpstr>ComputerFifthF16CS</vt:lpstr>
      <vt:lpstr>ComputerFirst17CS</vt:lpstr>
      <vt:lpstr>ComputerFirst18CS</vt:lpstr>
      <vt:lpstr>ComputerFirst19CS</vt:lpstr>
      <vt:lpstr>ComputerFirstF16CS</vt:lpstr>
      <vt:lpstr>ComputerFourth17CS</vt:lpstr>
      <vt:lpstr>ComputerFourth18CS</vt:lpstr>
      <vt:lpstr>ComputerFourthF16CS</vt:lpstr>
      <vt:lpstr>ComputerProgram</vt:lpstr>
      <vt:lpstr>ComputerSecond17CS</vt:lpstr>
      <vt:lpstr>ComputerSecond18CS</vt:lpstr>
      <vt:lpstr>ComputerSeventh17CS</vt:lpstr>
      <vt:lpstr>ComputerSeventh18CS</vt:lpstr>
      <vt:lpstr>ComputerSeventhF16CS</vt:lpstr>
      <vt:lpstr>ComputerSixth17CS</vt:lpstr>
      <vt:lpstr>ComputerSixth18CS</vt:lpstr>
      <vt:lpstr>ComputerSixthF16CS</vt:lpstr>
      <vt:lpstr>ComputerThird17CS</vt:lpstr>
      <vt:lpstr>ComputerThird18CS</vt:lpstr>
      <vt:lpstr>ComputerThirdF16CS</vt:lpstr>
      <vt:lpstr>Departments</vt:lpstr>
      <vt:lpstr>ElectricalBatch</vt:lpstr>
      <vt:lpstr>ElectricalEighth17EL</vt:lpstr>
      <vt:lpstr>ElectricalEighth18EL</vt:lpstr>
      <vt:lpstr>ElectricalEighthF16EL</vt:lpstr>
      <vt:lpstr>ElectricalEighthK17EL</vt:lpstr>
      <vt:lpstr>ElectricalEighthK18EL</vt:lpstr>
      <vt:lpstr>ElectricalEighthKF16EL</vt:lpstr>
      <vt:lpstr>ElectricalFifth17EL</vt:lpstr>
      <vt:lpstr>ElectricalFifth18EL</vt:lpstr>
      <vt:lpstr>ElectricalFifthF16EL</vt:lpstr>
      <vt:lpstr>ElectricalFifthK17EL</vt:lpstr>
      <vt:lpstr>ElectricalFifthK18EL</vt:lpstr>
      <vt:lpstr>ElectricalFifthKF16EL</vt:lpstr>
      <vt:lpstr>ElectricalFirst16EL</vt:lpstr>
      <vt:lpstr>ElectricalFirst17EL</vt:lpstr>
      <vt:lpstr>ElectricalFirst18EL</vt:lpstr>
      <vt:lpstr>ElectricalFirst19EL</vt:lpstr>
      <vt:lpstr>ElectricalFirstEL19</vt:lpstr>
      <vt:lpstr>ElectricalFirstF16EL</vt:lpstr>
      <vt:lpstr>ElectricalFirstK17EL</vt:lpstr>
      <vt:lpstr>ElectricalFirstK18EL</vt:lpstr>
      <vt:lpstr>ElectricalFirstK19EL</vt:lpstr>
      <vt:lpstr>ElectricalFirstKF16EL</vt:lpstr>
      <vt:lpstr>ElectricalFourth17EL</vt:lpstr>
      <vt:lpstr>ElectricalFourth18EL</vt:lpstr>
      <vt:lpstr>ElectricalFourthF16EL</vt:lpstr>
      <vt:lpstr>ElectricalFourthK17EL</vt:lpstr>
      <vt:lpstr>ElectricalFourthK18EL</vt:lpstr>
      <vt:lpstr>ElectricalFourthKF16EL</vt:lpstr>
      <vt:lpstr>ElectricalProgram</vt:lpstr>
      <vt:lpstr>ElectricalSecond17EL</vt:lpstr>
      <vt:lpstr>ElectricalSecond18EL</vt:lpstr>
      <vt:lpstr>ElectricalSecondF16EL</vt:lpstr>
      <vt:lpstr>ElectricalSecondK17EL</vt:lpstr>
      <vt:lpstr>ElectricalSecondK18EL</vt:lpstr>
      <vt:lpstr>ElectricalSecondKF16EL</vt:lpstr>
      <vt:lpstr>ElectricalSeventh17EL</vt:lpstr>
      <vt:lpstr>ElectricalSeventh18EL</vt:lpstr>
      <vt:lpstr>ElectricalSeventhF16EL</vt:lpstr>
      <vt:lpstr>ElectricalSeventhK17EL</vt:lpstr>
      <vt:lpstr>ElectricalSeventhK18EL</vt:lpstr>
      <vt:lpstr>ElectricalSeventhKF16EL</vt:lpstr>
      <vt:lpstr>ElectricalSixth17EL</vt:lpstr>
      <vt:lpstr>ElectricalSixth18EL</vt:lpstr>
      <vt:lpstr>ElectricalSixthF16EL</vt:lpstr>
      <vt:lpstr>ElectricalSixthK17EL</vt:lpstr>
      <vt:lpstr>ElectricalSixthK18EL</vt:lpstr>
      <vt:lpstr>ElectricalSixthKF16EL</vt:lpstr>
      <vt:lpstr>ElectricalThird17EL</vt:lpstr>
      <vt:lpstr>ElectricalThird18EL</vt:lpstr>
      <vt:lpstr>ElectricalThirdF16EL</vt:lpstr>
      <vt:lpstr>ElectricalThirdK17EL</vt:lpstr>
      <vt:lpstr>ElectricalThirdK18EL</vt:lpstr>
      <vt:lpstr>ElectricalThirdKF16EL</vt:lpstr>
      <vt:lpstr>ElectronicBatch</vt:lpstr>
      <vt:lpstr>ElectronicEighth17ES</vt:lpstr>
      <vt:lpstr>ElectronicEighthF16ES</vt:lpstr>
      <vt:lpstr>ElectronicEighthK17ES</vt:lpstr>
      <vt:lpstr>ElectronicEighthK18ES</vt:lpstr>
      <vt:lpstr>ElectronicEighthKF16ES</vt:lpstr>
      <vt:lpstr>ElectronicFifth17ES</vt:lpstr>
      <vt:lpstr>ElectronicFifth18ES</vt:lpstr>
      <vt:lpstr>ElectronicFifthF16ES</vt:lpstr>
      <vt:lpstr>ElectronicFifthK17ES</vt:lpstr>
      <vt:lpstr>ElectronicFifthK18ES</vt:lpstr>
      <vt:lpstr>ElectronicFifthKF16ES</vt:lpstr>
      <vt:lpstr>ElectronicFirst16ES</vt:lpstr>
      <vt:lpstr>ElectronicFirst17ES</vt:lpstr>
      <vt:lpstr>ElectronicFirst18ES</vt:lpstr>
      <vt:lpstr>ElectronicFirst19ES</vt:lpstr>
      <vt:lpstr>ElectronicFirstF16ES</vt:lpstr>
      <vt:lpstr>ElectronicFirstK17ES</vt:lpstr>
      <vt:lpstr>ElectronicFirstK18ES</vt:lpstr>
      <vt:lpstr>ElectronicFirstK19ES</vt:lpstr>
      <vt:lpstr>ElectronicFirstKF16ES</vt:lpstr>
      <vt:lpstr>ElectronicFourth17ES</vt:lpstr>
      <vt:lpstr>ElectronicFourth18ES</vt:lpstr>
      <vt:lpstr>ElectronicFourthF16ES</vt:lpstr>
      <vt:lpstr>ElectronicFourthK17ES</vt:lpstr>
      <vt:lpstr>ElectronicFourthK18ES</vt:lpstr>
      <vt:lpstr>ElectronicFourthKF16ES</vt:lpstr>
      <vt:lpstr>ElectronicProgram</vt:lpstr>
      <vt:lpstr>ElectronicSecond16ES</vt:lpstr>
      <vt:lpstr>ElectronicSecond17ES</vt:lpstr>
      <vt:lpstr>ElectronicSecond18ES</vt:lpstr>
      <vt:lpstr>ElectronicSecondF16ES</vt:lpstr>
      <vt:lpstr>ElectronicSecondK17ES</vt:lpstr>
      <vt:lpstr>ElectronicSecondK18ES</vt:lpstr>
      <vt:lpstr>ElectronicSecondKF16ES</vt:lpstr>
      <vt:lpstr>ElectronicsEighth18ES</vt:lpstr>
      <vt:lpstr>ElectronicSeventh17ES</vt:lpstr>
      <vt:lpstr>ElectronicSeventh18ES</vt:lpstr>
      <vt:lpstr>ElectronicSeventhF16ES</vt:lpstr>
      <vt:lpstr>ElectronicSeventhK17ES</vt:lpstr>
      <vt:lpstr>ElectronicSeventhK18ES</vt:lpstr>
      <vt:lpstr>ElectronicSeventhKF16ES</vt:lpstr>
      <vt:lpstr>ElectronicsFirst17ES</vt:lpstr>
      <vt:lpstr>ElectronicSixth17ES</vt:lpstr>
      <vt:lpstr>ElectronicSixth18ES</vt:lpstr>
      <vt:lpstr>ElectronicSixthF16ES</vt:lpstr>
      <vt:lpstr>ElectronicSixthK17ES</vt:lpstr>
      <vt:lpstr>ElectronicSixthK18ES</vt:lpstr>
      <vt:lpstr>ElectronicSixthKF16ES</vt:lpstr>
      <vt:lpstr>ElectronicsSeventh18ES</vt:lpstr>
      <vt:lpstr>ElectronicThird17ES</vt:lpstr>
      <vt:lpstr>ElectronicThird18ES</vt:lpstr>
      <vt:lpstr>ElectronicThirdF16ES</vt:lpstr>
      <vt:lpstr>ElectronicThirdK17ES</vt:lpstr>
      <vt:lpstr>ElectronicThirdK18ES</vt:lpstr>
      <vt:lpstr>ElectronicThirdKF16ES</vt:lpstr>
      <vt:lpstr>EnviromentFirst17EE</vt:lpstr>
      <vt:lpstr>EnvironmentalBatch</vt:lpstr>
      <vt:lpstr>EnvironmentalEighth17EE</vt:lpstr>
      <vt:lpstr>EnvironmentalEighth18EE</vt:lpstr>
      <vt:lpstr>EnvironmentalEighthF16EE</vt:lpstr>
      <vt:lpstr>EnvironmentalFifth17EE</vt:lpstr>
      <vt:lpstr>EnvironmentalFifth18EE</vt:lpstr>
      <vt:lpstr>EnvironmentalFifthF16EE</vt:lpstr>
      <vt:lpstr>EnvironmentalFirst16EE</vt:lpstr>
      <vt:lpstr>EnvironmentalFirst18EE</vt:lpstr>
      <vt:lpstr>EnvironmentalFirstF16EE</vt:lpstr>
      <vt:lpstr>EnvironmentalFourth17EE</vt:lpstr>
      <vt:lpstr>EnvironmentalFourth18EE</vt:lpstr>
      <vt:lpstr>EnvironmentalFourthF16EE</vt:lpstr>
      <vt:lpstr>EnvironmentalProgram</vt:lpstr>
      <vt:lpstr>EnvironmentalSecond17EE</vt:lpstr>
      <vt:lpstr>EnvironmentalSecond18EE</vt:lpstr>
      <vt:lpstr>EnvironmentalSecondF16EE</vt:lpstr>
      <vt:lpstr>EnvironmentalSeventh17EE</vt:lpstr>
      <vt:lpstr>EnvironmentalSeventh18EE</vt:lpstr>
      <vt:lpstr>EnvironmentalSeventhF16EE</vt:lpstr>
      <vt:lpstr>EnvironmentalSixth17EE</vt:lpstr>
      <vt:lpstr>EnvironmentalSixth18EE</vt:lpstr>
      <vt:lpstr>EnvironmentalSixthF16EE</vt:lpstr>
      <vt:lpstr>EnvironmentalThird17EE</vt:lpstr>
      <vt:lpstr>EnvironmentalThird18EE</vt:lpstr>
      <vt:lpstr>EnvironmentalThirdF16EE</vt:lpstr>
      <vt:lpstr>Exam</vt:lpstr>
      <vt:lpstr>F16ES</vt:lpstr>
      <vt:lpstr>F16MT</vt:lpstr>
      <vt:lpstr>Functional_English</vt:lpstr>
      <vt:lpstr>Geometrical_Drawing</vt:lpstr>
      <vt:lpstr>IndustrialBatch</vt:lpstr>
      <vt:lpstr>IndustrialEighth17IN</vt:lpstr>
      <vt:lpstr>IndustrialEighth18IN</vt:lpstr>
      <vt:lpstr>IndustrialEighthF16IN</vt:lpstr>
      <vt:lpstr>IndustrialFifth17IN</vt:lpstr>
      <vt:lpstr>IndustrialFifth18IN</vt:lpstr>
      <vt:lpstr>IndustrialFifthF16IN</vt:lpstr>
      <vt:lpstr>IndustrialFirst17IN</vt:lpstr>
      <vt:lpstr>IndustrialFirst18IN</vt:lpstr>
      <vt:lpstr>IndustrialFirst19IN</vt:lpstr>
      <vt:lpstr>IndustrialFirstF16IN</vt:lpstr>
      <vt:lpstr>IndustrialFourth17IN</vt:lpstr>
      <vt:lpstr>IndustrialFourth18IN</vt:lpstr>
      <vt:lpstr>IndustrialFourthF16IN</vt:lpstr>
      <vt:lpstr>IndustrialProgram</vt:lpstr>
      <vt:lpstr>IndustrialSecond17IN</vt:lpstr>
      <vt:lpstr>IndustrialSecond18IN</vt:lpstr>
      <vt:lpstr>IndustrialSecondF16IN</vt:lpstr>
      <vt:lpstr>IndustrialSeventh17IN</vt:lpstr>
      <vt:lpstr>IndustrialSeventh18IN</vt:lpstr>
      <vt:lpstr>IndustrialSeventhF16IN</vt:lpstr>
      <vt:lpstr>IndustrialSixth17IN</vt:lpstr>
      <vt:lpstr>IndustrialSixth18IN</vt:lpstr>
      <vt:lpstr>IndustrialSixthF16IN</vt:lpstr>
      <vt:lpstr>IndustrialThird17IN</vt:lpstr>
      <vt:lpstr>IndustrialThird18IN</vt:lpstr>
      <vt:lpstr>IndustrialThirdF16IN</vt:lpstr>
      <vt:lpstr>MechanicalBatch</vt:lpstr>
      <vt:lpstr>MechanicalEighth17ME</vt:lpstr>
      <vt:lpstr>MechanicalEighth18ME</vt:lpstr>
      <vt:lpstr>MechanicalEighthF16ME</vt:lpstr>
      <vt:lpstr>MechanicalEighthK17ME</vt:lpstr>
      <vt:lpstr>MechanicalEighthK18ME</vt:lpstr>
      <vt:lpstr>MechanicalEighthKF16ME</vt:lpstr>
      <vt:lpstr>MechanicalFifth17ME</vt:lpstr>
      <vt:lpstr>MechanicalFifth18ME</vt:lpstr>
      <vt:lpstr>MechanicalFifthF16ME</vt:lpstr>
      <vt:lpstr>MechanicalFifthK17ME</vt:lpstr>
      <vt:lpstr>MechanicalFifthK18ME</vt:lpstr>
      <vt:lpstr>MechanicalFifthK19ME</vt:lpstr>
      <vt:lpstr>MechanicalFifthKF16ME</vt:lpstr>
      <vt:lpstr>MechanicalFirst17ME</vt:lpstr>
      <vt:lpstr>MechanicalFirst18ME</vt:lpstr>
      <vt:lpstr>MechanicalFirst19ME</vt:lpstr>
      <vt:lpstr>MechanicalFirstF16ME</vt:lpstr>
      <vt:lpstr>MechanicalFirstK17ME</vt:lpstr>
      <vt:lpstr>MechanicalFirstK18ME</vt:lpstr>
      <vt:lpstr>MechanicalFirstK19ME</vt:lpstr>
      <vt:lpstr>MechanicalFirstKF16ME</vt:lpstr>
      <vt:lpstr>MechanicalFirstKME19</vt:lpstr>
      <vt:lpstr>MechanicalFirstME19</vt:lpstr>
      <vt:lpstr>MechanicalFourth17ME</vt:lpstr>
      <vt:lpstr>MechanicalFourth18ME</vt:lpstr>
      <vt:lpstr>MechanicalFourthF16ME</vt:lpstr>
      <vt:lpstr>MechanicalFourthK17ME</vt:lpstr>
      <vt:lpstr>MechanicalFourthK18ME</vt:lpstr>
      <vt:lpstr>MechanicalFourthKF16ME</vt:lpstr>
      <vt:lpstr>MechanicalProgram</vt:lpstr>
      <vt:lpstr>MechanicalSecond17ME</vt:lpstr>
      <vt:lpstr>MechanicalSecond18ME</vt:lpstr>
      <vt:lpstr>MechanicalSecondF16ME</vt:lpstr>
      <vt:lpstr>MechanicalSecondK17ME</vt:lpstr>
      <vt:lpstr>MechanicalSecondK18ME</vt:lpstr>
      <vt:lpstr>MechanicalSecondKF16ME</vt:lpstr>
      <vt:lpstr>MechanicalSeventh17ME</vt:lpstr>
      <vt:lpstr>MechanicalSeventh18ME</vt:lpstr>
      <vt:lpstr>MechanicalSeventhF16ME</vt:lpstr>
      <vt:lpstr>MechanicalSeventhK17ME</vt:lpstr>
      <vt:lpstr>MechanicalSeventhK18ME</vt:lpstr>
      <vt:lpstr>MechanicalSeventhKF16ME</vt:lpstr>
      <vt:lpstr>MechanicalSixth17ME</vt:lpstr>
      <vt:lpstr>MechanicalSixth18ME</vt:lpstr>
      <vt:lpstr>MechanicalSixthF16ME</vt:lpstr>
      <vt:lpstr>MechanicalSixthK17ME</vt:lpstr>
      <vt:lpstr>MechanicalSixthK18ME</vt:lpstr>
      <vt:lpstr>MechanicalSixthKF16ME</vt:lpstr>
      <vt:lpstr>MechanicalThird17ME</vt:lpstr>
      <vt:lpstr>MechanicalThird18ME</vt:lpstr>
      <vt:lpstr>MechanicalThirdF16ME</vt:lpstr>
      <vt:lpstr>MechanicalThirdK17ME</vt:lpstr>
      <vt:lpstr>MechanicalThirdK18ME</vt:lpstr>
      <vt:lpstr>MechanicalThirdKF16ME</vt:lpstr>
      <vt:lpstr>MechatronicBatch</vt:lpstr>
      <vt:lpstr>MechatronicEighth17MTE</vt:lpstr>
      <vt:lpstr>MechatronicEighth18MTE</vt:lpstr>
      <vt:lpstr>MechatronicEighthF16MTE</vt:lpstr>
      <vt:lpstr>MechatronicFifth17MTE</vt:lpstr>
      <vt:lpstr>MechatronicFifth18MTE</vt:lpstr>
      <vt:lpstr>MechatronicFifthF16MTE</vt:lpstr>
      <vt:lpstr>MechatronicFirst17MTE</vt:lpstr>
      <vt:lpstr>MechatronicFirst18MTE</vt:lpstr>
      <vt:lpstr>MechatronicFirst19MTE</vt:lpstr>
      <vt:lpstr>MechatronicFirstF16MTE</vt:lpstr>
      <vt:lpstr>MechatronicFourth17MTE</vt:lpstr>
      <vt:lpstr>MechatronicFourth18MTE</vt:lpstr>
      <vt:lpstr>MechatronicFourthF16MTE</vt:lpstr>
      <vt:lpstr>MechatronicSecond17MTE</vt:lpstr>
      <vt:lpstr>MechatronicSecond18MTE</vt:lpstr>
      <vt:lpstr>MechatronicSecondF16MTE</vt:lpstr>
      <vt:lpstr>MechatronicSeventh17MTE</vt:lpstr>
      <vt:lpstr>MechatronicSeventh18MTE</vt:lpstr>
      <vt:lpstr>MechatronicSeventhF16MTE</vt:lpstr>
      <vt:lpstr>MechatronicSixth17MTE</vt:lpstr>
      <vt:lpstr>MechatronicSixth18MTE</vt:lpstr>
      <vt:lpstr>MechatronicSixthF16MTE</vt:lpstr>
      <vt:lpstr>MechatronicThird17MTE</vt:lpstr>
      <vt:lpstr>MechatronicThird18MTE</vt:lpstr>
      <vt:lpstr>MechatronicThirdF16MTE</vt:lpstr>
      <vt:lpstr>MechotranicBatch</vt:lpstr>
      <vt:lpstr>MechotranicsBatch</vt:lpstr>
      <vt:lpstr>MetallurgyBatch</vt:lpstr>
      <vt:lpstr>MetallurgyEighth17MT</vt:lpstr>
      <vt:lpstr>MetallurgyEighth18MT</vt:lpstr>
      <vt:lpstr>MetallurgyEighthF16MT</vt:lpstr>
      <vt:lpstr>MetallurgyFifth17MT</vt:lpstr>
      <vt:lpstr>MetallurgyFifth18MT</vt:lpstr>
      <vt:lpstr>MetallurgyFifthF16MT</vt:lpstr>
      <vt:lpstr>MetallurgyFirst17MT</vt:lpstr>
      <vt:lpstr>MetallurgyFirst18MT</vt:lpstr>
      <vt:lpstr>MetallurgyFirst19MT</vt:lpstr>
      <vt:lpstr>MetallurgyFirstF16MT</vt:lpstr>
      <vt:lpstr>MetallurgyFourth17MT</vt:lpstr>
      <vt:lpstr>MetallurgyFourth18MT</vt:lpstr>
      <vt:lpstr>MetallurgyFourthF16MT</vt:lpstr>
      <vt:lpstr>MetallurgyProgram</vt:lpstr>
      <vt:lpstr>MetallurgySecond17MT</vt:lpstr>
      <vt:lpstr>MetallurgySecond18MT</vt:lpstr>
      <vt:lpstr>MetallurgySecondF16MT</vt:lpstr>
      <vt:lpstr>MetallurgySeventh17MT</vt:lpstr>
      <vt:lpstr>MetallurgySeventh18MT</vt:lpstr>
      <vt:lpstr>MetallurgySeventhF16MT</vt:lpstr>
      <vt:lpstr>MetallurgySixth17MT</vt:lpstr>
      <vt:lpstr>MetallurgySixth18MT</vt:lpstr>
      <vt:lpstr>MetallurgySixthF16MT</vt:lpstr>
      <vt:lpstr>MetallurgyThird17MT</vt:lpstr>
      <vt:lpstr>MetallurgyThird18MT</vt:lpstr>
      <vt:lpstr>MetallurgyThirdF16MT</vt:lpstr>
      <vt:lpstr>MiningBatch</vt:lpstr>
      <vt:lpstr>MiningEighth17MN</vt:lpstr>
      <vt:lpstr>MiningEighth18MN</vt:lpstr>
      <vt:lpstr>MiningEighthF16MN</vt:lpstr>
      <vt:lpstr>MiningFifth17MN</vt:lpstr>
      <vt:lpstr>MiningFifth18MN</vt:lpstr>
      <vt:lpstr>MiningFifthF16MN</vt:lpstr>
      <vt:lpstr>MiningFifthth17MN</vt:lpstr>
      <vt:lpstr>MiningFirst16MN</vt:lpstr>
      <vt:lpstr>MiningFirst17MN</vt:lpstr>
      <vt:lpstr>MiningFirst18MN</vt:lpstr>
      <vt:lpstr>MiningFirst19MN</vt:lpstr>
      <vt:lpstr>MiningFirstF16MN</vt:lpstr>
      <vt:lpstr>MiningFourth17MN</vt:lpstr>
      <vt:lpstr>MiningFourth18MN</vt:lpstr>
      <vt:lpstr>MiningFourthF16MN</vt:lpstr>
      <vt:lpstr>MiningProgram</vt:lpstr>
      <vt:lpstr>MiningSecond17MN</vt:lpstr>
      <vt:lpstr>MiningSecond18MN</vt:lpstr>
      <vt:lpstr>MiningSecondF16MN</vt:lpstr>
      <vt:lpstr>MiningSeventh17MN</vt:lpstr>
      <vt:lpstr>MiningSeventh18MN</vt:lpstr>
      <vt:lpstr>MiningSeventhF16MN</vt:lpstr>
      <vt:lpstr>MiningSixth17MN</vt:lpstr>
      <vt:lpstr>MiningSixth18MN</vt:lpstr>
      <vt:lpstr>MiningSixthF16MN</vt:lpstr>
      <vt:lpstr>MiningThird17MN</vt:lpstr>
      <vt:lpstr>MiningThird18MN</vt:lpstr>
      <vt:lpstr>MiningThirdF16MN</vt:lpstr>
      <vt:lpstr>PetroleumBatch</vt:lpstr>
      <vt:lpstr>PetroleumEighth17PG</vt:lpstr>
      <vt:lpstr>PetroleumEighth18PG</vt:lpstr>
      <vt:lpstr>PetroleumEighthF16PG</vt:lpstr>
      <vt:lpstr>PetroleumEighthK17PG</vt:lpstr>
      <vt:lpstr>PetroleumEighthK18PG</vt:lpstr>
      <vt:lpstr>PetroleumEighthKF16PG</vt:lpstr>
      <vt:lpstr>PetroleumFifth17PG</vt:lpstr>
      <vt:lpstr>PetroleumFifth18PG</vt:lpstr>
      <vt:lpstr>PetroleumFifthF16PG</vt:lpstr>
      <vt:lpstr>PetroleumFifthK17PG</vt:lpstr>
      <vt:lpstr>PetroleumFifthK18PG</vt:lpstr>
      <vt:lpstr>PetroleumFifthKF16PG</vt:lpstr>
      <vt:lpstr>PetroleumFirst17PG</vt:lpstr>
      <vt:lpstr>PetroleumFirst18PG</vt:lpstr>
      <vt:lpstr>PetroleumFirst19PG</vt:lpstr>
      <vt:lpstr>PetroleumFirstF16PG</vt:lpstr>
      <vt:lpstr>PetroleumFirstK17PG</vt:lpstr>
      <vt:lpstr>PetroleumFirstK18PG</vt:lpstr>
      <vt:lpstr>PetroleumFirstK19PG</vt:lpstr>
      <vt:lpstr>PetroleumFirstKF16PG</vt:lpstr>
      <vt:lpstr>PetroleumFourth17PG</vt:lpstr>
      <vt:lpstr>PetroleumFourth18PG</vt:lpstr>
      <vt:lpstr>PetroleumFourthF16PG</vt:lpstr>
      <vt:lpstr>PetroleumFourthK17PG</vt:lpstr>
      <vt:lpstr>PetroleumFourthK18PG</vt:lpstr>
      <vt:lpstr>PetroleumFourthKF16PG</vt:lpstr>
      <vt:lpstr>PetroleumProgram</vt:lpstr>
      <vt:lpstr>PetroleumSecond17PG</vt:lpstr>
      <vt:lpstr>PetroleumSecond18PG</vt:lpstr>
      <vt:lpstr>PetroleumSecondF16PG</vt:lpstr>
      <vt:lpstr>PetroleumSecondK17PG</vt:lpstr>
      <vt:lpstr>PetroleumSecondK18PG</vt:lpstr>
      <vt:lpstr>PetroleumSecondKF16PG</vt:lpstr>
      <vt:lpstr>PetroleumSeventh17PG</vt:lpstr>
      <vt:lpstr>PetroleumSeventh18PG</vt:lpstr>
      <vt:lpstr>PetroleumSeventhF16PG</vt:lpstr>
      <vt:lpstr>PetroleumSeventhK17PG</vt:lpstr>
      <vt:lpstr>PetroleumSeventhK18PG</vt:lpstr>
      <vt:lpstr>PetroleumSeventhKF16PG</vt:lpstr>
      <vt:lpstr>PetroleumSixth17PG</vt:lpstr>
      <vt:lpstr>PetroleumSixth18PG</vt:lpstr>
      <vt:lpstr>PetroleumSixthF16PG</vt:lpstr>
      <vt:lpstr>PetroleumSixthK17PG</vt:lpstr>
      <vt:lpstr>PetroleumSixthK18PG</vt:lpstr>
      <vt:lpstr>PetroleumSixthKF16PG</vt:lpstr>
      <vt:lpstr>PetroleumThird17PG</vt:lpstr>
      <vt:lpstr>PetroleumThird18PG</vt:lpstr>
      <vt:lpstr>PetroleumThirdF16PG</vt:lpstr>
      <vt:lpstr>PetroleumThirdK17PG</vt:lpstr>
      <vt:lpstr>PetroleumThirdK18PG</vt:lpstr>
      <vt:lpstr>PetroleumThirdKF16PG</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RegularExamTheory</vt:lpstr>
      <vt:lpstr>Semester</vt:lpstr>
      <vt:lpstr>SoftwareBatch</vt:lpstr>
      <vt:lpstr>SoftwareEighth17SW</vt:lpstr>
      <vt:lpstr>SoftwareEighth18SW</vt:lpstr>
      <vt:lpstr>SoftwareEighthF16SW</vt:lpstr>
      <vt:lpstr>SoftwareEighthK17SW</vt:lpstr>
      <vt:lpstr>SoftwareEighthK18SW</vt:lpstr>
      <vt:lpstr>SoftwareEighthKF16SW</vt:lpstr>
      <vt:lpstr>SoftwareFifth17SW</vt:lpstr>
      <vt:lpstr>SoftwareFifth18SW</vt:lpstr>
      <vt:lpstr>SoftwareFifthF16SW</vt:lpstr>
      <vt:lpstr>SoftwareFifthK17SW</vt:lpstr>
      <vt:lpstr>SoftwareFifthK18SW</vt:lpstr>
      <vt:lpstr>SoftwareFifthKF16SW</vt:lpstr>
      <vt:lpstr>SoftwareFirst17SW</vt:lpstr>
      <vt:lpstr>SoftwareFirst18SW</vt:lpstr>
      <vt:lpstr>SoftwareFirst19SW</vt:lpstr>
      <vt:lpstr>SoftwareFirstF16SW</vt:lpstr>
      <vt:lpstr>SoftwareFirstK17SW</vt:lpstr>
      <vt:lpstr>SoftwareFirstK18SW</vt:lpstr>
      <vt:lpstr>SoftwareFirstK19SW</vt:lpstr>
      <vt:lpstr>SoftwareFirstKF16SW</vt:lpstr>
      <vt:lpstr>SoftwareFourth17SW</vt:lpstr>
      <vt:lpstr>SoftwareFourth18SW</vt:lpstr>
      <vt:lpstr>SoftwareFourthF16SW</vt:lpstr>
      <vt:lpstr>SoftwareFourthK17SW</vt:lpstr>
      <vt:lpstr>SoftwareFourthK18SW</vt:lpstr>
      <vt:lpstr>SoftwareFourthKF16SW</vt:lpstr>
      <vt:lpstr>SoftwareProgram</vt:lpstr>
      <vt:lpstr>SoftwareSecond17SW</vt:lpstr>
      <vt:lpstr>SoftwareSecond18SW</vt:lpstr>
      <vt:lpstr>SoftwareSecondF16SW</vt:lpstr>
      <vt:lpstr>SoftwaresecondK17SW</vt:lpstr>
      <vt:lpstr>SoftwareSecondK18SW</vt:lpstr>
      <vt:lpstr>SoftwaresecondKF16SW</vt:lpstr>
      <vt:lpstr>SoftwareSeventh17SW</vt:lpstr>
      <vt:lpstr>SoftwareSeventh18SW</vt:lpstr>
      <vt:lpstr>SoftwareSeventhF16SW</vt:lpstr>
      <vt:lpstr>SoftwareSeventhK17SW</vt:lpstr>
      <vt:lpstr>SoftwareSeventhK18SW</vt:lpstr>
      <vt:lpstr>SoftwareSeventhKF16SW</vt:lpstr>
      <vt:lpstr>SoftwareSixth17SW</vt:lpstr>
      <vt:lpstr>SoftwareSixth18SW</vt:lpstr>
      <vt:lpstr>SoftwareSixthF16SW</vt:lpstr>
      <vt:lpstr>SoftwareSixthK17SW</vt:lpstr>
      <vt:lpstr>SoftwareSixthK18SW</vt:lpstr>
      <vt:lpstr>SoftwareSixthKF16SW</vt:lpstr>
      <vt:lpstr>SoftwareThird17SW</vt:lpstr>
      <vt:lpstr>SoftwareThird18SW</vt:lpstr>
      <vt:lpstr>SoftwareThirdF16SW</vt:lpstr>
      <vt:lpstr>SoftwareThirdK17SW</vt:lpstr>
      <vt:lpstr>SoftwareThirdK18SW</vt:lpstr>
      <vt:lpstr>SoftwareThirdKF16SW</vt:lpstr>
      <vt:lpstr>SoftwarethK18SW</vt:lpstr>
      <vt:lpstr>TelecommunicationBatch</vt:lpstr>
      <vt:lpstr>TelecommunicationEighth17TL</vt:lpstr>
      <vt:lpstr>TelecommunicationEighth18TL</vt:lpstr>
      <vt:lpstr>TelecommunicationEighthF16TL</vt:lpstr>
      <vt:lpstr>TelecommunicationFifth17TL</vt:lpstr>
      <vt:lpstr>TelecommunicationFifth18TL</vt:lpstr>
      <vt:lpstr>TelecommunicationFifthF16TL</vt:lpstr>
      <vt:lpstr>TelecommunicationFirst17TL</vt:lpstr>
      <vt:lpstr>TelecommunicationFirst18TL</vt:lpstr>
      <vt:lpstr>TelecommunicationFirst19TL</vt:lpstr>
      <vt:lpstr>TelecommunicationFirstF16TL</vt:lpstr>
      <vt:lpstr>TelecommunicationFourth17TL</vt:lpstr>
      <vt:lpstr>TelecommunicationFourth18TL</vt:lpstr>
      <vt:lpstr>TelecommunicationfourthF16TL</vt:lpstr>
      <vt:lpstr>TelecommunicationProgram</vt:lpstr>
      <vt:lpstr>TelecommunicationSecond16TL</vt:lpstr>
      <vt:lpstr>TelecommunicationSecond17TL</vt:lpstr>
      <vt:lpstr>TelecommunicationSecond18TL</vt:lpstr>
      <vt:lpstr>TelecommunicationSecondF16TL</vt:lpstr>
      <vt:lpstr>TelecommunicationSeventh17TL</vt:lpstr>
      <vt:lpstr>TelecommunicationSeventh18TL</vt:lpstr>
      <vt:lpstr>TelecommunicationSeventhF16TL</vt:lpstr>
      <vt:lpstr>TelecommunicationSixth17TL</vt:lpstr>
      <vt:lpstr>TelecommunicationSixth18TL</vt:lpstr>
      <vt:lpstr>TelecommunicationSixthF16TL</vt:lpstr>
      <vt:lpstr>TelecommunicationThird17TL</vt:lpstr>
      <vt:lpstr>TelecommunicationThird18TL</vt:lpstr>
      <vt:lpstr>TelecommunicationThirdF16TL</vt:lpstr>
      <vt:lpstr>TextileBatch</vt:lpstr>
      <vt:lpstr>TextileEighth17TE</vt:lpstr>
      <vt:lpstr>TextileEighth18TE</vt:lpstr>
      <vt:lpstr>TextileEighthF16TE</vt:lpstr>
      <vt:lpstr>TextileFifth17TE</vt:lpstr>
      <vt:lpstr>TextileFifth18TE</vt:lpstr>
      <vt:lpstr>TextileFifthF16TE</vt:lpstr>
      <vt:lpstr>TextileFirst16TE</vt:lpstr>
      <vt:lpstr>TextileFirst17TE</vt:lpstr>
      <vt:lpstr>TextileFirst18TE</vt:lpstr>
      <vt:lpstr>TextileFirst19TE</vt:lpstr>
      <vt:lpstr>TextileFirstF16TE</vt:lpstr>
      <vt:lpstr>TextileFourth17TE</vt:lpstr>
      <vt:lpstr>TextileFourth18TE</vt:lpstr>
      <vt:lpstr>TextileFourthF16TE</vt:lpstr>
      <vt:lpstr>TextileProgram</vt:lpstr>
      <vt:lpstr>TextileSecond17TE</vt:lpstr>
      <vt:lpstr>TextileSecond18TE</vt:lpstr>
      <vt:lpstr>TextileSecondF16TE</vt:lpstr>
      <vt:lpstr>TextileSeventh17TE</vt:lpstr>
      <vt:lpstr>TextileSeventh18TE</vt:lpstr>
      <vt:lpstr>TextileSeventhF16TE</vt:lpstr>
      <vt:lpstr>TextileSixth17TE</vt:lpstr>
      <vt:lpstr>TextileSixth18TE</vt:lpstr>
      <vt:lpstr>TextileSixthF16TE</vt:lpstr>
      <vt:lpstr>TextileThird17TE</vt:lpstr>
      <vt:lpstr>TextileThird18TE</vt:lpstr>
      <vt:lpstr>TextileThirdF16TE</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2017-03-08T10:37:55Z</cp:lastPrinted>
  <dcterms:created xsi:type="dcterms:W3CDTF">2014-07-31T04:22:19Z</dcterms:created>
  <dcterms:modified xsi:type="dcterms:W3CDTF">2023-09-05T04:12:21Z</dcterms:modified>
</cp:coreProperties>
</file>