
<file path=[Content_Types].xml><?xml version="1.0" encoding="utf-8"?>
<Types xmlns="http://schemas.openxmlformats.org/package/2006/content-types">
  <Override PartName="/xl/worksheets/sheet15.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embeddings/oleObject23.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6.bin" ContentType="application/vnd.openxmlformats-officedocument.oleObject"/>
  <Override PartName="/xl/embeddings/oleObject12.bin" ContentType="application/vnd.openxmlformats-officedocument.oleObject"/>
  <Override PartName="/xl/embeddings/oleObject21.bin" ContentType="application/vnd.openxmlformats-officedocument.oleObject"/>
  <Override PartName="/xl/embeddings/oleObject32.bin" ContentType="application/vnd.openxmlformats-officedocument.oleObject"/>
  <Override PartName="/xl/worksheets/sheet7.xml" ContentType="application/vnd.openxmlformats-officedocument.spreadsheetml.worksheet+xml"/>
  <Override PartName="/xl/worksheets/sheet11.xml" ContentType="application/vnd.openxmlformats-officedocument.spreadsheetml.worksheet+xml"/>
  <Override PartName="/xl/embeddings/oleObject4.bin" ContentType="application/vnd.openxmlformats-officedocument.oleObject"/>
  <Override PartName="/xl/embeddings/oleObject10.bin" ContentType="application/vnd.openxmlformats-officedocument.oleObject"/>
  <Override PartName="/xl/embeddings/oleObject30.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docProps/core.xml" ContentType="application/vnd.openxmlformats-package.core-properties+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Override PartName="/xl/embeddings/oleObject24.bin" ContentType="application/vnd.openxmlformats-officedocument.oleObject"/>
  <Override PartName="/xl/embeddings/oleObject33.bin" ContentType="application/vnd.openxmlformats-officedocument.oleObject"/>
  <Override PartName="/xl/worksheets/sheet14.xml" ContentType="application/vnd.openxmlformats-officedocument.spreadsheetml.worksheet+xml"/>
  <Override PartName="/xl/embeddings/oleObject5.bin" ContentType="application/vnd.openxmlformats-officedocument.oleObject"/>
  <Override PartName="/xl/embeddings/oleObject13.bin" ContentType="application/vnd.openxmlformats-officedocument.oleObject"/>
  <Override PartName="/xl/embeddings/oleObject22.bin" ContentType="application/vnd.openxmlformats-officedocument.oleObject"/>
  <Override PartName="/xl/embeddings/oleObject31.bin" ContentType="application/vnd.openxmlformats-officedocument.oleObject"/>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mbeddings/oleObject3.bin" ContentType="application/vnd.openxmlformats-officedocument.oleObject"/>
  <Default Extension="emf" ContentType="image/x-emf"/>
  <Override PartName="/xl/embeddings/oleObject11.bin" ContentType="application/vnd.openxmlformats-officedocument.oleObject"/>
  <Override PartName="/xl/embeddings/oleObject20.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730" windowHeight="11745" tabRatio="678"/>
  </bookViews>
  <sheets>
    <sheet name="Sheet1" sheetId="1" r:id="rId1"/>
    <sheet name="Sheet2" sheetId="16" r:id="rId2"/>
    <sheet name="Sheet3" sheetId="17" r:id="rId3"/>
    <sheet name="Sheet4" sheetId="18" r:id="rId4"/>
    <sheet name="Sheet5" sheetId="19" r:id="rId5"/>
    <sheet name="Sheet6" sheetId="20" r:id="rId6"/>
    <sheet name="Sheet7" sheetId="21" r:id="rId7"/>
    <sheet name="Sheet8" sheetId="22" r:id="rId8"/>
    <sheet name="Sheet9" sheetId="23" r:id="rId9"/>
    <sheet name="Sheet10" sheetId="24" r:id="rId10"/>
    <sheet name="Sheet11" sheetId="25" r:id="rId11"/>
    <sheet name="Departments" sheetId="14" state="hidden" r:id="rId12"/>
    <sheet name="Information" sheetId="26" state="hidden" r:id="rId13"/>
    <sheet name="TheoryResults" sheetId="27" state="hidden" r:id="rId14"/>
    <sheet name="PracticalResults" sheetId="28" state="hidden" r:id="rId15"/>
  </sheets>
  <definedNames>
    <definedName name="_xlnm._FilterDatabase" localSheetId="0" hidden="1">Sheet1!$A$18:$C$40</definedName>
    <definedName name="_xlnm._FilterDatabase" localSheetId="9" hidden="1">Sheet10!$A$18:$C$18</definedName>
    <definedName name="_xlnm._FilterDatabase" localSheetId="10" hidden="1">Sheet11!$A$18:$C$40</definedName>
    <definedName name="_xlnm._FilterDatabase" localSheetId="1" hidden="1">Sheet2!$A$18:$C$18</definedName>
    <definedName name="_xlnm._FilterDatabase" localSheetId="2" hidden="1">Sheet3!$A$18:$C$18</definedName>
    <definedName name="_xlnm._FilterDatabase" localSheetId="3" hidden="1">Sheet4!$A$18:$C$18</definedName>
    <definedName name="_xlnm._FilterDatabase" localSheetId="4" hidden="1">Sheet5!$A$18:$C$18</definedName>
    <definedName name="_xlnm._FilterDatabase" localSheetId="5" hidden="1">Sheet6!$A$18:$C$18</definedName>
    <definedName name="_xlnm._FilterDatabase" localSheetId="6" hidden="1">Sheet7!$A$18:$C$18</definedName>
    <definedName name="_xlnm._FilterDatabase" localSheetId="7" hidden="1">Sheet8!$A$18:$C$18</definedName>
    <definedName name="_xlnm._FilterDatabase" localSheetId="8" hidden="1">Sheet9!$A$18:$C$18</definedName>
    <definedName name="Batch">Information!$D$2:$H$2</definedName>
    <definedName name="Departments">Information!$A$2:$B$2</definedName>
    <definedName name="Exam">Departments!$F$1:$F$4</definedName>
    <definedName name="FinalExamsMarks">Departments!$G$7:$G$10</definedName>
    <definedName name="HT21BSCSFirst">Information!$S$22:$S$26</definedName>
    <definedName name="HT21BSCSSecond">Information!$S$29:$S$33</definedName>
    <definedName name="HT21BSCSThird">Information!$S$36:$S$40</definedName>
    <definedName name="HT22BSCSFirst">Information!$S$81:$S$85</definedName>
    <definedName name="HT22BSCSSecond">Information!$S$88:$S$92</definedName>
    <definedName name="HT23BSCSFirst">Information!$S$151:$S$155</definedName>
    <definedName name="HT23BSCSSecond">Information!$S$158:$S$162</definedName>
    <definedName name="HyderabadFirstA18BSIT">Information!$S$21:$S$25</definedName>
    <definedName name="HyderabadFirstA19BSIT">Information!$S$94:$S$98</definedName>
    <definedName name="HyderabadFourthA18BSIT">Information!$S$45:$S$49</definedName>
    <definedName name="HyderabadSecondA18BSIT">Information!$S$29:$S$33</definedName>
    <definedName name="HyderabadSecondA19BSIT">Information!$S$101:$S$105</definedName>
    <definedName name="HyderabadThirdA18BSIT">Information!$S$37:$S$41</definedName>
    <definedName name="_xlnm.Print_Area" localSheetId="0">Sheet1!$A$1:$R$48</definedName>
    <definedName name="_xlnm.Print_Area" localSheetId="9">Sheet10!$A$1:$R$48</definedName>
    <definedName name="_xlnm.Print_Area" localSheetId="10">Sheet11!$A$1:$R$48</definedName>
    <definedName name="_xlnm.Print_Area" localSheetId="1">Sheet2!$A$1:$R$48</definedName>
    <definedName name="_xlnm.Print_Area" localSheetId="2">Sheet3!$A$1:$R$48</definedName>
    <definedName name="_xlnm.Print_Area" localSheetId="3">Sheet4!$A$1:$R$48</definedName>
    <definedName name="_xlnm.Print_Area" localSheetId="4">Sheet5!$A$1:$R$48</definedName>
    <definedName name="_xlnm.Print_Area" localSheetId="5">Sheet6!$A$1:$R$48</definedName>
    <definedName name="_xlnm.Print_Area" localSheetId="6">Sheet7!$A$1:$R$48</definedName>
    <definedName name="_xlnm.Print_Area" localSheetId="7">Sheet8!$A$1:$R$48</definedName>
    <definedName name="_xlnm.Print_Area" localSheetId="8">Sheet9!$A$1:$R$48</definedName>
    <definedName name="Semester">Departments!$C$1:$C$10</definedName>
    <definedName name="Supplementary">Departments!$F$7:$F$8</definedName>
    <definedName name="TotalMarks">Departments!$G$1:$G$4</definedName>
    <definedName name="Year">Departments!$D$1:$D$5</definedName>
  </definedNames>
  <calcPr calcId="125725"/>
</workbook>
</file>

<file path=xl/calcChain.xml><?xml version="1.0" encoding="utf-8"?>
<calcChain xmlns="http://schemas.openxmlformats.org/spreadsheetml/2006/main">
  <c r="L8" i="16"/>
  <c r="D8" i="1" l="1"/>
  <c r="G2" i="27" l="1"/>
  <c r="A2"/>
  <c r="F205" l="1"/>
  <c r="F204"/>
  <c r="F189"/>
  <c r="F188"/>
  <c r="F165"/>
  <c r="F164"/>
  <c r="F149"/>
  <c r="F148"/>
  <c r="F125"/>
  <c r="F124"/>
  <c r="F101"/>
  <c r="F77"/>
  <c r="F53"/>
  <c r="F29"/>
  <c r="F13"/>
  <c r="C203"/>
  <c r="F203" s="1"/>
  <c r="C204"/>
  <c r="C205"/>
  <c r="C206"/>
  <c r="C207"/>
  <c r="C208"/>
  <c r="C209"/>
  <c r="F209" s="1"/>
  <c r="C210"/>
  <c r="C211"/>
  <c r="F211" s="1"/>
  <c r="C212"/>
  <c r="F212" s="1"/>
  <c r="C213"/>
  <c r="F213" s="1"/>
  <c r="C214"/>
  <c r="C215"/>
  <c r="C216"/>
  <c r="C217"/>
  <c r="F217" s="1"/>
  <c r="C218"/>
  <c r="C219"/>
  <c r="F219" s="1"/>
  <c r="C220"/>
  <c r="F220" s="1"/>
  <c r="C221"/>
  <c r="F221" s="1"/>
  <c r="C202"/>
  <c r="F202" s="1"/>
  <c r="C183"/>
  <c r="C184"/>
  <c r="C185"/>
  <c r="F185" s="1"/>
  <c r="C186"/>
  <c r="F186" s="1"/>
  <c r="C187"/>
  <c r="F187" s="1"/>
  <c r="C188"/>
  <c r="C189"/>
  <c r="C190"/>
  <c r="C191"/>
  <c r="C192"/>
  <c r="C193"/>
  <c r="F193" s="1"/>
  <c r="C194"/>
  <c r="C195"/>
  <c r="F195" s="1"/>
  <c r="C196"/>
  <c r="F196" s="1"/>
  <c r="C197"/>
  <c r="F197" s="1"/>
  <c r="C198"/>
  <c r="C199"/>
  <c r="C200"/>
  <c r="C201"/>
  <c r="F201" s="1"/>
  <c r="C182"/>
  <c r="C163"/>
  <c r="F163" s="1"/>
  <c r="C164"/>
  <c r="C165"/>
  <c r="C166"/>
  <c r="C167"/>
  <c r="C168"/>
  <c r="C169"/>
  <c r="F169" s="1"/>
  <c r="C170"/>
  <c r="F170" s="1"/>
  <c r="C171"/>
  <c r="F171" s="1"/>
  <c r="C172"/>
  <c r="F172" s="1"/>
  <c r="C173"/>
  <c r="F173" s="1"/>
  <c r="C174"/>
  <c r="C175"/>
  <c r="C176"/>
  <c r="C177"/>
  <c r="F177" s="1"/>
  <c r="C178"/>
  <c r="C179"/>
  <c r="F179" s="1"/>
  <c r="C180"/>
  <c r="F180" s="1"/>
  <c r="C181"/>
  <c r="F181" s="1"/>
  <c r="C162"/>
  <c r="F162" s="1"/>
  <c r="C143"/>
  <c r="C144"/>
  <c r="C145"/>
  <c r="F145" s="1"/>
  <c r="C146"/>
  <c r="C147"/>
  <c r="F147" s="1"/>
  <c r="C148"/>
  <c r="C149"/>
  <c r="C150"/>
  <c r="C151"/>
  <c r="C152"/>
  <c r="C153"/>
  <c r="F153" s="1"/>
  <c r="C154"/>
  <c r="C155"/>
  <c r="F155" s="1"/>
  <c r="C156"/>
  <c r="F156" s="1"/>
  <c r="C157"/>
  <c r="F157" s="1"/>
  <c r="C158"/>
  <c r="C159"/>
  <c r="C160"/>
  <c r="C161"/>
  <c r="F161" s="1"/>
  <c r="C142"/>
  <c r="C123"/>
  <c r="F123" s="1"/>
  <c r="C124"/>
  <c r="C125"/>
  <c r="C126"/>
  <c r="C127"/>
  <c r="C128"/>
  <c r="C129"/>
  <c r="F129" s="1"/>
  <c r="C130"/>
  <c r="C131"/>
  <c r="F131" s="1"/>
  <c r="C132"/>
  <c r="F132" s="1"/>
  <c r="C133"/>
  <c r="F133" s="1"/>
  <c r="C134"/>
  <c r="C135"/>
  <c r="C136"/>
  <c r="C137"/>
  <c r="F137" s="1"/>
  <c r="C138"/>
  <c r="C139"/>
  <c r="F139" s="1"/>
  <c r="C140"/>
  <c r="F140" s="1"/>
  <c r="C141"/>
  <c r="F141" s="1"/>
  <c r="C122"/>
  <c r="F122" s="1"/>
  <c r="C104"/>
  <c r="C105"/>
  <c r="G105" s="1"/>
  <c r="C106"/>
  <c r="F106" s="1"/>
  <c r="C107"/>
  <c r="G107" s="1"/>
  <c r="C108"/>
  <c r="F108" s="1"/>
  <c r="C109"/>
  <c r="G109" s="1"/>
  <c r="C110"/>
  <c r="C111"/>
  <c r="G111" s="1"/>
  <c r="C112"/>
  <c r="C113"/>
  <c r="G113" s="1"/>
  <c r="C114"/>
  <c r="F114" s="1"/>
  <c r="C115"/>
  <c r="G115" s="1"/>
  <c r="C116"/>
  <c r="F116" s="1"/>
  <c r="C117"/>
  <c r="G117" s="1"/>
  <c r="C118"/>
  <c r="C119"/>
  <c r="G119" s="1"/>
  <c r="C120"/>
  <c r="C121"/>
  <c r="G121" s="1"/>
  <c r="C103"/>
  <c r="C102"/>
  <c r="D221"/>
  <c r="D220"/>
  <c r="B221"/>
  <c r="B220"/>
  <c r="B218"/>
  <c r="A221"/>
  <c r="A220"/>
  <c r="C83"/>
  <c r="C84"/>
  <c r="C85"/>
  <c r="F85" s="1"/>
  <c r="C86"/>
  <c r="C87"/>
  <c r="C88"/>
  <c r="C89"/>
  <c r="F89" s="1"/>
  <c r="C90"/>
  <c r="F90" s="1"/>
  <c r="C91"/>
  <c r="C92"/>
  <c r="C93"/>
  <c r="F93" s="1"/>
  <c r="C94"/>
  <c r="C95"/>
  <c r="C96"/>
  <c r="C97"/>
  <c r="F97" s="1"/>
  <c r="C98"/>
  <c r="F98" s="1"/>
  <c r="C99"/>
  <c r="C100"/>
  <c r="C101"/>
  <c r="C82"/>
  <c r="C63"/>
  <c r="F63" s="1"/>
  <c r="C64"/>
  <c r="C65"/>
  <c r="F65" s="1"/>
  <c r="C66"/>
  <c r="F66" s="1"/>
  <c r="C67"/>
  <c r="C68"/>
  <c r="C69"/>
  <c r="F69" s="1"/>
  <c r="C70"/>
  <c r="C71"/>
  <c r="C72"/>
  <c r="C73"/>
  <c r="F73" s="1"/>
  <c r="C74"/>
  <c r="F74" s="1"/>
  <c r="C75"/>
  <c r="C76"/>
  <c r="C77"/>
  <c r="C78"/>
  <c r="C79"/>
  <c r="C80"/>
  <c r="C81"/>
  <c r="F81" s="1"/>
  <c r="C62"/>
  <c r="C44"/>
  <c r="C45"/>
  <c r="E45" s="1"/>
  <c r="C46"/>
  <c r="C47"/>
  <c r="F47" s="1"/>
  <c r="C48"/>
  <c r="F48" s="1"/>
  <c r="C49"/>
  <c r="F49" s="1"/>
  <c r="C50"/>
  <c r="F50" s="1"/>
  <c r="C51"/>
  <c r="F51" s="1"/>
  <c r="C52"/>
  <c r="C53"/>
  <c r="C54"/>
  <c r="C55"/>
  <c r="C56"/>
  <c r="C57"/>
  <c r="F57" s="1"/>
  <c r="C58"/>
  <c r="F58" s="1"/>
  <c r="C59"/>
  <c r="F59" s="1"/>
  <c r="C60"/>
  <c r="C61"/>
  <c r="F61" s="1"/>
  <c r="C43"/>
  <c r="C42"/>
  <c r="F42" s="1"/>
  <c r="C23"/>
  <c r="C24"/>
  <c r="C25"/>
  <c r="F25" s="1"/>
  <c r="C26"/>
  <c r="F26" s="1"/>
  <c r="C27"/>
  <c r="C28"/>
  <c r="C29"/>
  <c r="C30"/>
  <c r="C31"/>
  <c r="F31" s="1"/>
  <c r="C32"/>
  <c r="C33"/>
  <c r="F33" s="1"/>
  <c r="C34"/>
  <c r="F34" s="1"/>
  <c r="C35"/>
  <c r="C36"/>
  <c r="C37"/>
  <c r="F37" s="1"/>
  <c r="C38"/>
  <c r="C39"/>
  <c r="C40"/>
  <c r="C41"/>
  <c r="F41" s="1"/>
  <c r="C22"/>
  <c r="C4"/>
  <c r="C5"/>
  <c r="F5" s="1"/>
  <c r="C6"/>
  <c r="C7"/>
  <c r="C8"/>
  <c r="F8" s="1"/>
  <c r="C9"/>
  <c r="F9" s="1"/>
  <c r="C10"/>
  <c r="F10" s="1"/>
  <c r="C11"/>
  <c r="F11" s="1"/>
  <c r="C12"/>
  <c r="C13"/>
  <c r="C14"/>
  <c r="C15"/>
  <c r="F15" s="1"/>
  <c r="C16"/>
  <c r="C17"/>
  <c r="F17" s="1"/>
  <c r="C18"/>
  <c r="F18" s="1"/>
  <c r="C19"/>
  <c r="F19" s="1"/>
  <c r="C20"/>
  <c r="C21"/>
  <c r="F21" s="1"/>
  <c r="C3"/>
  <c r="C2"/>
  <c r="E2" s="1"/>
  <c r="D2"/>
  <c r="B2"/>
  <c r="AG19" i="16"/>
  <c r="CV19" i="25"/>
  <c r="CV19" i="24"/>
  <c r="CV19" i="23"/>
  <c r="CV19" i="22"/>
  <c r="CV19" i="21"/>
  <c r="CV19" i="20"/>
  <c r="CV19" i="19"/>
  <c r="CV19" i="18"/>
  <c r="CV19" i="17"/>
  <c r="CV19" i="16"/>
  <c r="CV38" i="25"/>
  <c r="BW38"/>
  <c r="CM38" s="1"/>
  <c r="BL38"/>
  <c r="BO38" s="1"/>
  <c r="BR38" s="1"/>
  <c r="CV37"/>
  <c r="BW37"/>
  <c r="CL37" s="1"/>
  <c r="BL37"/>
  <c r="BN37" s="1"/>
  <c r="BQ37" s="1"/>
  <c r="CV36"/>
  <c r="BW36"/>
  <c r="CM36" s="1"/>
  <c r="BL36"/>
  <c r="BO36" s="1"/>
  <c r="BR36" s="1"/>
  <c r="CV35"/>
  <c r="BW35"/>
  <c r="CL35" s="1"/>
  <c r="BL35"/>
  <c r="BN35" s="1"/>
  <c r="BQ35" s="1"/>
  <c r="CV34"/>
  <c r="BW34"/>
  <c r="CM34" s="1"/>
  <c r="BL34"/>
  <c r="BO34" s="1"/>
  <c r="BR34" s="1"/>
  <c r="CV33"/>
  <c r="BW33"/>
  <c r="CL33" s="1"/>
  <c r="BL33"/>
  <c r="BN33" s="1"/>
  <c r="BQ33" s="1"/>
  <c r="CV32"/>
  <c r="BW32"/>
  <c r="CM32" s="1"/>
  <c r="BL32"/>
  <c r="BO32" s="1"/>
  <c r="BR32" s="1"/>
  <c r="CV31"/>
  <c r="BW31"/>
  <c r="CL31" s="1"/>
  <c r="BL31"/>
  <c r="BM31" s="1"/>
  <c r="BP31" s="1"/>
  <c r="CV30"/>
  <c r="BW30"/>
  <c r="CB30" s="1"/>
  <c r="CH30" s="1"/>
  <c r="BL30"/>
  <c r="BO30" s="1"/>
  <c r="BR30" s="1"/>
  <c r="CV29"/>
  <c r="BW29"/>
  <c r="CL29" s="1"/>
  <c r="BL29"/>
  <c r="BM29" s="1"/>
  <c r="BP29" s="1"/>
  <c r="CV28"/>
  <c r="BW28"/>
  <c r="CB28" s="1"/>
  <c r="CH28" s="1"/>
  <c r="BL28"/>
  <c r="BO28" s="1"/>
  <c r="BR28" s="1"/>
  <c r="CV27"/>
  <c r="BW27"/>
  <c r="CB27" s="1"/>
  <c r="BL27"/>
  <c r="BN27" s="1"/>
  <c r="BQ27" s="1"/>
  <c r="CV26"/>
  <c r="BW26"/>
  <c r="CM26" s="1"/>
  <c r="BL26"/>
  <c r="CV25"/>
  <c r="BW25"/>
  <c r="BL25"/>
  <c r="BM25" s="1"/>
  <c r="BP25" s="1"/>
  <c r="CV24"/>
  <c r="BW24"/>
  <c r="CB24" s="1"/>
  <c r="CH24" s="1"/>
  <c r="BL24"/>
  <c r="CV23"/>
  <c r="BW23"/>
  <c r="CM23" s="1"/>
  <c r="BL23"/>
  <c r="BO23" s="1"/>
  <c r="BR23" s="1"/>
  <c r="CV22"/>
  <c r="BW22"/>
  <c r="CL22" s="1"/>
  <c r="BL22"/>
  <c r="BN22" s="1"/>
  <c r="BQ22" s="1"/>
  <c r="CV21"/>
  <c r="BW21"/>
  <c r="CM21" s="1"/>
  <c r="BL21"/>
  <c r="BO21" s="1"/>
  <c r="BR21" s="1"/>
  <c r="CV20"/>
  <c r="BW20"/>
  <c r="CL20" s="1"/>
  <c r="BL20"/>
  <c r="BN20" s="1"/>
  <c r="BQ20" s="1"/>
  <c r="BW19"/>
  <c r="BX19" s="1"/>
  <c r="CD19" s="1"/>
  <c r="BU19"/>
  <c r="BL19"/>
  <c r="BO19" s="1"/>
  <c r="BR19" s="1"/>
  <c r="CV38" i="24"/>
  <c r="CV18" i="25" s="1"/>
  <c r="BW38" i="24"/>
  <c r="BW18" i="25" s="1"/>
  <c r="BL38" i="24"/>
  <c r="BL18" i="25" s="1"/>
  <c r="CV37" i="24"/>
  <c r="BW37"/>
  <c r="CL37" s="1"/>
  <c r="BL37"/>
  <c r="BN37" s="1"/>
  <c r="BQ37" s="1"/>
  <c r="CV36"/>
  <c r="BW36"/>
  <c r="CM36" s="1"/>
  <c r="BL36"/>
  <c r="BO36" s="1"/>
  <c r="BR36" s="1"/>
  <c r="CV35"/>
  <c r="BW35"/>
  <c r="CL35" s="1"/>
  <c r="BL35"/>
  <c r="BN35" s="1"/>
  <c r="BQ35" s="1"/>
  <c r="CV34"/>
  <c r="BW34"/>
  <c r="CM34" s="1"/>
  <c r="BL34"/>
  <c r="BO34" s="1"/>
  <c r="BR34" s="1"/>
  <c r="CV33"/>
  <c r="BW33"/>
  <c r="CL33" s="1"/>
  <c r="BL33"/>
  <c r="BN33" s="1"/>
  <c r="BQ33" s="1"/>
  <c r="CV32"/>
  <c r="BW32"/>
  <c r="CM32" s="1"/>
  <c r="BL32"/>
  <c r="BO32" s="1"/>
  <c r="BR32" s="1"/>
  <c r="CV31"/>
  <c r="BW31"/>
  <c r="CL31" s="1"/>
  <c r="BL31"/>
  <c r="BN31" s="1"/>
  <c r="BQ31" s="1"/>
  <c r="CV30"/>
  <c r="BW30"/>
  <c r="CM30" s="1"/>
  <c r="BL30"/>
  <c r="BN30" s="1"/>
  <c r="BQ30" s="1"/>
  <c r="CV29"/>
  <c r="BW29"/>
  <c r="CC29" s="1"/>
  <c r="CI29" s="1"/>
  <c r="BL29"/>
  <c r="BN29" s="1"/>
  <c r="BQ29" s="1"/>
  <c r="CV28"/>
  <c r="BW28"/>
  <c r="CM28" s="1"/>
  <c r="BL28"/>
  <c r="BN28" s="1"/>
  <c r="BQ28" s="1"/>
  <c r="CV27"/>
  <c r="BW27"/>
  <c r="CC27" s="1"/>
  <c r="CI27" s="1"/>
  <c r="BL27"/>
  <c r="BN27" s="1"/>
  <c r="BQ27" s="1"/>
  <c r="CV26"/>
  <c r="BW26"/>
  <c r="CM26" s="1"/>
  <c r="BL26"/>
  <c r="CV25"/>
  <c r="BW25"/>
  <c r="BL25"/>
  <c r="BN25" s="1"/>
  <c r="BQ25" s="1"/>
  <c r="CV24"/>
  <c r="BW24"/>
  <c r="CM24" s="1"/>
  <c r="BL24"/>
  <c r="CV23"/>
  <c r="BW23"/>
  <c r="CB23" s="1"/>
  <c r="CH23" s="1"/>
  <c r="BL23"/>
  <c r="BO23" s="1"/>
  <c r="BR23" s="1"/>
  <c r="CV22"/>
  <c r="BW22"/>
  <c r="CL22" s="1"/>
  <c r="BL22"/>
  <c r="BM22" s="1"/>
  <c r="BP22" s="1"/>
  <c r="CV21"/>
  <c r="BW21"/>
  <c r="CB21" s="1"/>
  <c r="CH21" s="1"/>
  <c r="BL21"/>
  <c r="BO21" s="1"/>
  <c r="BR21" s="1"/>
  <c r="CV20"/>
  <c r="BW20"/>
  <c r="CL20" s="1"/>
  <c r="BL20"/>
  <c r="BN20" s="1"/>
  <c r="BQ20" s="1"/>
  <c r="BW19"/>
  <c r="BU19"/>
  <c r="BL19"/>
  <c r="BO19" s="1"/>
  <c r="BR19" s="1"/>
  <c r="CV38" i="23"/>
  <c r="CV18" i="24" s="1"/>
  <c r="BW38" i="23"/>
  <c r="BW18" i="24" s="1"/>
  <c r="BL38" i="23"/>
  <c r="BL18" i="24" s="1"/>
  <c r="CV37" i="23"/>
  <c r="BW37"/>
  <c r="CL37" s="1"/>
  <c r="BL37"/>
  <c r="BN37" s="1"/>
  <c r="BQ37" s="1"/>
  <c r="CV36"/>
  <c r="BW36"/>
  <c r="CM36" s="1"/>
  <c r="BL36"/>
  <c r="BO36" s="1"/>
  <c r="BR36" s="1"/>
  <c r="CV35"/>
  <c r="BW35"/>
  <c r="CL35" s="1"/>
  <c r="BL35"/>
  <c r="BN35" s="1"/>
  <c r="BQ35" s="1"/>
  <c r="CV34"/>
  <c r="BW34"/>
  <c r="CM34" s="1"/>
  <c r="BL34"/>
  <c r="BO34" s="1"/>
  <c r="BR34" s="1"/>
  <c r="CV33"/>
  <c r="BW33"/>
  <c r="CL33" s="1"/>
  <c r="BL33"/>
  <c r="BN33" s="1"/>
  <c r="BQ33" s="1"/>
  <c r="CV32"/>
  <c r="BW32"/>
  <c r="CM32" s="1"/>
  <c r="BL32"/>
  <c r="BO32" s="1"/>
  <c r="BR32" s="1"/>
  <c r="CV31"/>
  <c r="BW31"/>
  <c r="CL31" s="1"/>
  <c r="BL31"/>
  <c r="BN31" s="1"/>
  <c r="BQ31" s="1"/>
  <c r="CV30"/>
  <c r="BW30"/>
  <c r="CM30" s="1"/>
  <c r="BL30"/>
  <c r="BN30" s="1"/>
  <c r="BQ30" s="1"/>
  <c r="CV29"/>
  <c r="BW29"/>
  <c r="CC29" s="1"/>
  <c r="CI29" s="1"/>
  <c r="BL29"/>
  <c r="BN29" s="1"/>
  <c r="BQ29" s="1"/>
  <c r="CV28"/>
  <c r="BW28"/>
  <c r="CM28" s="1"/>
  <c r="BL28"/>
  <c r="BN28" s="1"/>
  <c r="BQ28" s="1"/>
  <c r="CV27"/>
  <c r="BW27"/>
  <c r="CC27" s="1"/>
  <c r="CI27" s="1"/>
  <c r="BL27"/>
  <c r="BN27" s="1"/>
  <c r="BQ27" s="1"/>
  <c r="CV26"/>
  <c r="BW26"/>
  <c r="CM26" s="1"/>
  <c r="BL26"/>
  <c r="BN26" s="1"/>
  <c r="BQ26" s="1"/>
  <c r="CV25"/>
  <c r="BW25"/>
  <c r="CC25" s="1"/>
  <c r="CI25" s="1"/>
  <c r="BL25"/>
  <c r="BN25" s="1"/>
  <c r="BQ25" s="1"/>
  <c r="CV24"/>
  <c r="BW24"/>
  <c r="CM24" s="1"/>
  <c r="BL24"/>
  <c r="BN24" s="1"/>
  <c r="BQ24" s="1"/>
  <c r="CV23"/>
  <c r="BW23"/>
  <c r="CB23" s="1"/>
  <c r="CH23" s="1"/>
  <c r="BL23"/>
  <c r="BN23" s="1"/>
  <c r="BQ23" s="1"/>
  <c r="CV22"/>
  <c r="BW22"/>
  <c r="CM22" s="1"/>
  <c r="BL22"/>
  <c r="BM22" s="1"/>
  <c r="BP22" s="1"/>
  <c r="CV21"/>
  <c r="BW21"/>
  <c r="CB21" s="1"/>
  <c r="CH21" s="1"/>
  <c r="BL21"/>
  <c r="BN21" s="1"/>
  <c r="BQ21" s="1"/>
  <c r="CV20"/>
  <c r="BW20"/>
  <c r="CM20" s="1"/>
  <c r="BL20"/>
  <c r="BN20" s="1"/>
  <c r="BQ20" s="1"/>
  <c r="BW19"/>
  <c r="BU19"/>
  <c r="BL19"/>
  <c r="BN19" s="1"/>
  <c r="BQ19" s="1"/>
  <c r="CV38" i="22"/>
  <c r="CV18" i="23" s="1"/>
  <c r="BW38" i="22"/>
  <c r="BW18" i="23" s="1"/>
  <c r="BL38" i="22"/>
  <c r="BL18" i="23" s="1"/>
  <c r="CV37" i="22"/>
  <c r="BW37"/>
  <c r="CM37" s="1"/>
  <c r="BL37"/>
  <c r="CV36"/>
  <c r="BW36"/>
  <c r="CC36" s="1"/>
  <c r="CI36" s="1"/>
  <c r="BL36"/>
  <c r="BN36" s="1"/>
  <c r="BQ36" s="1"/>
  <c r="CV35"/>
  <c r="BW35"/>
  <c r="CM35" s="1"/>
  <c r="BL35"/>
  <c r="BN35" s="1"/>
  <c r="BQ35" s="1"/>
  <c r="CV34"/>
  <c r="BW34"/>
  <c r="BL34"/>
  <c r="BN34" s="1"/>
  <c r="BQ34" s="1"/>
  <c r="CV33"/>
  <c r="BW33"/>
  <c r="CM33" s="1"/>
  <c r="BL33"/>
  <c r="BN33" s="1"/>
  <c r="BQ33" s="1"/>
  <c r="CV32"/>
  <c r="BW32"/>
  <c r="CC32" s="1"/>
  <c r="CI32" s="1"/>
  <c r="BL32"/>
  <c r="BN32" s="1"/>
  <c r="BQ32" s="1"/>
  <c r="CV31"/>
  <c r="BW31"/>
  <c r="CM31" s="1"/>
  <c r="BL31"/>
  <c r="BN31" s="1"/>
  <c r="BQ31" s="1"/>
  <c r="CV30"/>
  <c r="BW30"/>
  <c r="CC30" s="1"/>
  <c r="CI30" s="1"/>
  <c r="BL30"/>
  <c r="BN30" s="1"/>
  <c r="BQ30" s="1"/>
  <c r="CV29"/>
  <c r="BW29"/>
  <c r="CM29" s="1"/>
  <c r="BL29"/>
  <c r="CV28"/>
  <c r="BW28"/>
  <c r="CC28" s="1"/>
  <c r="CI28" s="1"/>
  <c r="BL28"/>
  <c r="BN28" s="1"/>
  <c r="BQ28" s="1"/>
  <c r="CV27"/>
  <c r="BW27"/>
  <c r="CM27" s="1"/>
  <c r="BL27"/>
  <c r="BN27" s="1"/>
  <c r="BQ27" s="1"/>
  <c r="CV26"/>
  <c r="BW26"/>
  <c r="BL26"/>
  <c r="BN26" s="1"/>
  <c r="BQ26" s="1"/>
  <c r="CV25"/>
  <c r="BW25"/>
  <c r="CM25" s="1"/>
  <c r="BL25"/>
  <c r="BN25" s="1"/>
  <c r="BQ25" s="1"/>
  <c r="CV24"/>
  <c r="BW24"/>
  <c r="CC24" s="1"/>
  <c r="CI24" s="1"/>
  <c r="BL24"/>
  <c r="BN24" s="1"/>
  <c r="BQ24" s="1"/>
  <c r="CV23"/>
  <c r="BW23"/>
  <c r="CM23" s="1"/>
  <c r="BL23"/>
  <c r="BN23" s="1"/>
  <c r="BQ23" s="1"/>
  <c r="CV22"/>
  <c r="BW22"/>
  <c r="CM22" s="1"/>
  <c r="BL22"/>
  <c r="BN22" s="1"/>
  <c r="BQ22" s="1"/>
  <c r="CV21"/>
  <c r="BW21"/>
  <c r="CM21" s="1"/>
  <c r="BL21"/>
  <c r="CV20"/>
  <c r="BW20"/>
  <c r="CM20" s="1"/>
  <c r="BL20"/>
  <c r="BN20" s="1"/>
  <c r="BQ20" s="1"/>
  <c r="BW19"/>
  <c r="BU19"/>
  <c r="BL19"/>
  <c r="BN19" s="1"/>
  <c r="BQ19" s="1"/>
  <c r="CV38" i="21"/>
  <c r="CV18" i="22" s="1"/>
  <c r="BW38" i="21"/>
  <c r="BL38"/>
  <c r="BL18" i="22" s="1"/>
  <c r="CV37" i="21"/>
  <c r="BW37"/>
  <c r="CL37" s="1"/>
  <c r="BL37"/>
  <c r="BN37" s="1"/>
  <c r="BQ37" s="1"/>
  <c r="CV36"/>
  <c r="BW36"/>
  <c r="CM36" s="1"/>
  <c r="BL36"/>
  <c r="BO36" s="1"/>
  <c r="BR36" s="1"/>
  <c r="CV35"/>
  <c r="BW35"/>
  <c r="CL35" s="1"/>
  <c r="BL35"/>
  <c r="BN35" s="1"/>
  <c r="BQ35" s="1"/>
  <c r="CV34"/>
  <c r="BW34"/>
  <c r="CM34" s="1"/>
  <c r="BL34"/>
  <c r="BO34" s="1"/>
  <c r="BR34" s="1"/>
  <c r="CV33"/>
  <c r="BW33"/>
  <c r="CL33" s="1"/>
  <c r="BL33"/>
  <c r="CV32"/>
  <c r="BW32"/>
  <c r="CM32" s="1"/>
  <c r="BL32"/>
  <c r="BO32" s="1"/>
  <c r="BR32" s="1"/>
  <c r="CV31"/>
  <c r="BW31"/>
  <c r="CL31" s="1"/>
  <c r="BL31"/>
  <c r="BN31" s="1"/>
  <c r="BQ31" s="1"/>
  <c r="CV30"/>
  <c r="BW30"/>
  <c r="BL30"/>
  <c r="BN30" s="1"/>
  <c r="BQ30" s="1"/>
  <c r="CV29"/>
  <c r="BW29"/>
  <c r="CC29" s="1"/>
  <c r="CI29" s="1"/>
  <c r="BL29"/>
  <c r="BN29" s="1"/>
  <c r="BQ29" s="1"/>
  <c r="CV28"/>
  <c r="BW28"/>
  <c r="CM28" s="1"/>
  <c r="BL28"/>
  <c r="BN28" s="1"/>
  <c r="BQ28" s="1"/>
  <c r="CV27"/>
  <c r="BW27"/>
  <c r="CC27" s="1"/>
  <c r="CI27" s="1"/>
  <c r="BL27"/>
  <c r="BN27" s="1"/>
  <c r="BQ27" s="1"/>
  <c r="CV26"/>
  <c r="BW26"/>
  <c r="CM26" s="1"/>
  <c r="BL26"/>
  <c r="BN26" s="1"/>
  <c r="BQ26" s="1"/>
  <c r="CV25"/>
  <c r="BW25"/>
  <c r="CC25" s="1"/>
  <c r="CI25" s="1"/>
  <c r="BL25"/>
  <c r="CV24"/>
  <c r="BW24"/>
  <c r="CM24" s="1"/>
  <c r="BL24"/>
  <c r="BN24" s="1"/>
  <c r="BQ24" s="1"/>
  <c r="CV23"/>
  <c r="BW23"/>
  <c r="CM23" s="1"/>
  <c r="BL23"/>
  <c r="BM23" s="1"/>
  <c r="BP23" s="1"/>
  <c r="CV22"/>
  <c r="BW22"/>
  <c r="BL22"/>
  <c r="BN22" s="1"/>
  <c r="BQ22" s="1"/>
  <c r="CV21"/>
  <c r="BW21"/>
  <c r="CM21" s="1"/>
  <c r="BL21"/>
  <c r="BM21" s="1"/>
  <c r="BP21" s="1"/>
  <c r="CV20"/>
  <c r="BW20"/>
  <c r="CM20" s="1"/>
  <c r="BL20"/>
  <c r="BN20" s="1"/>
  <c r="BQ20" s="1"/>
  <c r="BW19"/>
  <c r="BU19"/>
  <c r="BL19"/>
  <c r="BN19" s="1"/>
  <c r="BQ19" s="1"/>
  <c r="CV38" i="20"/>
  <c r="CV18" i="21" s="1"/>
  <c r="BW38" i="20"/>
  <c r="BW18" i="21" s="1"/>
  <c r="BL38" i="20"/>
  <c r="BL18" i="21" s="1"/>
  <c r="CV37" i="20"/>
  <c r="BW37"/>
  <c r="CM37" s="1"/>
  <c r="BL37"/>
  <c r="CV36"/>
  <c r="BW36"/>
  <c r="CC36" s="1"/>
  <c r="CI36" s="1"/>
  <c r="BL36"/>
  <c r="BM36" s="1"/>
  <c r="BP36" s="1"/>
  <c r="CV35"/>
  <c r="BW35"/>
  <c r="CL35" s="1"/>
  <c r="BL35"/>
  <c r="BN35" s="1"/>
  <c r="BQ35" s="1"/>
  <c r="CV34"/>
  <c r="BW34"/>
  <c r="BL34"/>
  <c r="BM34" s="1"/>
  <c r="BP34" s="1"/>
  <c r="CV33"/>
  <c r="BW33"/>
  <c r="CM33" s="1"/>
  <c r="BL33"/>
  <c r="BN33" s="1"/>
  <c r="BQ33" s="1"/>
  <c r="CV32"/>
  <c r="BW32"/>
  <c r="CC32" s="1"/>
  <c r="CI32" s="1"/>
  <c r="BL32"/>
  <c r="BN32" s="1"/>
  <c r="BQ32" s="1"/>
  <c r="CV31"/>
  <c r="BW31"/>
  <c r="CL31" s="1"/>
  <c r="BL31"/>
  <c r="BN31" s="1"/>
  <c r="BQ31" s="1"/>
  <c r="CV30"/>
  <c r="BW30"/>
  <c r="BY30" s="1"/>
  <c r="CE30" s="1"/>
  <c r="BL30"/>
  <c r="CV29"/>
  <c r="BW29"/>
  <c r="CM29" s="1"/>
  <c r="BL29"/>
  <c r="CV28"/>
  <c r="BW28"/>
  <c r="CC28" s="1"/>
  <c r="CI28" s="1"/>
  <c r="BL28"/>
  <c r="BM28" s="1"/>
  <c r="BP28" s="1"/>
  <c r="CV27"/>
  <c r="BW27"/>
  <c r="CL27" s="1"/>
  <c r="BL27"/>
  <c r="BN27" s="1"/>
  <c r="BQ27" s="1"/>
  <c r="CV26"/>
  <c r="BW26"/>
  <c r="BL26"/>
  <c r="BM26" s="1"/>
  <c r="BP26" s="1"/>
  <c r="CV25"/>
  <c r="BW25"/>
  <c r="CM25" s="1"/>
  <c r="BL25"/>
  <c r="BN25" s="1"/>
  <c r="BQ25" s="1"/>
  <c r="CV24"/>
  <c r="BW24"/>
  <c r="CC24" s="1"/>
  <c r="CI24" s="1"/>
  <c r="BL24"/>
  <c r="CV23"/>
  <c r="BW23"/>
  <c r="CL23" s="1"/>
  <c r="BL23"/>
  <c r="BN23" s="1"/>
  <c r="BQ23" s="1"/>
  <c r="CV22"/>
  <c r="BW22"/>
  <c r="CM22" s="1"/>
  <c r="BL22"/>
  <c r="BO22" s="1"/>
  <c r="BR22" s="1"/>
  <c r="CV21"/>
  <c r="BW21"/>
  <c r="CL21" s="1"/>
  <c r="BL21"/>
  <c r="CV20"/>
  <c r="BW20"/>
  <c r="CM20" s="1"/>
  <c r="BL20"/>
  <c r="BO20" s="1"/>
  <c r="BR20" s="1"/>
  <c r="BW19"/>
  <c r="BU19"/>
  <c r="BL19"/>
  <c r="BM19" s="1"/>
  <c r="BP19" s="1"/>
  <c r="CV38" i="19"/>
  <c r="CV18" i="20" s="1"/>
  <c r="BW38" i="19"/>
  <c r="BL38"/>
  <c r="BL18" i="20" s="1"/>
  <c r="CV37" i="19"/>
  <c r="BW37"/>
  <c r="CL37" s="1"/>
  <c r="BL37"/>
  <c r="BN37" s="1"/>
  <c r="BQ37" s="1"/>
  <c r="CV36"/>
  <c r="BW36"/>
  <c r="CM36" s="1"/>
  <c r="BL36"/>
  <c r="BO36" s="1"/>
  <c r="BR36" s="1"/>
  <c r="CV35"/>
  <c r="BW35"/>
  <c r="CL35" s="1"/>
  <c r="BL35"/>
  <c r="BN35" s="1"/>
  <c r="BQ35" s="1"/>
  <c r="CV34"/>
  <c r="BW34"/>
  <c r="BX34" s="1"/>
  <c r="CD34" s="1"/>
  <c r="BL34"/>
  <c r="BO34" s="1"/>
  <c r="BR34" s="1"/>
  <c r="CV33"/>
  <c r="BW33"/>
  <c r="CL33" s="1"/>
  <c r="BL33"/>
  <c r="CV32"/>
  <c r="BW32"/>
  <c r="CM32" s="1"/>
  <c r="BL32"/>
  <c r="BO32" s="1"/>
  <c r="BR32" s="1"/>
  <c r="CV31"/>
  <c r="BW31"/>
  <c r="CL31" s="1"/>
  <c r="BL31"/>
  <c r="BN31" s="1"/>
  <c r="BQ31" s="1"/>
  <c r="CV30"/>
  <c r="BW30"/>
  <c r="BL30"/>
  <c r="BO30" s="1"/>
  <c r="BR30" s="1"/>
  <c r="CV29"/>
  <c r="BW29"/>
  <c r="CC29" s="1"/>
  <c r="CI29" s="1"/>
  <c r="BL29"/>
  <c r="BM29" s="1"/>
  <c r="BP29" s="1"/>
  <c r="CV28"/>
  <c r="BW28"/>
  <c r="CB28" s="1"/>
  <c r="CH28" s="1"/>
  <c r="BL28"/>
  <c r="BN28" s="1"/>
  <c r="BQ28" s="1"/>
  <c r="CV27"/>
  <c r="BW27"/>
  <c r="CC27" s="1"/>
  <c r="CI27" s="1"/>
  <c r="BL27"/>
  <c r="BM27" s="1"/>
  <c r="BP27" s="1"/>
  <c r="CV26"/>
  <c r="BW26"/>
  <c r="CM26" s="1"/>
  <c r="BL26"/>
  <c r="BN26" s="1"/>
  <c r="BQ26" s="1"/>
  <c r="CV25"/>
  <c r="BW25"/>
  <c r="CC25" s="1"/>
  <c r="CI25" s="1"/>
  <c r="BL25"/>
  <c r="CV24"/>
  <c r="BW24"/>
  <c r="CB24" s="1"/>
  <c r="CH24" s="1"/>
  <c r="BL24"/>
  <c r="BN24" s="1"/>
  <c r="BQ24" s="1"/>
  <c r="CV23"/>
  <c r="BW23"/>
  <c r="CM23" s="1"/>
  <c r="BL23"/>
  <c r="BN23" s="1"/>
  <c r="BQ23" s="1"/>
  <c r="CV22"/>
  <c r="BW22"/>
  <c r="BL22"/>
  <c r="BN22" s="1"/>
  <c r="BQ22" s="1"/>
  <c r="CV21"/>
  <c r="BW21"/>
  <c r="CM21" s="1"/>
  <c r="BL21"/>
  <c r="BN21" s="1"/>
  <c r="BQ21" s="1"/>
  <c r="CV20"/>
  <c r="BW20"/>
  <c r="CM20" s="1"/>
  <c r="BL20"/>
  <c r="BN20" s="1"/>
  <c r="BQ20" s="1"/>
  <c r="BW19"/>
  <c r="BU19"/>
  <c r="BL19"/>
  <c r="BN19" s="1"/>
  <c r="BQ19" s="1"/>
  <c r="CV38" i="18"/>
  <c r="CV18" i="19" s="1"/>
  <c r="BW38" i="18"/>
  <c r="BL38"/>
  <c r="CV37"/>
  <c r="BW37"/>
  <c r="CL37" s="1"/>
  <c r="BL37"/>
  <c r="CV36"/>
  <c r="BW36"/>
  <c r="CM36" s="1"/>
  <c r="BL36"/>
  <c r="BO36" s="1"/>
  <c r="BR36" s="1"/>
  <c r="CV35"/>
  <c r="BW35"/>
  <c r="CL35" s="1"/>
  <c r="BL35"/>
  <c r="BN35" s="1"/>
  <c r="BQ35" s="1"/>
  <c r="CV34"/>
  <c r="BW34"/>
  <c r="CM34" s="1"/>
  <c r="BL34"/>
  <c r="BO34" s="1"/>
  <c r="BR34" s="1"/>
  <c r="CV33"/>
  <c r="BW33"/>
  <c r="CL33" s="1"/>
  <c r="BL33"/>
  <c r="BN33" s="1"/>
  <c r="BQ33" s="1"/>
  <c r="CV32"/>
  <c r="BW32"/>
  <c r="CM32" s="1"/>
  <c r="BL32"/>
  <c r="BO32" s="1"/>
  <c r="BR32" s="1"/>
  <c r="CV31"/>
  <c r="BW31"/>
  <c r="CL31" s="1"/>
  <c r="BL31"/>
  <c r="BN31" s="1"/>
  <c r="BQ31" s="1"/>
  <c r="CV30"/>
  <c r="BW30"/>
  <c r="CM30" s="1"/>
  <c r="BL30"/>
  <c r="CV29"/>
  <c r="BW29"/>
  <c r="BL29"/>
  <c r="CV28"/>
  <c r="BW28"/>
  <c r="BL28"/>
  <c r="CV27"/>
  <c r="BW27"/>
  <c r="BL27"/>
  <c r="BN27" s="1"/>
  <c r="BQ27" s="1"/>
  <c r="CV26"/>
  <c r="BW26"/>
  <c r="CM26" s="1"/>
  <c r="BL26"/>
  <c r="CV25"/>
  <c r="BW25"/>
  <c r="BL25"/>
  <c r="CV24"/>
  <c r="BW24"/>
  <c r="BL24"/>
  <c r="CV23"/>
  <c r="BW23"/>
  <c r="BL23"/>
  <c r="BO23" s="1"/>
  <c r="BR23" s="1"/>
  <c r="CV22"/>
  <c r="BW22"/>
  <c r="CL22" s="1"/>
  <c r="BL22"/>
  <c r="BM22" s="1"/>
  <c r="BP22" s="1"/>
  <c r="CV21"/>
  <c r="BW21"/>
  <c r="CB21" s="1"/>
  <c r="CH21" s="1"/>
  <c r="BL21"/>
  <c r="CV20"/>
  <c r="BW20"/>
  <c r="BL20"/>
  <c r="BN20" s="1"/>
  <c r="BQ20" s="1"/>
  <c r="BW19"/>
  <c r="BU19"/>
  <c r="BL19"/>
  <c r="BO19" s="1"/>
  <c r="BR19" s="1"/>
  <c r="CV38" i="17"/>
  <c r="CV18" i="18" s="1"/>
  <c r="BW38" i="17"/>
  <c r="BW18" i="18" s="1"/>
  <c r="BL38" i="17"/>
  <c r="BL18" i="18" s="1"/>
  <c r="CV37" i="17"/>
  <c r="BW37"/>
  <c r="BL37"/>
  <c r="BN37" s="1"/>
  <c r="BQ37" s="1"/>
  <c r="CV36"/>
  <c r="BW36"/>
  <c r="CM36" s="1"/>
  <c r="BL36"/>
  <c r="BO36" s="1"/>
  <c r="BR36" s="1"/>
  <c r="CV35"/>
  <c r="BW35"/>
  <c r="CL35" s="1"/>
  <c r="BL35"/>
  <c r="BN35" s="1"/>
  <c r="BQ35" s="1"/>
  <c r="CV34"/>
  <c r="BW34"/>
  <c r="CM34" s="1"/>
  <c r="BL34"/>
  <c r="BO34" s="1"/>
  <c r="BR34" s="1"/>
  <c r="CV33"/>
  <c r="BW33"/>
  <c r="CL33" s="1"/>
  <c r="BL33"/>
  <c r="BN33" s="1"/>
  <c r="BQ33" s="1"/>
  <c r="CV32"/>
  <c r="BW32"/>
  <c r="CM32" s="1"/>
  <c r="BL32"/>
  <c r="CV31"/>
  <c r="BW31"/>
  <c r="CL31" s="1"/>
  <c r="BL31"/>
  <c r="BN31" s="1"/>
  <c r="BQ31" s="1"/>
  <c r="CV30"/>
  <c r="BW30"/>
  <c r="CM30" s="1"/>
  <c r="BL30"/>
  <c r="BN30" s="1"/>
  <c r="BQ30" s="1"/>
  <c r="CV29"/>
  <c r="BW29"/>
  <c r="BL29"/>
  <c r="BN29" s="1"/>
  <c r="BQ29" s="1"/>
  <c r="CV28"/>
  <c r="BW28"/>
  <c r="CM28" s="1"/>
  <c r="BL28"/>
  <c r="BN28" s="1"/>
  <c r="BQ28" s="1"/>
  <c r="CV27"/>
  <c r="BW27"/>
  <c r="BY27" s="1"/>
  <c r="CE27" s="1"/>
  <c r="BL27"/>
  <c r="BN27" s="1"/>
  <c r="BQ27" s="1"/>
  <c r="CV26"/>
  <c r="BW26"/>
  <c r="BL26"/>
  <c r="BN26" s="1"/>
  <c r="BQ26" s="1"/>
  <c r="CV25"/>
  <c r="BW25"/>
  <c r="BY25" s="1"/>
  <c r="CE25" s="1"/>
  <c r="BL25"/>
  <c r="BN25" s="1"/>
  <c r="BQ25" s="1"/>
  <c r="CV24"/>
  <c r="BW24"/>
  <c r="BL24"/>
  <c r="CV23"/>
  <c r="BW23"/>
  <c r="BY23" s="1"/>
  <c r="BL23"/>
  <c r="BN23" s="1"/>
  <c r="BQ23" s="1"/>
  <c r="CV22"/>
  <c r="BW22"/>
  <c r="CM22" s="1"/>
  <c r="BL22"/>
  <c r="BO22" s="1"/>
  <c r="BR22" s="1"/>
  <c r="CV21"/>
  <c r="BW21"/>
  <c r="BL21"/>
  <c r="BN21" s="1"/>
  <c r="BQ21" s="1"/>
  <c r="CV20"/>
  <c r="BW20"/>
  <c r="CM20" s="1"/>
  <c r="BL20"/>
  <c r="BO20" s="1"/>
  <c r="BR20" s="1"/>
  <c r="BW19"/>
  <c r="BU19"/>
  <c r="BL19"/>
  <c r="BN19" s="1"/>
  <c r="BQ19" s="1"/>
  <c r="CV38" i="16"/>
  <c r="CV18" i="17" s="1"/>
  <c r="BW38" i="16"/>
  <c r="BL38"/>
  <c r="BL18" i="17" s="1"/>
  <c r="CV37" i="16"/>
  <c r="BW37"/>
  <c r="CL37" s="1"/>
  <c r="BL37"/>
  <c r="BN37" s="1"/>
  <c r="BQ37" s="1"/>
  <c r="CV36"/>
  <c r="BW36"/>
  <c r="CM36" s="1"/>
  <c r="BL36"/>
  <c r="CV35"/>
  <c r="BW35"/>
  <c r="CL35" s="1"/>
  <c r="BL35"/>
  <c r="BN35" s="1"/>
  <c r="BQ35" s="1"/>
  <c r="CV34"/>
  <c r="BW34"/>
  <c r="CM34" s="1"/>
  <c r="BL34"/>
  <c r="BO34" s="1"/>
  <c r="BR34" s="1"/>
  <c r="CV33"/>
  <c r="BW33"/>
  <c r="BL33"/>
  <c r="BN33" s="1"/>
  <c r="BQ33" s="1"/>
  <c r="CV32"/>
  <c r="BW32"/>
  <c r="CM32" s="1"/>
  <c r="BL32"/>
  <c r="BO32" s="1"/>
  <c r="BR32" s="1"/>
  <c r="CV31"/>
  <c r="BW31"/>
  <c r="CL31" s="1"/>
  <c r="BL31"/>
  <c r="BN31" s="1"/>
  <c r="BQ31" s="1"/>
  <c r="CV30"/>
  <c r="BW30"/>
  <c r="BL30"/>
  <c r="CV29"/>
  <c r="BW29"/>
  <c r="BL29"/>
  <c r="BN29" s="1"/>
  <c r="BQ29" s="1"/>
  <c r="CV28"/>
  <c r="BW28"/>
  <c r="CM28" s="1"/>
  <c r="BL28"/>
  <c r="CV27"/>
  <c r="BW27"/>
  <c r="CC27" s="1"/>
  <c r="CI27" s="1"/>
  <c r="BL27"/>
  <c r="BN27" s="1"/>
  <c r="BQ27" s="1"/>
  <c r="CV26"/>
  <c r="BW26"/>
  <c r="BL26"/>
  <c r="BN26" s="1"/>
  <c r="BQ26" s="1"/>
  <c r="CV25"/>
  <c r="BW25"/>
  <c r="BL25"/>
  <c r="BN25" s="1"/>
  <c r="BQ25" s="1"/>
  <c r="CV24"/>
  <c r="BW24"/>
  <c r="CM24" s="1"/>
  <c r="BL24"/>
  <c r="BN24" s="1"/>
  <c r="BQ24" s="1"/>
  <c r="CV23"/>
  <c r="BW23"/>
  <c r="CL23" s="1"/>
  <c r="BL23"/>
  <c r="BN23" s="1"/>
  <c r="BQ23" s="1"/>
  <c r="CV22"/>
  <c r="BW22"/>
  <c r="CM22" s="1"/>
  <c r="BL22"/>
  <c r="BO22" s="1"/>
  <c r="BR22" s="1"/>
  <c r="CV21"/>
  <c r="BW21"/>
  <c r="CL21" s="1"/>
  <c r="BL21"/>
  <c r="BN21" s="1"/>
  <c r="BQ21" s="1"/>
  <c r="CV20"/>
  <c r="BW20"/>
  <c r="CM20" s="1"/>
  <c r="BL20"/>
  <c r="BW19"/>
  <c r="BU19"/>
  <c r="BL19"/>
  <c r="BN19" s="1"/>
  <c r="BQ19" s="1"/>
  <c r="CV19" i="1"/>
  <c r="CV38"/>
  <c r="CV18" i="16" s="1"/>
  <c r="CV37" i="1"/>
  <c r="CV36"/>
  <c r="CV35"/>
  <c r="CV34"/>
  <c r="CV33"/>
  <c r="CV32"/>
  <c r="CV31"/>
  <c r="CV30"/>
  <c r="CV29"/>
  <c r="CV28"/>
  <c r="CV27"/>
  <c r="CV26"/>
  <c r="CV24"/>
  <c r="CV25"/>
  <c r="CV23"/>
  <c r="CV22"/>
  <c r="CV21"/>
  <c r="CV20"/>
  <c r="BW38"/>
  <c r="BL38"/>
  <c r="BL18" i="16" s="1"/>
  <c r="BW37" i="1"/>
  <c r="CA37" s="1"/>
  <c r="CG37" s="1"/>
  <c r="BL37"/>
  <c r="BW36"/>
  <c r="BL36"/>
  <c r="BW35"/>
  <c r="BL35"/>
  <c r="BW34"/>
  <c r="CB34" s="1"/>
  <c r="CH34" s="1"/>
  <c r="BL34"/>
  <c r="BW33"/>
  <c r="BL33"/>
  <c r="BW32"/>
  <c r="BL32"/>
  <c r="BW31"/>
  <c r="CL31" s="1"/>
  <c r="BL31"/>
  <c r="BN31" s="1"/>
  <c r="BQ31" s="1"/>
  <c r="BW30"/>
  <c r="BL30"/>
  <c r="BN30" s="1"/>
  <c r="BQ30" s="1"/>
  <c r="BW29"/>
  <c r="CL29" s="1"/>
  <c r="BL29"/>
  <c r="BN29" s="1"/>
  <c r="BQ29" s="1"/>
  <c r="BW28"/>
  <c r="BL28"/>
  <c r="BN28" s="1"/>
  <c r="BQ28" s="1"/>
  <c r="BW27"/>
  <c r="BL27"/>
  <c r="BW26"/>
  <c r="BX26" s="1"/>
  <c r="CD26" s="1"/>
  <c r="BL26"/>
  <c r="BO26" s="1"/>
  <c r="BR26" s="1"/>
  <c r="BW25"/>
  <c r="BZ25" s="1"/>
  <c r="CF25" s="1"/>
  <c r="BL25"/>
  <c r="BN25" s="1"/>
  <c r="BQ25" s="1"/>
  <c r="BW24"/>
  <c r="CC24" s="1"/>
  <c r="CI24" s="1"/>
  <c r="BL24"/>
  <c r="BW23"/>
  <c r="BL23"/>
  <c r="BO23" s="1"/>
  <c r="BR23" s="1"/>
  <c r="BW22"/>
  <c r="BL22"/>
  <c r="BM22" s="1"/>
  <c r="BP22" s="1"/>
  <c r="BW21"/>
  <c r="BL21"/>
  <c r="BN21" s="1"/>
  <c r="BQ21" s="1"/>
  <c r="BW20"/>
  <c r="BL20"/>
  <c r="BN20" s="1"/>
  <c r="BQ20" s="1"/>
  <c r="BW19"/>
  <c r="BU19"/>
  <c r="BL19"/>
  <c r="C7" i="25"/>
  <c r="U38" i="1"/>
  <c r="U37"/>
  <c r="U36"/>
  <c r="U35"/>
  <c r="U34"/>
  <c r="U33"/>
  <c r="U32"/>
  <c r="U31"/>
  <c r="U30"/>
  <c r="U29"/>
  <c r="U28"/>
  <c r="U27"/>
  <c r="U26"/>
  <c r="U25"/>
  <c r="U24"/>
  <c r="U23"/>
  <c r="U22"/>
  <c r="U21"/>
  <c r="U20"/>
  <c r="U19"/>
  <c r="AK19"/>
  <c r="AM19" s="1"/>
  <c r="AK38" i="25"/>
  <c r="AK37"/>
  <c r="AK36"/>
  <c r="AK35"/>
  <c r="AK34"/>
  <c r="AK33"/>
  <c r="AK32"/>
  <c r="AK31"/>
  <c r="AK30"/>
  <c r="AK29"/>
  <c r="AK28"/>
  <c r="AK27"/>
  <c r="AK26"/>
  <c r="AK25"/>
  <c r="AK24"/>
  <c r="AK23"/>
  <c r="AK22"/>
  <c r="AK21"/>
  <c r="AK20"/>
  <c r="AK19"/>
  <c r="AK38" i="24"/>
  <c r="AK37"/>
  <c r="AK36"/>
  <c r="AK35"/>
  <c r="AK34"/>
  <c r="AK33"/>
  <c r="AK32"/>
  <c r="AK31"/>
  <c r="AK30"/>
  <c r="AK29"/>
  <c r="AK28"/>
  <c r="AK27"/>
  <c r="AK26"/>
  <c r="AK25"/>
  <c r="AT25" s="1"/>
  <c r="AU25" s="1"/>
  <c r="AK24"/>
  <c r="AK23"/>
  <c r="AK22"/>
  <c r="AK21"/>
  <c r="AK20"/>
  <c r="AK19"/>
  <c r="AK38" i="23"/>
  <c r="AK37"/>
  <c r="AK36"/>
  <c r="AK35"/>
  <c r="AK34"/>
  <c r="AK33"/>
  <c r="AK32"/>
  <c r="AK31"/>
  <c r="AK30"/>
  <c r="AK29"/>
  <c r="AO29" s="1"/>
  <c r="AP29" s="1"/>
  <c r="AK28"/>
  <c r="AK27"/>
  <c r="AK26"/>
  <c r="AK25"/>
  <c r="AK24"/>
  <c r="AK23"/>
  <c r="AK22"/>
  <c r="AK21"/>
  <c r="AK20"/>
  <c r="AK19"/>
  <c r="AK38" i="22"/>
  <c r="AK37"/>
  <c r="AK36"/>
  <c r="AK35"/>
  <c r="AK34"/>
  <c r="AK33"/>
  <c r="AK32"/>
  <c r="AK31"/>
  <c r="AK30"/>
  <c r="AK29"/>
  <c r="AK28"/>
  <c r="AK27"/>
  <c r="AK26"/>
  <c r="AK25"/>
  <c r="AK24"/>
  <c r="AK23"/>
  <c r="AK22"/>
  <c r="AK21"/>
  <c r="AK20"/>
  <c r="AK19"/>
  <c r="AK38" i="21"/>
  <c r="AK37"/>
  <c r="AN37" s="1"/>
  <c r="AK36"/>
  <c r="AK35"/>
  <c r="AK34"/>
  <c r="AK33"/>
  <c r="AK32"/>
  <c r="AK31"/>
  <c r="AK30"/>
  <c r="AK29"/>
  <c r="AO29" s="1"/>
  <c r="AP29" s="1"/>
  <c r="AK28"/>
  <c r="AK27"/>
  <c r="AK26"/>
  <c r="AK25"/>
  <c r="AK24"/>
  <c r="AK23"/>
  <c r="AK22"/>
  <c r="AK21"/>
  <c r="AS21" s="1"/>
  <c r="AK20"/>
  <c r="AK19"/>
  <c r="AK38" i="20"/>
  <c r="AK37"/>
  <c r="AK36"/>
  <c r="AK35"/>
  <c r="AK34"/>
  <c r="AK33"/>
  <c r="AN33" s="1"/>
  <c r="AK32"/>
  <c r="AK31"/>
  <c r="AK30"/>
  <c r="AK29"/>
  <c r="AK28"/>
  <c r="AK27"/>
  <c r="AK26"/>
  <c r="AK25"/>
  <c r="AN25" s="1"/>
  <c r="AK24"/>
  <c r="AK23"/>
  <c r="AK22"/>
  <c r="AK21"/>
  <c r="AK20"/>
  <c r="AK19"/>
  <c r="AK38" i="19"/>
  <c r="AK37"/>
  <c r="AK36"/>
  <c r="AK35"/>
  <c r="AK34"/>
  <c r="AX34" s="1"/>
  <c r="AY34" s="1"/>
  <c r="AK33"/>
  <c r="AK32"/>
  <c r="AV32" s="1"/>
  <c r="AW32" s="1"/>
  <c r="AK31"/>
  <c r="AK30"/>
  <c r="AT30" s="1"/>
  <c r="AU30" s="1"/>
  <c r="AK29"/>
  <c r="AK28"/>
  <c r="AV28" s="1"/>
  <c r="AW28" s="1"/>
  <c r="AK27"/>
  <c r="AK26"/>
  <c r="AX26" s="1"/>
  <c r="AY26" s="1"/>
  <c r="AK25"/>
  <c r="AK24"/>
  <c r="AV24" s="1"/>
  <c r="AW24" s="1"/>
  <c r="AK23"/>
  <c r="AK22"/>
  <c r="AT22" s="1"/>
  <c r="AU22" s="1"/>
  <c r="AK21"/>
  <c r="AK20"/>
  <c r="AK19"/>
  <c r="AK38" i="18"/>
  <c r="AK37"/>
  <c r="AV37" s="1"/>
  <c r="AW37" s="1"/>
  <c r="AK36"/>
  <c r="AK35"/>
  <c r="AT35" s="1"/>
  <c r="AU35" s="1"/>
  <c r="AK34"/>
  <c r="AK33"/>
  <c r="AK32"/>
  <c r="AK31"/>
  <c r="AT31" s="1"/>
  <c r="AU31" s="1"/>
  <c r="AK30"/>
  <c r="AK29"/>
  <c r="AV29" s="1"/>
  <c r="AW29" s="1"/>
  <c r="AK28"/>
  <c r="AN28" s="1"/>
  <c r="AK27"/>
  <c r="AO27" s="1"/>
  <c r="AP27" s="1"/>
  <c r="AK26"/>
  <c r="AK25"/>
  <c r="AN25" s="1"/>
  <c r="AK24"/>
  <c r="AK23"/>
  <c r="AS23" s="1"/>
  <c r="AK22"/>
  <c r="AK21"/>
  <c r="AT21" s="1"/>
  <c r="AU21" s="1"/>
  <c r="AK20"/>
  <c r="AK19"/>
  <c r="AK38" i="17"/>
  <c r="AK37"/>
  <c r="AK36"/>
  <c r="AK35"/>
  <c r="AK34"/>
  <c r="AK33"/>
  <c r="AK32"/>
  <c r="AK31"/>
  <c r="AK30"/>
  <c r="AK29"/>
  <c r="AK28"/>
  <c r="AK27"/>
  <c r="AK26"/>
  <c r="AK25"/>
  <c r="AK24"/>
  <c r="AK23"/>
  <c r="AK22"/>
  <c r="AK21"/>
  <c r="AQ21" s="1"/>
  <c r="AR21" s="1"/>
  <c r="AK20"/>
  <c r="AK19"/>
  <c r="AK38" i="16"/>
  <c r="AK37"/>
  <c r="AK36"/>
  <c r="AK35"/>
  <c r="AK34"/>
  <c r="AK33"/>
  <c r="AK32"/>
  <c r="AK31"/>
  <c r="AK30"/>
  <c r="AK29"/>
  <c r="AK28"/>
  <c r="AK27"/>
  <c r="AK26"/>
  <c r="AK25"/>
  <c r="AK24"/>
  <c r="AK23"/>
  <c r="AK22"/>
  <c r="AK21"/>
  <c r="AK20"/>
  <c r="AK19"/>
  <c r="AK38" i="1"/>
  <c r="AV38" s="1"/>
  <c r="AW38" s="1"/>
  <c r="AK37"/>
  <c r="AK36"/>
  <c r="AT36" s="1"/>
  <c r="AU36" s="1"/>
  <c r="AK35"/>
  <c r="AX35" s="1"/>
  <c r="AK34"/>
  <c r="AX34" s="1"/>
  <c r="AK33"/>
  <c r="AX33" s="1"/>
  <c r="AK32"/>
  <c r="AK31"/>
  <c r="AX31" s="1"/>
  <c r="AK30"/>
  <c r="AM30" s="1"/>
  <c r="AK29"/>
  <c r="AK28"/>
  <c r="AT28" s="1"/>
  <c r="AU28" s="1"/>
  <c r="AK27"/>
  <c r="AX27" s="1"/>
  <c r="AK26"/>
  <c r="AN26" s="1"/>
  <c r="AK25"/>
  <c r="AX25" s="1"/>
  <c r="AK24"/>
  <c r="AN24" s="1"/>
  <c r="AK23"/>
  <c r="AK22"/>
  <c r="AV22" s="1"/>
  <c r="AW22" s="1"/>
  <c r="AK21"/>
  <c r="AK20"/>
  <c r="AT20" s="1"/>
  <c r="AU20" s="1"/>
  <c r="AJ6"/>
  <c r="E10" i="25"/>
  <c r="E10" i="24"/>
  <c r="E10" i="23"/>
  <c r="E10" i="22"/>
  <c r="E10" i="21"/>
  <c r="E10" i="20"/>
  <c r="E10" i="19"/>
  <c r="E10" i="17"/>
  <c r="E10" i="18"/>
  <c r="E10" i="16"/>
  <c r="AG38" i="25"/>
  <c r="AH38" s="1"/>
  <c r="AG37"/>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6"/>
  <c r="AI15"/>
  <c r="AI14"/>
  <c r="AI13"/>
  <c r="AI12"/>
  <c r="AI11"/>
  <c r="AI10"/>
  <c r="AI9"/>
  <c r="Q9"/>
  <c r="B9"/>
  <c r="AI8"/>
  <c r="O8"/>
  <c r="L8"/>
  <c r="J8"/>
  <c r="AD34" s="1"/>
  <c r="AE38"/>
  <c r="B8"/>
  <c r="AI7"/>
  <c r="AI6"/>
  <c r="E6"/>
  <c r="AI5"/>
  <c r="AG38" i="24"/>
  <c r="AG18" i="25" s="1"/>
  <c r="AG37" i="24"/>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8"/>
  <c r="AI15"/>
  <c r="AI14"/>
  <c r="AI13"/>
  <c r="AI12"/>
  <c r="AI11"/>
  <c r="AI10"/>
  <c r="AI9"/>
  <c r="Q9"/>
  <c r="B9"/>
  <c r="AI8"/>
  <c r="O8"/>
  <c r="L8"/>
  <c r="J8"/>
  <c r="AD32" s="1"/>
  <c r="AE37"/>
  <c r="B8"/>
  <c r="AI7"/>
  <c r="AI6"/>
  <c r="E6"/>
  <c r="AI5"/>
  <c r="AG38" i="23"/>
  <c r="AG18" i="24" s="1"/>
  <c r="AG37" i="23"/>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5" s="1"/>
  <c r="U38"/>
  <c r="AI15"/>
  <c r="AI14"/>
  <c r="AI13"/>
  <c r="AI12"/>
  <c r="AI11"/>
  <c r="AI10"/>
  <c r="AI9"/>
  <c r="Q9"/>
  <c r="B9"/>
  <c r="AI8"/>
  <c r="O8"/>
  <c r="L8"/>
  <c r="J8"/>
  <c r="AC36" s="1"/>
  <c r="AE38"/>
  <c r="B8"/>
  <c r="AI7"/>
  <c r="AI6"/>
  <c r="E6"/>
  <c r="AI5"/>
  <c r="AG38" i="22"/>
  <c r="AG18" i="23" s="1"/>
  <c r="AH18" s="1"/>
  <c r="AH19" s="1"/>
  <c r="AG37" i="22"/>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8" s="1"/>
  <c r="AI15"/>
  <c r="AI14"/>
  <c r="AI13"/>
  <c r="AI12"/>
  <c r="AI11"/>
  <c r="AI10"/>
  <c r="AI9"/>
  <c r="Q9"/>
  <c r="B9"/>
  <c r="AI8"/>
  <c r="O8"/>
  <c r="L8"/>
  <c r="J8"/>
  <c r="AD35" s="1"/>
  <c r="AE37"/>
  <c r="AE20"/>
  <c r="B8"/>
  <c r="AI7"/>
  <c r="AI6"/>
  <c r="E6"/>
  <c r="AI5"/>
  <c r="AG38" i="21"/>
  <c r="AG18" i="22" s="1"/>
  <c r="AG37" i="21"/>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5" s="1"/>
  <c r="AI15"/>
  <c r="AI14"/>
  <c r="AI13"/>
  <c r="AI12"/>
  <c r="AI11"/>
  <c r="AI10"/>
  <c r="AI9"/>
  <c r="Q9"/>
  <c r="B9"/>
  <c r="AI8"/>
  <c r="O8"/>
  <c r="L8"/>
  <c r="J8"/>
  <c r="AD32" s="1"/>
  <c r="AE37"/>
  <c r="B8"/>
  <c r="AI7"/>
  <c r="AI6"/>
  <c r="E6"/>
  <c r="AI5"/>
  <c r="AG38" i="20"/>
  <c r="AG18" i="21" s="1"/>
  <c r="AG37" i="20"/>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6" s="1"/>
  <c r="AI15"/>
  <c r="AI14"/>
  <c r="AI13"/>
  <c r="AI12"/>
  <c r="AI11"/>
  <c r="AI10"/>
  <c r="AI9"/>
  <c r="Q9"/>
  <c r="B9"/>
  <c r="AI8"/>
  <c r="O8"/>
  <c r="L8"/>
  <c r="J8"/>
  <c r="AC30" s="1"/>
  <c r="AE38"/>
  <c r="B8"/>
  <c r="AI7"/>
  <c r="AI6"/>
  <c r="E6"/>
  <c r="AI5"/>
  <c r="AG38" i="19"/>
  <c r="AG18" i="20" s="1"/>
  <c r="AG37" i="19"/>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7" s="1"/>
  <c r="AI15"/>
  <c r="AI14"/>
  <c r="AI13"/>
  <c r="AI12"/>
  <c r="AI11"/>
  <c r="AI10"/>
  <c r="AI9"/>
  <c r="Q9"/>
  <c r="B9"/>
  <c r="AI8"/>
  <c r="O8"/>
  <c r="L8"/>
  <c r="J8"/>
  <c r="AD35" s="1"/>
  <c r="AE37"/>
  <c r="B8"/>
  <c r="AI7"/>
  <c r="AI6"/>
  <c r="E6"/>
  <c r="AI5"/>
  <c r="AG38" i="18"/>
  <c r="AH38" s="1"/>
  <c r="AG37"/>
  <c r="AH37" s="1"/>
  <c r="AG36"/>
  <c r="AH36" s="1"/>
  <c r="AG35"/>
  <c r="AH35" s="1"/>
  <c r="AG34"/>
  <c r="AH34" s="1"/>
  <c r="AG33"/>
  <c r="AH33" s="1"/>
  <c r="AG32"/>
  <c r="AH32" s="1"/>
  <c r="AG31"/>
  <c r="AH31" s="1"/>
  <c r="AG30"/>
  <c r="AH30" s="1"/>
  <c r="AG29"/>
  <c r="AH29" s="1"/>
  <c r="AG28"/>
  <c r="AH28" s="1"/>
  <c r="AG27"/>
  <c r="AH27" s="1"/>
  <c r="AG26"/>
  <c r="AH26" s="1"/>
  <c r="AG25"/>
  <c r="AH25" s="1"/>
  <c r="AG24"/>
  <c r="AH24" s="1"/>
  <c r="AE24"/>
  <c r="AG23"/>
  <c r="AH23" s="1"/>
  <c r="AG22"/>
  <c r="AH22" s="1"/>
  <c r="AG21"/>
  <c r="AH21" s="1"/>
  <c r="AG20"/>
  <c r="AH20" s="1"/>
  <c r="AG19"/>
  <c r="J17"/>
  <c r="U36" s="1"/>
  <c r="AI15"/>
  <c r="AI14"/>
  <c r="AI13"/>
  <c r="AI12"/>
  <c r="AI11"/>
  <c r="AI10"/>
  <c r="AI9"/>
  <c r="Q9"/>
  <c r="B9"/>
  <c r="AI8"/>
  <c r="O8"/>
  <c r="L8"/>
  <c r="J8"/>
  <c r="AF27" s="1"/>
  <c r="AE36"/>
  <c r="AE37"/>
  <c r="B8"/>
  <c r="AI7"/>
  <c r="AI6"/>
  <c r="E6"/>
  <c r="AI5"/>
  <c r="AG38" i="17"/>
  <c r="AG18" i="18" s="1"/>
  <c r="AG37" i="17"/>
  <c r="AH37" s="1"/>
  <c r="AG36"/>
  <c r="AH36" s="1"/>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G19"/>
  <c r="J17"/>
  <c r="U35" s="1"/>
  <c r="AI15"/>
  <c r="AI14"/>
  <c r="AI13"/>
  <c r="AI12"/>
  <c r="AI11"/>
  <c r="AI10"/>
  <c r="AI9"/>
  <c r="Q9"/>
  <c r="B9"/>
  <c r="AI8"/>
  <c r="O8"/>
  <c r="L8"/>
  <c r="J8"/>
  <c r="AC22" s="1"/>
  <c r="AE37"/>
  <c r="B8"/>
  <c r="AI7"/>
  <c r="AI6"/>
  <c r="E6"/>
  <c r="AI5"/>
  <c r="T15" i="1"/>
  <c r="AI15" s="1"/>
  <c r="Q9" i="16"/>
  <c r="O8"/>
  <c r="J8"/>
  <c r="AC30" s="1"/>
  <c r="B9"/>
  <c r="B8"/>
  <c r="E6"/>
  <c r="AI5"/>
  <c r="J17"/>
  <c r="U37" s="1"/>
  <c r="P17" i="1"/>
  <c r="P17" i="24" s="1"/>
  <c r="AG38" i="16"/>
  <c r="AG18" i="17" s="1"/>
  <c r="AG37" i="16"/>
  <c r="AH37" s="1"/>
  <c r="AG36"/>
  <c r="AH36" s="1"/>
  <c r="AE36"/>
  <c r="AG35"/>
  <c r="AH35" s="1"/>
  <c r="AG34"/>
  <c r="AH34" s="1"/>
  <c r="AG33"/>
  <c r="AH33" s="1"/>
  <c r="AG32"/>
  <c r="AH32" s="1"/>
  <c r="AG31"/>
  <c r="AH31" s="1"/>
  <c r="AG30"/>
  <c r="AH30" s="1"/>
  <c r="AG29"/>
  <c r="AH29" s="1"/>
  <c r="AG28"/>
  <c r="AH28" s="1"/>
  <c r="AG27"/>
  <c r="AH27" s="1"/>
  <c r="AG26"/>
  <c r="AH26" s="1"/>
  <c r="AG25"/>
  <c r="AH25" s="1"/>
  <c r="AG24"/>
  <c r="AH24" s="1"/>
  <c r="AG23"/>
  <c r="AH23" s="1"/>
  <c r="AG22"/>
  <c r="AH22" s="1"/>
  <c r="AG21"/>
  <c r="AH21" s="1"/>
  <c r="AG20"/>
  <c r="AH20" s="1"/>
  <c r="AI15"/>
  <c r="AI14"/>
  <c r="AI13"/>
  <c r="AI12"/>
  <c r="AI11"/>
  <c r="AI10"/>
  <c r="AI9"/>
  <c r="AI8"/>
  <c r="AI7"/>
  <c r="AI6"/>
  <c r="T13" i="1"/>
  <c r="AI13" s="1"/>
  <c r="AF38"/>
  <c r="AE38"/>
  <c r="AD38"/>
  <c r="AC38"/>
  <c r="AF37"/>
  <c r="AE37"/>
  <c r="AD37"/>
  <c r="AC37"/>
  <c r="AF36"/>
  <c r="AE36"/>
  <c r="AD36"/>
  <c r="AC36"/>
  <c r="AF35"/>
  <c r="AE35"/>
  <c r="AD35"/>
  <c r="AC35"/>
  <c r="AF34"/>
  <c r="AE34"/>
  <c r="AD34"/>
  <c r="AC34"/>
  <c r="AF33"/>
  <c r="AE33"/>
  <c r="AD33"/>
  <c r="AC33"/>
  <c r="AF32"/>
  <c r="AE32"/>
  <c r="AD32"/>
  <c r="AC32"/>
  <c r="AF31"/>
  <c r="AE31"/>
  <c r="AD31"/>
  <c r="AC31"/>
  <c r="AF30"/>
  <c r="AE30"/>
  <c r="AD30"/>
  <c r="AC30"/>
  <c r="AF29"/>
  <c r="AE29"/>
  <c r="AD29"/>
  <c r="AC29"/>
  <c r="AF28"/>
  <c r="AE28"/>
  <c r="AD28"/>
  <c r="AC28"/>
  <c r="AF27"/>
  <c r="AE27"/>
  <c r="AD27"/>
  <c r="AC27"/>
  <c r="AF26"/>
  <c r="AE26"/>
  <c r="AD26"/>
  <c r="AC26"/>
  <c r="AF25"/>
  <c r="AE25"/>
  <c r="AD25"/>
  <c r="AC25"/>
  <c r="AF24"/>
  <c r="AE24"/>
  <c r="AD24"/>
  <c r="AC24"/>
  <c r="AF23"/>
  <c r="AE23"/>
  <c r="AD23"/>
  <c r="AC23"/>
  <c r="AF22"/>
  <c r="AE22"/>
  <c r="AD22"/>
  <c r="AC22"/>
  <c r="AF21"/>
  <c r="AE21"/>
  <c r="AD21"/>
  <c r="AC21"/>
  <c r="AF20"/>
  <c r="AE20"/>
  <c r="AD20"/>
  <c r="AC20"/>
  <c r="AF19"/>
  <c r="AE19"/>
  <c r="AD19"/>
  <c r="AC19"/>
  <c r="AG21"/>
  <c r="AH21" s="1"/>
  <c r="AG22"/>
  <c r="AH22" s="1"/>
  <c r="AG23"/>
  <c r="AH23" s="1"/>
  <c r="AG24"/>
  <c r="AH24" s="1"/>
  <c r="AG25"/>
  <c r="AH25" s="1"/>
  <c r="AG26"/>
  <c r="AH26" s="1"/>
  <c r="AG27"/>
  <c r="AH27" s="1"/>
  <c r="AG28"/>
  <c r="AH28" s="1"/>
  <c r="AG29"/>
  <c r="AH29" s="1"/>
  <c r="AG30"/>
  <c r="AH30" s="1"/>
  <c r="AG31"/>
  <c r="AH31" s="1"/>
  <c r="AG32"/>
  <c r="AH32" s="1"/>
  <c r="AG33"/>
  <c r="AH33" s="1"/>
  <c r="AG34"/>
  <c r="AH34" s="1"/>
  <c r="AG35"/>
  <c r="AH35" s="1"/>
  <c r="AG36"/>
  <c r="AH36" s="1"/>
  <c r="AG37"/>
  <c r="AH37" s="1"/>
  <c r="AG38"/>
  <c r="AH38" s="1"/>
  <c r="AG20"/>
  <c r="AH20" s="1"/>
  <c r="AG19"/>
  <c r="AH19" s="1"/>
  <c r="T11"/>
  <c r="AI11" s="1"/>
  <c r="T5"/>
  <c r="AI5" s="1"/>
  <c r="T7"/>
  <c r="AI7" s="1"/>
  <c r="T9"/>
  <c r="AI9" s="1"/>
  <c r="T10"/>
  <c r="AI10" s="1"/>
  <c r="T12"/>
  <c r="AI12" s="1"/>
  <c r="T14"/>
  <c r="AI14" s="1"/>
  <c r="P17" i="17"/>
  <c r="AM19" i="19"/>
  <c r="AM23"/>
  <c r="AM23" i="17"/>
  <c r="AM28" i="18"/>
  <c r="AM20"/>
  <c r="AM35" i="25"/>
  <c r="AM19"/>
  <c r="AM23" i="24"/>
  <c r="AM19" i="23"/>
  <c r="AM23" i="22"/>
  <c r="AM27" i="21"/>
  <c r="AS19" i="25"/>
  <c r="AS27"/>
  <c r="AS35"/>
  <c r="AQ33"/>
  <c r="AR33" s="1"/>
  <c r="AQ31" i="24"/>
  <c r="AR31" s="1"/>
  <c r="AS23"/>
  <c r="AQ19" i="23"/>
  <c r="AR19" s="1"/>
  <c r="AQ31" i="21"/>
  <c r="AR31" s="1"/>
  <c r="AQ27" i="19"/>
  <c r="AR27" s="1"/>
  <c r="AQ19" i="18"/>
  <c r="AR19" s="1"/>
  <c r="AN24"/>
  <c r="AN20" i="25"/>
  <c r="AV24"/>
  <c r="AW24" s="1"/>
  <c r="AV28"/>
  <c r="AW28" s="1"/>
  <c r="AV32"/>
  <c r="AW32" s="1"/>
  <c r="AV36"/>
  <c r="AW36" s="1"/>
  <c r="AT38"/>
  <c r="AU38" s="1"/>
  <c r="AS20"/>
  <c r="AQ22"/>
  <c r="AR22" s="1"/>
  <c r="AO24"/>
  <c r="AP24" s="1"/>
  <c r="AS26"/>
  <c r="AO28"/>
  <c r="AP28" s="1"/>
  <c r="AS30"/>
  <c r="AO32"/>
  <c r="AP32" s="1"/>
  <c r="AS34"/>
  <c r="AO36"/>
  <c r="AP36" s="1"/>
  <c r="AS38"/>
  <c r="AN22" i="24"/>
  <c r="AN26"/>
  <c r="AT32"/>
  <c r="AU32" s="1"/>
  <c r="AT36"/>
  <c r="AU36" s="1"/>
  <c r="AV19"/>
  <c r="AW19" s="1"/>
  <c r="AN31"/>
  <c r="AV35"/>
  <c r="AW35" s="1"/>
  <c r="AV20" i="23"/>
  <c r="AW20" s="1"/>
  <c r="AN28"/>
  <c r="AN36"/>
  <c r="AT38"/>
  <c r="AU38" s="1"/>
  <c r="AO22"/>
  <c r="AP22" s="1"/>
  <c r="AS26"/>
  <c r="AQ32"/>
  <c r="AR32" s="1"/>
  <c r="AS34"/>
  <c r="AO36"/>
  <c r="AP36" s="1"/>
  <c r="AQ38"/>
  <c r="AR38" s="1"/>
  <c r="AQ19" i="22"/>
  <c r="AR19" s="1"/>
  <c r="AV20"/>
  <c r="AW20" s="1"/>
  <c r="AQ21"/>
  <c r="AR21" s="1"/>
  <c r="AT22"/>
  <c r="AU22" s="1"/>
  <c r="AQ27"/>
  <c r="AR27" s="1"/>
  <c r="AS37"/>
  <c r="AT23"/>
  <c r="AU23" s="1"/>
  <c r="AN29"/>
  <c r="AX22" i="21"/>
  <c r="AX26"/>
  <c r="AX30"/>
  <c r="AY30" s="1"/>
  <c r="AV34"/>
  <c r="AW34" s="1"/>
  <c r="AN38"/>
  <c r="AV25"/>
  <c r="AW25" s="1"/>
  <c r="AT31"/>
  <c r="AU31" s="1"/>
  <c r="AX20" i="20"/>
  <c r="BA20" s="1"/>
  <c r="BB20" s="1"/>
  <c r="AN22"/>
  <c r="AX24"/>
  <c r="AY24" s="1"/>
  <c r="AN26"/>
  <c r="AV28"/>
  <c r="AW28" s="1"/>
  <c r="AV30"/>
  <c r="AW30" s="1"/>
  <c r="AV32"/>
  <c r="AW32" s="1"/>
  <c r="AT34"/>
  <c r="AU34" s="1"/>
  <c r="AX34"/>
  <c r="AY34" s="1"/>
  <c r="AQ35"/>
  <c r="AR35" s="1"/>
  <c r="AN36"/>
  <c r="AQ37"/>
  <c r="AR37" s="1"/>
  <c r="AX38"/>
  <c r="AT19"/>
  <c r="AU19" s="1"/>
  <c r="AO20"/>
  <c r="AP20" s="1"/>
  <c r="AS20"/>
  <c r="AV21"/>
  <c r="AW21" s="1"/>
  <c r="AO22"/>
  <c r="AP22" s="1"/>
  <c r="AS22"/>
  <c r="AO24"/>
  <c r="AP24" s="1"/>
  <c r="AS24"/>
  <c r="AO26"/>
  <c r="AP26" s="1"/>
  <c r="AS26"/>
  <c r="AT27"/>
  <c r="AU27" s="1"/>
  <c r="AO28"/>
  <c r="AP28" s="1"/>
  <c r="AS28"/>
  <c r="AV29"/>
  <c r="AW29" s="1"/>
  <c r="AO30"/>
  <c r="AP30" s="1"/>
  <c r="AS30"/>
  <c r="AO32"/>
  <c r="AP32" s="1"/>
  <c r="AS32"/>
  <c r="AO34"/>
  <c r="AP34" s="1"/>
  <c r="AS34"/>
  <c r="AT35"/>
  <c r="AU35" s="1"/>
  <c r="AO36"/>
  <c r="AP36" s="1"/>
  <c r="AS36"/>
  <c r="AV37"/>
  <c r="AW37" s="1"/>
  <c r="AO38"/>
  <c r="AP38" s="1"/>
  <c r="AS38"/>
  <c r="AV20" i="19"/>
  <c r="AW20" s="1"/>
  <c r="AT26"/>
  <c r="AU26" s="1"/>
  <c r="AX30"/>
  <c r="AV36"/>
  <c r="AW36" s="1"/>
  <c r="AV38"/>
  <c r="AW38" s="1"/>
  <c r="AV19"/>
  <c r="AW19" s="1"/>
  <c r="AQ20"/>
  <c r="AR20" s="1"/>
  <c r="AQ22"/>
  <c r="AR22" s="1"/>
  <c r="AV23"/>
  <c r="AW23" s="1"/>
  <c r="AQ24"/>
  <c r="AR24" s="1"/>
  <c r="AN25"/>
  <c r="AQ26"/>
  <c r="AR26" s="1"/>
  <c r="AV27"/>
  <c r="AW27" s="1"/>
  <c r="AQ28"/>
  <c r="AR28" s="1"/>
  <c r="AQ30"/>
  <c r="AR30" s="1"/>
  <c r="AV31"/>
  <c r="AW31" s="1"/>
  <c r="AQ32"/>
  <c r="AR32" s="1"/>
  <c r="AN33"/>
  <c r="AQ34"/>
  <c r="AR34" s="1"/>
  <c r="AV35"/>
  <c r="AW35" s="1"/>
  <c r="AQ36"/>
  <c r="AR36" s="1"/>
  <c r="AQ38"/>
  <c r="AR38" s="1"/>
  <c r="AS20" i="18"/>
  <c r="AQ20"/>
  <c r="AR20" s="1"/>
  <c r="AO20"/>
  <c r="AP20" s="1"/>
  <c r="AS24"/>
  <c r="AQ24"/>
  <c r="AR24" s="1"/>
  <c r="AO24"/>
  <c r="AP24" s="1"/>
  <c r="AO28"/>
  <c r="AP28" s="1"/>
  <c r="AT20"/>
  <c r="AU20" s="1"/>
  <c r="AX20"/>
  <c r="AX22"/>
  <c r="AZ22" s="1"/>
  <c r="AT24"/>
  <c r="AU24" s="1"/>
  <c r="AX24"/>
  <c r="AV30"/>
  <c r="AW30" s="1"/>
  <c r="AX32"/>
  <c r="AT36"/>
  <c r="AU36" s="1"/>
  <c r="AV38"/>
  <c r="AW38" s="1"/>
  <c r="AN35"/>
  <c r="AO19" i="17"/>
  <c r="AP19" s="1"/>
  <c r="AT20"/>
  <c r="AU20" s="1"/>
  <c r="AX20"/>
  <c r="AN22"/>
  <c r="AQ23"/>
  <c r="AR23" s="1"/>
  <c r="AV24"/>
  <c r="AW24" s="1"/>
  <c r="AQ25"/>
  <c r="AR25" s="1"/>
  <c r="AV26"/>
  <c r="AW26" s="1"/>
  <c r="AQ27"/>
  <c r="AR27" s="1"/>
  <c r="AT28"/>
  <c r="AU28" s="1"/>
  <c r="AX28"/>
  <c r="AN30"/>
  <c r="AO31"/>
  <c r="AP31" s="1"/>
  <c r="AV32"/>
  <c r="AW32" s="1"/>
  <c r="AS33"/>
  <c r="AV34"/>
  <c r="AW34" s="1"/>
  <c r="AO35"/>
  <c r="AP35" s="1"/>
  <c r="AT36"/>
  <c r="AU36" s="1"/>
  <c r="AX36"/>
  <c r="AY36" s="1"/>
  <c r="AN38"/>
  <c r="AT19"/>
  <c r="AU19" s="1"/>
  <c r="AN25"/>
  <c r="AT27"/>
  <c r="AU27" s="1"/>
  <c r="AN33"/>
  <c r="AT35"/>
  <c r="AU35" s="1"/>
  <c r="AQ19" i="16"/>
  <c r="AR19" s="1"/>
  <c r="AV20"/>
  <c r="AW20" s="1"/>
  <c r="AQ21"/>
  <c r="AR21" s="1"/>
  <c r="AV22"/>
  <c r="AW22" s="1"/>
  <c r="AQ23"/>
  <c r="AR23" s="1"/>
  <c r="AT24"/>
  <c r="AU24" s="1"/>
  <c r="AX24"/>
  <c r="AN26"/>
  <c r="AO27"/>
  <c r="AP27" s="1"/>
  <c r="AV28"/>
  <c r="AW28" s="1"/>
  <c r="AS29"/>
  <c r="AV30"/>
  <c r="AW30" s="1"/>
  <c r="AO31"/>
  <c r="AP31" s="1"/>
  <c r="AT32"/>
  <c r="AU32" s="1"/>
  <c r="AX32"/>
  <c r="AY32" s="1"/>
  <c r="AN34"/>
  <c r="AQ35"/>
  <c r="AR35" s="1"/>
  <c r="AV36"/>
  <c r="AW36" s="1"/>
  <c r="AQ37"/>
  <c r="AR37" s="1"/>
  <c r="AV38"/>
  <c r="AW38" s="1"/>
  <c r="AT19"/>
  <c r="AU19" s="1"/>
  <c r="AQ20"/>
  <c r="AR20" s="1"/>
  <c r="AT21"/>
  <c r="AU21" s="1"/>
  <c r="AQ22"/>
  <c r="AR22" s="1"/>
  <c r="AT23"/>
  <c r="AU23" s="1"/>
  <c r="AQ24"/>
  <c r="AR24" s="1"/>
  <c r="AQ26"/>
  <c r="AR26" s="1"/>
  <c r="AT27"/>
  <c r="AU27" s="1"/>
  <c r="AQ28"/>
  <c r="AR28" s="1"/>
  <c r="AT29"/>
  <c r="AU29" s="1"/>
  <c r="AQ30"/>
  <c r="AR30" s="1"/>
  <c r="AT31"/>
  <c r="AU31" s="1"/>
  <c r="AQ32"/>
  <c r="AR32" s="1"/>
  <c r="AQ34"/>
  <c r="AR34" s="1"/>
  <c r="AT35"/>
  <c r="AU35" s="1"/>
  <c r="AQ36"/>
  <c r="AR36" s="1"/>
  <c r="AT37"/>
  <c r="AU37" s="1"/>
  <c r="AQ38"/>
  <c r="AR38" s="1"/>
  <c r="AY22" i="21"/>
  <c r="AZ20" i="18"/>
  <c r="P17" i="16"/>
  <c r="P17" i="19"/>
  <c r="AO22" i="25"/>
  <c r="AP22" s="1"/>
  <c r="U35" i="16"/>
  <c r="U27"/>
  <c r="U19"/>
  <c r="U22"/>
  <c r="U38"/>
  <c r="U27" i="17"/>
  <c r="U23" i="21"/>
  <c r="U31"/>
  <c r="U27" i="25"/>
  <c r="U38" i="17"/>
  <c r="U34"/>
  <c r="U30"/>
  <c r="U26"/>
  <c r="U22"/>
  <c r="U19"/>
  <c r="U36" i="21"/>
  <c r="U32"/>
  <c r="U28"/>
  <c r="U24"/>
  <c r="U20"/>
  <c r="U38" i="25"/>
  <c r="U30"/>
  <c r="U26"/>
  <c r="U22"/>
  <c r="U19"/>
  <c r="U28" i="16"/>
  <c r="U21" i="17"/>
  <c r="U29"/>
  <c r="U37"/>
  <c r="U25" i="21"/>
  <c r="U33"/>
  <c r="U21" i="25"/>
  <c r="U33"/>
  <c r="U21" i="18"/>
  <c r="U23"/>
  <c r="U25"/>
  <c r="U27"/>
  <c r="U29"/>
  <c r="U31"/>
  <c r="U33"/>
  <c r="U35"/>
  <c r="U22" i="19"/>
  <c r="U26"/>
  <c r="U30"/>
  <c r="U34"/>
  <c r="U21" i="20"/>
  <c r="U25"/>
  <c r="U29"/>
  <c r="U33"/>
  <c r="U21" i="22"/>
  <c r="U23"/>
  <c r="U25"/>
  <c r="U27"/>
  <c r="U29"/>
  <c r="U31"/>
  <c r="U33"/>
  <c r="U35"/>
  <c r="U20" i="23"/>
  <c r="U22"/>
  <c r="U24"/>
  <c r="U26"/>
  <c r="U28"/>
  <c r="U30"/>
  <c r="U32"/>
  <c r="U34"/>
  <c r="U36"/>
  <c r="U21" i="24"/>
  <c r="U23"/>
  <c r="U25"/>
  <c r="U27"/>
  <c r="U29"/>
  <c r="U31"/>
  <c r="U33"/>
  <c r="U35"/>
  <c r="AY24" i="16"/>
  <c r="AY28" i="17"/>
  <c r="P17" i="22"/>
  <c r="P17" i="21"/>
  <c r="AV35" i="23"/>
  <c r="AW35" s="1"/>
  <c r="AN35"/>
  <c r="AV33"/>
  <c r="AW33" s="1"/>
  <c r="AN33"/>
  <c r="AN31"/>
  <c r="AN27"/>
  <c r="AN25"/>
  <c r="AN23"/>
  <c r="AX36"/>
  <c r="AY36" s="1"/>
  <c r="AX32"/>
  <c r="AY32" s="1"/>
  <c r="AT24"/>
  <c r="AU24" s="1"/>
  <c r="AT20"/>
  <c r="AU20" s="1"/>
  <c r="AQ35"/>
  <c r="AR35" s="1"/>
  <c r="AQ31"/>
  <c r="AR31" s="1"/>
  <c r="AQ27"/>
  <c r="AR27" s="1"/>
  <c r="AQ23"/>
  <c r="AR23" s="1"/>
  <c r="AS33"/>
  <c r="AS31"/>
  <c r="AO31"/>
  <c r="AP31" s="1"/>
  <c r="AS25"/>
  <c r="AS23"/>
  <c r="AO23"/>
  <c r="AP23" s="1"/>
  <c r="AM23"/>
  <c r="AM27"/>
  <c r="AM31"/>
  <c r="AM35"/>
  <c r="BM35" i="1"/>
  <c r="BP35" s="1"/>
  <c r="BM38"/>
  <c r="BP38" s="1"/>
  <c r="BM33"/>
  <c r="BP33" s="1"/>
  <c r="BM31"/>
  <c r="BP31" s="1"/>
  <c r="BO31"/>
  <c r="BR31" s="1"/>
  <c r="BO32"/>
  <c r="BR32" s="1"/>
  <c r="BO34"/>
  <c r="BR34" s="1"/>
  <c r="BO36"/>
  <c r="BR36" s="1"/>
  <c r="BO38"/>
  <c r="BR38" s="1"/>
  <c r="BR18" i="16" s="1"/>
  <c r="CB23" i="1"/>
  <c r="CH23" s="1"/>
  <c r="CA19"/>
  <c r="CG19" s="1"/>
  <c r="BN32"/>
  <c r="BQ32" s="1"/>
  <c r="BM32"/>
  <c r="BP32" s="1"/>
  <c r="BN33"/>
  <c r="BQ33" s="1"/>
  <c r="BO33"/>
  <c r="BR33" s="1"/>
  <c r="BN34"/>
  <c r="BQ34" s="1"/>
  <c r="BM34"/>
  <c r="BP34" s="1"/>
  <c r="BN35"/>
  <c r="BQ35" s="1"/>
  <c r="BO35"/>
  <c r="BR35" s="1"/>
  <c r="BN36"/>
  <c r="BQ36" s="1"/>
  <c r="BM36"/>
  <c r="BP36" s="1"/>
  <c r="CA28"/>
  <c r="CG28" s="1"/>
  <c r="BM30"/>
  <c r="BP30" s="1"/>
  <c r="BO30"/>
  <c r="BR30" s="1"/>
  <c r="BM24"/>
  <c r="BP24" s="1"/>
  <c r="BN24"/>
  <c r="BQ24" s="1"/>
  <c r="CC37"/>
  <c r="CI37" s="1"/>
  <c r="AT38"/>
  <c r="AU38" s="1"/>
  <c r="BM21"/>
  <c r="BP21" s="1"/>
  <c r="AM38"/>
  <c r="BM25"/>
  <c r="BP25" s="1"/>
  <c r="BM28"/>
  <c r="BP28" s="1"/>
  <c r="BM29"/>
  <c r="BP29" s="1"/>
  <c r="AO36"/>
  <c r="AP36" s="1"/>
  <c r="AO38"/>
  <c r="AP38" s="1"/>
  <c r="BO24"/>
  <c r="BR24" s="1"/>
  <c r="BO29"/>
  <c r="BR29" s="1"/>
  <c r="BO25"/>
  <c r="BR25" s="1"/>
  <c r="BO28"/>
  <c r="BR28" s="1"/>
  <c r="BS28" s="1"/>
  <c r="BT28" s="1"/>
  <c r="AT35"/>
  <c r="AU35" s="1"/>
  <c r="AT27"/>
  <c r="AU27" s="1"/>
  <c r="AQ23"/>
  <c r="AR23" s="1"/>
  <c r="AM23"/>
  <c r="AX26"/>
  <c r="BA26" s="1"/>
  <c r="BB26" s="1"/>
  <c r="AT32"/>
  <c r="AU32" s="1"/>
  <c r="AO34"/>
  <c r="AP34" s="1"/>
  <c r="BX19"/>
  <c r="CD19" s="1"/>
  <c r="CC20"/>
  <c r="CI20" s="1"/>
  <c r="BN22"/>
  <c r="BQ22" s="1"/>
  <c r="BO22"/>
  <c r="BR22" s="1"/>
  <c r="BN23"/>
  <c r="BQ23" s="1"/>
  <c r="BM23"/>
  <c r="BP23" s="1"/>
  <c r="BN26"/>
  <c r="BQ26" s="1"/>
  <c r="BM26"/>
  <c r="BP26" s="1"/>
  <c r="BN27"/>
  <c r="BQ27" s="1"/>
  <c r="BO27"/>
  <c r="BR27" s="1"/>
  <c r="BM27"/>
  <c r="BP27" s="1"/>
  <c r="CA35"/>
  <c r="CG35" s="1"/>
  <c r="AV35"/>
  <c r="AW35" s="1"/>
  <c r="AV33"/>
  <c r="AW33" s="1"/>
  <c r="AV31"/>
  <c r="AW31" s="1"/>
  <c r="AN27"/>
  <c r="AT25"/>
  <c r="AU25" s="1"/>
  <c r="AN23"/>
  <c r="AQ35"/>
  <c r="AR35" s="1"/>
  <c r="AQ33"/>
  <c r="AR33" s="1"/>
  <c r="AQ31"/>
  <c r="AR31" s="1"/>
  <c r="AO31"/>
  <c r="AP31" s="1"/>
  <c r="AS27"/>
  <c r="AO27"/>
  <c r="AP27" s="1"/>
  <c r="AS21"/>
  <c r="AM31"/>
  <c r="AM25"/>
  <c r="CA20"/>
  <c r="CG20" s="1"/>
  <c r="CB27"/>
  <c r="CH27" s="1"/>
  <c r="BX34"/>
  <c r="CD34" s="1"/>
  <c r="BZ35"/>
  <c r="CF35" s="1"/>
  <c r="BX36"/>
  <c r="CD36" s="1"/>
  <c r="CB36"/>
  <c r="CH36" s="1"/>
  <c r="BZ37"/>
  <c r="CF37" s="1"/>
  <c r="CL37"/>
  <c r="CB21"/>
  <c r="CH21" s="1"/>
  <c r="CA21"/>
  <c r="CG21" s="1"/>
  <c r="BX25"/>
  <c r="CD25" s="1"/>
  <c r="BY29"/>
  <c r="CE29" s="1"/>
  <c r="BZ29"/>
  <c r="CF29" s="1"/>
  <c r="CA29"/>
  <c r="CG29" s="1"/>
  <c r="BZ21" i="25"/>
  <c r="CF21" s="1"/>
  <c r="BO22"/>
  <c r="BR22" s="1"/>
  <c r="BZ23"/>
  <c r="CF23" s="1"/>
  <c r="CL23"/>
  <c r="CB21"/>
  <c r="CH21" s="1"/>
  <c r="BX23"/>
  <c r="CD23" s="1"/>
  <c r="BZ26"/>
  <c r="CF26" s="1"/>
  <c r="CL26"/>
  <c r="BO27"/>
  <c r="BR27" s="1"/>
  <c r="BO31"/>
  <c r="BR31" s="1"/>
  <c r="CL24" i="24"/>
  <c r="CN24" s="1"/>
  <c r="BY27"/>
  <c r="CE27" s="1"/>
  <c r="BX28"/>
  <c r="CD28" s="1"/>
  <c r="CB28"/>
  <c r="CH28" s="1"/>
  <c r="CL28"/>
  <c r="BX30"/>
  <c r="CD30" s="1"/>
  <c r="CB30"/>
  <c r="CH30" s="1"/>
  <c r="BM31"/>
  <c r="BP31" s="1"/>
  <c r="BX32"/>
  <c r="CD32" s="1"/>
  <c r="CB32"/>
  <c r="CH32" s="1"/>
  <c r="BM33"/>
  <c r="BP33" s="1"/>
  <c r="BM35"/>
  <c r="BP35" s="1"/>
  <c r="BX36"/>
  <c r="CD36" s="1"/>
  <c r="CB36"/>
  <c r="CH36" s="1"/>
  <c r="BX38"/>
  <c r="BX18" i="25" s="1"/>
  <c r="CB38" i="24"/>
  <c r="CB18" i="25" s="1"/>
  <c r="BZ21" i="24"/>
  <c r="CF21" s="1"/>
  <c r="CL21"/>
  <c r="BO22"/>
  <c r="BR22" s="1"/>
  <c r="BZ23"/>
  <c r="CF23" s="1"/>
  <c r="CL23"/>
  <c r="CB24"/>
  <c r="CH24" s="1"/>
  <c r="CL26"/>
  <c r="BZ28"/>
  <c r="CF28" s="1"/>
  <c r="BZ30"/>
  <c r="CF30" s="1"/>
  <c r="CL30"/>
  <c r="CN30" s="1"/>
  <c r="BO31"/>
  <c r="BR31" s="1"/>
  <c r="BZ32"/>
  <c r="CF32" s="1"/>
  <c r="CL32"/>
  <c r="CN32" s="1"/>
  <c r="BO33"/>
  <c r="BR33" s="1"/>
  <c r="BO35"/>
  <c r="BR35" s="1"/>
  <c r="BZ36"/>
  <c r="CF36" s="1"/>
  <c r="CL36"/>
  <c r="CO36" s="1"/>
  <c r="BZ38"/>
  <c r="BZ18" i="25" s="1"/>
  <c r="BZ24" i="23"/>
  <c r="CF24" s="1"/>
  <c r="BZ26"/>
  <c r="CF26" s="1"/>
  <c r="CL26"/>
  <c r="CN26" s="1"/>
  <c r="BO27"/>
  <c r="BR27" s="1"/>
  <c r="BZ28"/>
  <c r="CF28" s="1"/>
  <c r="CL28"/>
  <c r="BO31"/>
  <c r="BR31" s="1"/>
  <c r="BZ32"/>
  <c r="CF32" s="1"/>
  <c r="CL32"/>
  <c r="CN32" s="1"/>
  <c r="BZ34"/>
  <c r="CF34" s="1"/>
  <c r="BO35"/>
  <c r="BR35" s="1"/>
  <c r="BZ36"/>
  <c r="CF36" s="1"/>
  <c r="CL36"/>
  <c r="CN36" s="1"/>
  <c r="BZ21"/>
  <c r="CF21" s="1"/>
  <c r="CL21"/>
  <c r="BO22"/>
  <c r="BR22" s="1"/>
  <c r="BZ23"/>
  <c r="CF23" s="1"/>
  <c r="CL23"/>
  <c r="BX24"/>
  <c r="CD24" s="1"/>
  <c r="CB26"/>
  <c r="CH26" s="1"/>
  <c r="BX28"/>
  <c r="CD28" s="1"/>
  <c r="CB28"/>
  <c r="CH28" s="1"/>
  <c r="BM29"/>
  <c r="BP29" s="1"/>
  <c r="BM31"/>
  <c r="BP31" s="1"/>
  <c r="BX32"/>
  <c r="CD32" s="1"/>
  <c r="BX34"/>
  <c r="CD34" s="1"/>
  <c r="CB34"/>
  <c r="CH34" s="1"/>
  <c r="BX36"/>
  <c r="CD36" s="1"/>
  <c r="BM37"/>
  <c r="BP37" s="1"/>
  <c r="CL21" i="22"/>
  <c r="BZ23"/>
  <c r="CF23" s="1"/>
  <c r="BO24"/>
  <c r="BR24" s="1"/>
  <c r="CL25"/>
  <c r="CO25" s="1"/>
  <c r="BO26"/>
  <c r="BR26" s="1"/>
  <c r="BZ27"/>
  <c r="CF27" s="1"/>
  <c r="CL27"/>
  <c r="BO28"/>
  <c r="BR28" s="1"/>
  <c r="CL29"/>
  <c r="CO29" s="1"/>
  <c r="BO30"/>
  <c r="BR30" s="1"/>
  <c r="BZ31"/>
  <c r="CF31" s="1"/>
  <c r="CL31"/>
  <c r="BO32"/>
  <c r="BR32" s="1"/>
  <c r="BZ33"/>
  <c r="CF33" s="1"/>
  <c r="CL33"/>
  <c r="CO33" s="1"/>
  <c r="BO34"/>
  <c r="BR34" s="1"/>
  <c r="BZ35"/>
  <c r="CF35" s="1"/>
  <c r="CL35"/>
  <c r="BO36"/>
  <c r="BR36" s="1"/>
  <c r="BZ37"/>
  <c r="CF37" s="1"/>
  <c r="CL37"/>
  <c r="CO37" s="1"/>
  <c r="BO38"/>
  <c r="BO18" i="23" s="1"/>
  <c r="BX21" i="22"/>
  <c r="CD21" s="1"/>
  <c r="CB21"/>
  <c r="CH21" s="1"/>
  <c r="BM22"/>
  <c r="BP22" s="1"/>
  <c r="BX23"/>
  <c r="CD23" s="1"/>
  <c r="CB23"/>
  <c r="CH23" s="1"/>
  <c r="BM24"/>
  <c r="BP24" s="1"/>
  <c r="BX25"/>
  <c r="CD25" s="1"/>
  <c r="CB25"/>
  <c r="CH25" s="1"/>
  <c r="BM26"/>
  <c r="BP26" s="1"/>
  <c r="BX27"/>
  <c r="CD27" s="1"/>
  <c r="CB27"/>
  <c r="CH27" s="1"/>
  <c r="BM28"/>
  <c r="BP28" s="1"/>
  <c r="BX29"/>
  <c r="CD29" s="1"/>
  <c r="CB29"/>
  <c r="CH29" s="1"/>
  <c r="BM30"/>
  <c r="BP30" s="1"/>
  <c r="BX31"/>
  <c r="CD31" s="1"/>
  <c r="CB31"/>
  <c r="CH31" s="1"/>
  <c r="BM32"/>
  <c r="BP32" s="1"/>
  <c r="CB33"/>
  <c r="CH33" s="1"/>
  <c r="BM34"/>
  <c r="BP34" s="1"/>
  <c r="BX35"/>
  <c r="CD35" s="1"/>
  <c r="CB35"/>
  <c r="CH35" s="1"/>
  <c r="BM36"/>
  <c r="BP36" s="1"/>
  <c r="BX37"/>
  <c r="CD37" s="1"/>
  <c r="CB37"/>
  <c r="CH37" s="1"/>
  <c r="BM38"/>
  <c r="BM18" i="23" s="1"/>
  <c r="BO21" i="21"/>
  <c r="BR21" s="1"/>
  <c r="BO23"/>
  <c r="BR23" s="1"/>
  <c r="BX24"/>
  <c r="CD24" s="1"/>
  <c r="CB24"/>
  <c r="CH24" s="1"/>
  <c r="CL24"/>
  <c r="BY25"/>
  <c r="CE25" s="1"/>
  <c r="BX26"/>
  <c r="CD26" s="1"/>
  <c r="CB26"/>
  <c r="CH26" s="1"/>
  <c r="CL26"/>
  <c r="BM27"/>
  <c r="BP27" s="1"/>
  <c r="BX28"/>
  <c r="CD28" s="1"/>
  <c r="CB28"/>
  <c r="CH28" s="1"/>
  <c r="CL28"/>
  <c r="BM29"/>
  <c r="BP29" s="1"/>
  <c r="BY29"/>
  <c r="CE29" s="1"/>
  <c r="CB30"/>
  <c r="CH30" s="1"/>
  <c r="BM31"/>
  <c r="BP31" s="1"/>
  <c r="BX32"/>
  <c r="CD32" s="1"/>
  <c r="CB32"/>
  <c r="CH32" s="1"/>
  <c r="BX34"/>
  <c r="CD34" s="1"/>
  <c r="CB34"/>
  <c r="CH34" s="1"/>
  <c r="BM35"/>
  <c r="BP35" s="1"/>
  <c r="BX36"/>
  <c r="CD36" s="1"/>
  <c r="CB36"/>
  <c r="CH36" s="1"/>
  <c r="BM37"/>
  <c r="BP37" s="1"/>
  <c r="BZ24"/>
  <c r="CF24" s="1"/>
  <c r="BZ26"/>
  <c r="CF26" s="1"/>
  <c r="BO27"/>
  <c r="BR27" s="1"/>
  <c r="BZ28"/>
  <c r="CF28" s="1"/>
  <c r="BO29"/>
  <c r="BR29" s="1"/>
  <c r="BO31"/>
  <c r="BR31" s="1"/>
  <c r="BS31" s="1"/>
  <c r="BT31" s="1"/>
  <c r="BZ32"/>
  <c r="CF32" s="1"/>
  <c r="CL32"/>
  <c r="BO33"/>
  <c r="BR33" s="1"/>
  <c r="BZ34"/>
  <c r="CF34" s="1"/>
  <c r="CL34"/>
  <c r="BO35"/>
  <c r="BR35" s="1"/>
  <c r="BZ36"/>
  <c r="CF36" s="1"/>
  <c r="CL36"/>
  <c r="BO37"/>
  <c r="BR37" s="1"/>
  <c r="BO21" i="20"/>
  <c r="BR21" s="1"/>
  <c r="BZ22"/>
  <c r="CF22" s="1"/>
  <c r="CL22"/>
  <c r="BO23"/>
  <c r="BR23" s="1"/>
  <c r="BX22"/>
  <c r="CD22" s="1"/>
  <c r="CB22"/>
  <c r="CH22" s="1"/>
  <c r="BM23"/>
  <c r="BP23" s="1"/>
  <c r="BO24"/>
  <c r="BR24" s="1"/>
  <c r="BZ25"/>
  <c r="CF25" s="1"/>
  <c r="BO26"/>
  <c r="BR26" s="1"/>
  <c r="BZ27"/>
  <c r="CF27" s="1"/>
  <c r="BO28"/>
  <c r="BR28" s="1"/>
  <c r="BZ29"/>
  <c r="CF29" s="1"/>
  <c r="BO30"/>
  <c r="BR30" s="1"/>
  <c r="BZ31"/>
  <c r="CF31" s="1"/>
  <c r="BZ35"/>
  <c r="CF35" s="1"/>
  <c r="BX21" i="19"/>
  <c r="CD21" s="1"/>
  <c r="CB21"/>
  <c r="CH21" s="1"/>
  <c r="BM22"/>
  <c r="BP22" s="1"/>
  <c r="BX23"/>
  <c r="CD23" s="1"/>
  <c r="CB23"/>
  <c r="CH23" s="1"/>
  <c r="BZ24"/>
  <c r="CF24" s="1"/>
  <c r="CL24"/>
  <c r="BO25"/>
  <c r="BR25" s="1"/>
  <c r="BZ26"/>
  <c r="CF26" s="1"/>
  <c r="CL26"/>
  <c r="BO27"/>
  <c r="BR27" s="1"/>
  <c r="BZ28"/>
  <c r="CF28" s="1"/>
  <c r="CL28"/>
  <c r="BO29"/>
  <c r="BR29" s="1"/>
  <c r="CL30"/>
  <c r="BO31"/>
  <c r="BR31" s="1"/>
  <c r="BZ32"/>
  <c r="CF32" s="1"/>
  <c r="CL32"/>
  <c r="BZ34"/>
  <c r="CF34" s="1"/>
  <c r="CL34"/>
  <c r="BO35"/>
  <c r="BR35" s="1"/>
  <c r="BZ36"/>
  <c r="CF36" s="1"/>
  <c r="CL36"/>
  <c r="BO37"/>
  <c r="BR37" s="1"/>
  <c r="BZ21"/>
  <c r="CF21" s="1"/>
  <c r="CL21"/>
  <c r="BO22"/>
  <c r="BR22" s="1"/>
  <c r="BZ23"/>
  <c r="CF23" s="1"/>
  <c r="CL23"/>
  <c r="BZ21" i="18"/>
  <c r="CF21" s="1"/>
  <c r="CL21"/>
  <c r="BO22"/>
  <c r="BR22" s="1"/>
  <c r="BZ23"/>
  <c r="CF23" s="1"/>
  <c r="CL23"/>
  <c r="BX26"/>
  <c r="CD26" s="1"/>
  <c r="CB26"/>
  <c r="CH26" s="1"/>
  <c r="BM27"/>
  <c r="BP27" s="1"/>
  <c r="BX30"/>
  <c r="CD30" s="1"/>
  <c r="CB30"/>
  <c r="CH30" s="1"/>
  <c r="CL30"/>
  <c r="CO30" s="1"/>
  <c r="BO31"/>
  <c r="BR31" s="1"/>
  <c r="BZ32"/>
  <c r="CF32" s="1"/>
  <c r="CL32"/>
  <c r="BO33"/>
  <c r="BR33" s="1"/>
  <c r="BZ34"/>
  <c r="CF34" s="1"/>
  <c r="CL34"/>
  <c r="CN34" s="1"/>
  <c r="BO35"/>
  <c r="BR35" s="1"/>
  <c r="BZ36"/>
  <c r="CF36" s="1"/>
  <c r="CL36"/>
  <c r="CN36" s="1"/>
  <c r="BO25"/>
  <c r="BR25" s="1"/>
  <c r="BZ26"/>
  <c r="CF26" s="1"/>
  <c r="CL26"/>
  <c r="BO27"/>
  <c r="BR27" s="1"/>
  <c r="BO29"/>
  <c r="BR29" s="1"/>
  <c r="BZ30"/>
  <c r="CF30" s="1"/>
  <c r="BZ19"/>
  <c r="CF19" s="1"/>
  <c r="BX19"/>
  <c r="CD19" s="1"/>
  <c r="CB19"/>
  <c r="CH19" s="1"/>
  <c r="BX32" i="17"/>
  <c r="CD32" s="1"/>
  <c r="BM33"/>
  <c r="BP33" s="1"/>
  <c r="CB34"/>
  <c r="CH34" s="1"/>
  <c r="BX36"/>
  <c r="CD36" s="1"/>
  <c r="BM37"/>
  <c r="BP37" s="1"/>
  <c r="CB32"/>
  <c r="CH32" s="1"/>
  <c r="CB36"/>
  <c r="CH36" s="1"/>
  <c r="BX38" i="16"/>
  <c r="BM23" i="17"/>
  <c r="BP23" s="1"/>
  <c r="CB22"/>
  <c r="CH22" s="1"/>
  <c r="BX22"/>
  <c r="CD22" s="1"/>
  <c r="BM21"/>
  <c r="BP21" s="1"/>
  <c r="BZ24"/>
  <c r="CF24" s="1"/>
  <c r="BO25"/>
  <c r="BR25" s="1"/>
  <c r="CC25"/>
  <c r="CI25" s="1"/>
  <c r="BZ26"/>
  <c r="CF26" s="1"/>
  <c r="BO27"/>
  <c r="BR27" s="1"/>
  <c r="CC27"/>
  <c r="CI27" s="1"/>
  <c r="BZ28"/>
  <c r="CF28" s="1"/>
  <c r="BO29"/>
  <c r="BR29" s="1"/>
  <c r="BZ30"/>
  <c r="CF30" s="1"/>
  <c r="CL30"/>
  <c r="CO30" s="1"/>
  <c r="BO31"/>
  <c r="BR31" s="1"/>
  <c r="BZ32"/>
  <c r="CF32" s="1"/>
  <c r="CL32"/>
  <c r="BO33"/>
  <c r="BR33" s="1"/>
  <c r="BZ34"/>
  <c r="CF34" s="1"/>
  <c r="CL34"/>
  <c r="CO34" s="1"/>
  <c r="BO35"/>
  <c r="BR35" s="1"/>
  <c r="BZ36"/>
  <c r="CF36" s="1"/>
  <c r="CL36"/>
  <c r="CO36" s="1"/>
  <c r="BO37"/>
  <c r="BR37" s="1"/>
  <c r="BZ38"/>
  <c r="BZ18" i="18" s="1"/>
  <c r="BO21" i="17"/>
  <c r="BR21" s="1"/>
  <c r="BZ22"/>
  <c r="CF22" s="1"/>
  <c r="CL22"/>
  <c r="CO22" s="1"/>
  <c r="BO23"/>
  <c r="BR23" s="1"/>
  <c r="BX24"/>
  <c r="CD24" s="1"/>
  <c r="CB24"/>
  <c r="CH24" s="1"/>
  <c r="BM25"/>
  <c r="BP25" s="1"/>
  <c r="BX26"/>
  <c r="CD26" s="1"/>
  <c r="CB26"/>
  <c r="CH26" s="1"/>
  <c r="BM27"/>
  <c r="BP27" s="1"/>
  <c r="BX30"/>
  <c r="CD30" s="1"/>
  <c r="CB30"/>
  <c r="CH30" s="1"/>
  <c r="BM31"/>
  <c r="BP31" s="1"/>
  <c r="BS31" s="1"/>
  <c r="BT31" s="1"/>
  <c r="CB22" i="16"/>
  <c r="CH22" s="1"/>
  <c r="CB32"/>
  <c r="CH32" s="1"/>
  <c r="CB36"/>
  <c r="CH36" s="1"/>
  <c r="BW18" i="17"/>
  <c r="BX22" i="16"/>
  <c r="CD22" s="1"/>
  <c r="BM23"/>
  <c r="BP23" s="1"/>
  <c r="BX32"/>
  <c r="CD32" s="1"/>
  <c r="BM33"/>
  <c r="BP33" s="1"/>
  <c r="CB34"/>
  <c r="CH34" s="1"/>
  <c r="BX36"/>
  <c r="CD36" s="1"/>
  <c r="BM37"/>
  <c r="BP37" s="1"/>
  <c r="CB38"/>
  <c r="CH38" s="1"/>
  <c r="CH18" i="17" s="1"/>
  <c r="CM21" i="1"/>
  <c r="AE19" i="16"/>
  <c r="AE20"/>
  <c r="AE21"/>
  <c r="AE22"/>
  <c r="AE23"/>
  <c r="AE26"/>
  <c r="AE27"/>
  <c r="AE30"/>
  <c r="AE31"/>
  <c r="AE34"/>
  <c r="AE35"/>
  <c r="AE38"/>
  <c r="AE19" i="25"/>
  <c r="BO18" i="16"/>
  <c r="BM18"/>
  <c r="AE20" i="19"/>
  <c r="AE19" i="21"/>
  <c r="AE20"/>
  <c r="AE19" i="23"/>
  <c r="AE20" i="20"/>
  <c r="AE19" i="22"/>
  <c r="AE19" i="24"/>
  <c r="BM20" i="25"/>
  <c r="BP20" s="1"/>
  <c r="BO20"/>
  <c r="BR20" s="1"/>
  <c r="BM20" i="24"/>
  <c r="BP20" s="1"/>
  <c r="BO20"/>
  <c r="BR20" s="1"/>
  <c r="BZ19"/>
  <c r="CF19" s="1"/>
  <c r="BX19"/>
  <c r="CD19" s="1"/>
  <c r="CB19"/>
  <c r="CH19" s="1"/>
  <c r="BM20" i="23"/>
  <c r="BP20" s="1"/>
  <c r="BO20"/>
  <c r="BR20" s="1"/>
  <c r="BO20" i="22"/>
  <c r="BR20" s="1"/>
  <c r="BX19"/>
  <c r="CD19" s="1"/>
  <c r="CB19"/>
  <c r="CH19" s="1"/>
  <c r="BZ19"/>
  <c r="CF19" s="1"/>
  <c r="BX20" i="21"/>
  <c r="CD20" s="1"/>
  <c r="CB20"/>
  <c r="CH20" s="1"/>
  <c r="BZ20"/>
  <c r="CF20" s="1"/>
  <c r="CL20"/>
  <c r="CN20" s="1"/>
  <c r="BO19"/>
  <c r="BR19" s="1"/>
  <c r="BM19"/>
  <c r="BP19" s="1"/>
  <c r="BZ20" i="20"/>
  <c r="CF20" s="1"/>
  <c r="CL20"/>
  <c r="BX20"/>
  <c r="CD20" s="1"/>
  <c r="CB20"/>
  <c r="CH20" s="1"/>
  <c r="BO19"/>
  <c r="BR19" s="1"/>
  <c r="BO20" i="19"/>
  <c r="BR20" s="1"/>
  <c r="BM20"/>
  <c r="BP20" s="1"/>
  <c r="BX19"/>
  <c r="CD19" s="1"/>
  <c r="BO24" i="25"/>
  <c r="BR24" s="1"/>
  <c r="BM24"/>
  <c r="BP24" s="1"/>
  <c r="CL25"/>
  <c r="CB25"/>
  <c r="CH25" s="1"/>
  <c r="BZ25"/>
  <c r="CF25" s="1"/>
  <c r="BX25"/>
  <c r="CD25" s="1"/>
  <c r="BO26"/>
  <c r="BR26" s="1"/>
  <c r="BM26"/>
  <c r="BP26" s="1"/>
  <c r="CL27"/>
  <c r="CH27"/>
  <c r="BY20"/>
  <c r="CE20" s="1"/>
  <c r="CA20"/>
  <c r="CG20" s="1"/>
  <c r="CC20"/>
  <c r="CI20" s="1"/>
  <c r="CM20"/>
  <c r="BN21"/>
  <c r="BQ21" s="1"/>
  <c r="BN23"/>
  <c r="BQ23" s="1"/>
  <c r="CA25"/>
  <c r="CG25" s="1"/>
  <c r="CM25"/>
  <c r="CA27"/>
  <c r="CG27" s="1"/>
  <c r="CM27"/>
  <c r="BX20"/>
  <c r="CD20" s="1"/>
  <c r="BZ20"/>
  <c r="CF20" s="1"/>
  <c r="CB20"/>
  <c r="CH20" s="1"/>
  <c r="BM21"/>
  <c r="BP21" s="1"/>
  <c r="BY21"/>
  <c r="CE21" s="1"/>
  <c r="CA21"/>
  <c r="CG21" s="1"/>
  <c r="CC21"/>
  <c r="CI21" s="1"/>
  <c r="BM23"/>
  <c r="BP23" s="1"/>
  <c r="BY23"/>
  <c r="CE23" s="1"/>
  <c r="CA23"/>
  <c r="CG23" s="1"/>
  <c r="CC23"/>
  <c r="CI23" s="1"/>
  <c r="BN24"/>
  <c r="BQ24" s="1"/>
  <c r="BY25"/>
  <c r="CE25" s="1"/>
  <c r="CC25"/>
  <c r="CI25" s="1"/>
  <c r="BN26"/>
  <c r="BQ26" s="1"/>
  <c r="BY27"/>
  <c r="CE27" s="1"/>
  <c r="CC27"/>
  <c r="CI27" s="1"/>
  <c r="BN28"/>
  <c r="BQ28" s="1"/>
  <c r="BY29"/>
  <c r="CE29" s="1"/>
  <c r="CA29"/>
  <c r="CG29" s="1"/>
  <c r="CC29"/>
  <c r="CI29" s="1"/>
  <c r="CM29"/>
  <c r="BY31"/>
  <c r="CE31" s="1"/>
  <c r="CA31"/>
  <c r="CG31" s="1"/>
  <c r="CC31"/>
  <c r="CI31" s="1"/>
  <c r="CM31"/>
  <c r="BN32"/>
  <c r="BQ32" s="1"/>
  <c r="BX32"/>
  <c r="CD32" s="1"/>
  <c r="BZ32"/>
  <c r="CF32" s="1"/>
  <c r="CB32"/>
  <c r="CH32" s="1"/>
  <c r="CL32"/>
  <c r="CO32" s="1"/>
  <c r="BY33"/>
  <c r="CE33" s="1"/>
  <c r="CA33"/>
  <c r="CG33" s="1"/>
  <c r="CC33"/>
  <c r="CI33" s="1"/>
  <c r="CM33"/>
  <c r="BN34"/>
  <c r="BQ34" s="1"/>
  <c r="BX34"/>
  <c r="CD34" s="1"/>
  <c r="BZ34"/>
  <c r="CF34" s="1"/>
  <c r="CB34"/>
  <c r="CH34" s="1"/>
  <c r="CL34"/>
  <c r="CO34" s="1"/>
  <c r="BM35"/>
  <c r="BP35" s="1"/>
  <c r="BS35" s="1"/>
  <c r="BT35" s="1"/>
  <c r="BO35"/>
  <c r="BR35" s="1"/>
  <c r="BY35"/>
  <c r="CE35" s="1"/>
  <c r="CA35"/>
  <c r="CG35" s="1"/>
  <c r="CC35"/>
  <c r="CI35" s="1"/>
  <c r="CM35"/>
  <c r="BN36"/>
  <c r="BQ36" s="1"/>
  <c r="BX36"/>
  <c r="CD36" s="1"/>
  <c r="BZ36"/>
  <c r="CF36" s="1"/>
  <c r="CB36"/>
  <c r="CH36" s="1"/>
  <c r="CL36"/>
  <c r="CN36" s="1"/>
  <c r="BM37"/>
  <c r="BP37" s="1"/>
  <c r="BO37"/>
  <c r="BR37" s="1"/>
  <c r="BY37"/>
  <c r="CE37" s="1"/>
  <c r="CA37"/>
  <c r="CG37" s="1"/>
  <c r="CC37"/>
  <c r="CI37" s="1"/>
  <c r="CM37"/>
  <c r="BN38"/>
  <c r="BQ38" s="1"/>
  <c r="BY24"/>
  <c r="CE24" s="1"/>
  <c r="CA24"/>
  <c r="CG24" s="1"/>
  <c r="CC24"/>
  <c r="CI24" s="1"/>
  <c r="BY26"/>
  <c r="CE26" s="1"/>
  <c r="CA26"/>
  <c r="CG26" s="1"/>
  <c r="CC26"/>
  <c r="CI26" s="1"/>
  <c r="BM28"/>
  <c r="BP28" s="1"/>
  <c r="BY28"/>
  <c r="CE28" s="1"/>
  <c r="CA28"/>
  <c r="CG28" s="1"/>
  <c r="CA30"/>
  <c r="CG30" s="1"/>
  <c r="BX31"/>
  <c r="CD31" s="1"/>
  <c r="BZ31"/>
  <c r="CF31" s="1"/>
  <c r="CB31"/>
  <c r="CH31" s="1"/>
  <c r="CK31" s="1"/>
  <c r="BM32"/>
  <c r="BP32" s="1"/>
  <c r="BY32"/>
  <c r="CE32" s="1"/>
  <c r="CA32"/>
  <c r="CG32" s="1"/>
  <c r="CC32"/>
  <c r="CI32" s="1"/>
  <c r="BX33"/>
  <c r="CD33" s="1"/>
  <c r="BZ33"/>
  <c r="CF33" s="1"/>
  <c r="CB33"/>
  <c r="CH33" s="1"/>
  <c r="BM34"/>
  <c r="BP34" s="1"/>
  <c r="BS34" s="1"/>
  <c r="BT34" s="1"/>
  <c r="BY34"/>
  <c r="CE34" s="1"/>
  <c r="CA34"/>
  <c r="CG34" s="1"/>
  <c r="CC34"/>
  <c r="CI34" s="1"/>
  <c r="BX35"/>
  <c r="CD35" s="1"/>
  <c r="CJ35" s="1"/>
  <c r="BZ35"/>
  <c r="CF35" s="1"/>
  <c r="CB35"/>
  <c r="CH35" s="1"/>
  <c r="BM36"/>
  <c r="BP36" s="1"/>
  <c r="BY36"/>
  <c r="CE36" s="1"/>
  <c r="CA36"/>
  <c r="CG36" s="1"/>
  <c r="CC36"/>
  <c r="CI36" s="1"/>
  <c r="BX37"/>
  <c r="CD37" s="1"/>
  <c r="BZ37"/>
  <c r="CF37" s="1"/>
  <c r="CB37"/>
  <c r="CH37" s="1"/>
  <c r="BM38"/>
  <c r="BP38" s="1"/>
  <c r="BO24" i="24"/>
  <c r="BR24" s="1"/>
  <c r="BM24"/>
  <c r="BP24" s="1"/>
  <c r="CL25"/>
  <c r="CB25"/>
  <c r="CH25" s="1"/>
  <c r="BZ25"/>
  <c r="CF25" s="1"/>
  <c r="BX25"/>
  <c r="CD25" s="1"/>
  <c r="BO26"/>
  <c r="BR26" s="1"/>
  <c r="BM26"/>
  <c r="BP26" s="1"/>
  <c r="CL27"/>
  <c r="CB27"/>
  <c r="CH27" s="1"/>
  <c r="BZ27"/>
  <c r="CF27" s="1"/>
  <c r="BX27"/>
  <c r="CD27" s="1"/>
  <c r="BO28"/>
  <c r="BR28" s="1"/>
  <c r="BM28"/>
  <c r="BP28" s="1"/>
  <c r="CL29"/>
  <c r="CB29"/>
  <c r="CH29" s="1"/>
  <c r="BZ29"/>
  <c r="CF29" s="1"/>
  <c r="BX29"/>
  <c r="CD29" s="1"/>
  <c r="BO30"/>
  <c r="BR30" s="1"/>
  <c r="BM30"/>
  <c r="BP30" s="1"/>
  <c r="BN19"/>
  <c r="BQ19" s="1"/>
  <c r="BY20"/>
  <c r="CE20" s="1"/>
  <c r="CA20"/>
  <c r="CG20" s="1"/>
  <c r="CC20"/>
  <c r="CI20" s="1"/>
  <c r="CM20"/>
  <c r="BY22"/>
  <c r="CE22" s="1"/>
  <c r="CJ22" s="1"/>
  <c r="CA22"/>
  <c r="CG22" s="1"/>
  <c r="CC22"/>
  <c r="CI22" s="1"/>
  <c r="CM22"/>
  <c r="CO22" s="1"/>
  <c r="BN23"/>
  <c r="BQ23" s="1"/>
  <c r="CA25"/>
  <c r="CG25" s="1"/>
  <c r="CM25"/>
  <c r="CA27"/>
  <c r="CG27" s="1"/>
  <c r="CM27"/>
  <c r="CO27" s="1"/>
  <c r="CA29"/>
  <c r="CG29" s="1"/>
  <c r="CM29"/>
  <c r="BM19"/>
  <c r="BP19" s="1"/>
  <c r="BY19"/>
  <c r="CE19" s="1"/>
  <c r="CA19"/>
  <c r="CG19" s="1"/>
  <c r="CC19"/>
  <c r="CI19" s="1"/>
  <c r="BX20"/>
  <c r="CD20" s="1"/>
  <c r="BZ20"/>
  <c r="CF20" s="1"/>
  <c r="CB20"/>
  <c r="CH20" s="1"/>
  <c r="BY21"/>
  <c r="CE21" s="1"/>
  <c r="CA21"/>
  <c r="CG21" s="1"/>
  <c r="CC21"/>
  <c r="CI21" s="1"/>
  <c r="BX22"/>
  <c r="CD22" s="1"/>
  <c r="BZ22"/>
  <c r="CF22" s="1"/>
  <c r="CB22"/>
  <c r="CH22" s="1"/>
  <c r="BM23"/>
  <c r="BP23" s="1"/>
  <c r="BY23"/>
  <c r="CE23" s="1"/>
  <c r="CA23"/>
  <c r="CG23" s="1"/>
  <c r="CC23"/>
  <c r="CI23" s="1"/>
  <c r="BN24"/>
  <c r="BQ24" s="1"/>
  <c r="BS24" s="1"/>
  <c r="BT24" s="1"/>
  <c r="BY25"/>
  <c r="CE25" s="1"/>
  <c r="CC25"/>
  <c r="CI25" s="1"/>
  <c r="BN26"/>
  <c r="BQ26" s="1"/>
  <c r="BS26" s="1"/>
  <c r="BT26" s="1"/>
  <c r="BY31"/>
  <c r="CE31" s="1"/>
  <c r="CA31"/>
  <c r="CG31" s="1"/>
  <c r="CC31"/>
  <c r="CI31" s="1"/>
  <c r="CM31"/>
  <c r="CN31" s="1"/>
  <c r="BN32"/>
  <c r="BQ32" s="1"/>
  <c r="BY33"/>
  <c r="CE33" s="1"/>
  <c r="CA33"/>
  <c r="CG33" s="1"/>
  <c r="CC33"/>
  <c r="CI33" s="1"/>
  <c r="CM33"/>
  <c r="CN33" s="1"/>
  <c r="BN34"/>
  <c r="BQ34" s="1"/>
  <c r="BY35"/>
  <c r="CE35" s="1"/>
  <c r="CA35"/>
  <c r="CG35" s="1"/>
  <c r="CC35"/>
  <c r="CI35" s="1"/>
  <c r="CM35"/>
  <c r="BN36"/>
  <c r="BQ36" s="1"/>
  <c r="BY37"/>
  <c r="CE37" s="1"/>
  <c r="CA37"/>
  <c r="CG37" s="1"/>
  <c r="CC37"/>
  <c r="CI37" s="1"/>
  <c r="CM37"/>
  <c r="CO37" s="1"/>
  <c r="BN38"/>
  <c r="BN18" i="25" s="1"/>
  <c r="BY24" i="24"/>
  <c r="CE24" s="1"/>
  <c r="CA24"/>
  <c r="CG24" s="1"/>
  <c r="CC24"/>
  <c r="CI24" s="1"/>
  <c r="CK24" s="1"/>
  <c r="BY26"/>
  <c r="CE26" s="1"/>
  <c r="BY28"/>
  <c r="CE28" s="1"/>
  <c r="CJ28" s="1"/>
  <c r="CA28"/>
  <c r="CG28" s="1"/>
  <c r="CC28"/>
  <c r="CI28" s="1"/>
  <c r="BY30"/>
  <c r="CE30" s="1"/>
  <c r="CA30"/>
  <c r="CG30" s="1"/>
  <c r="CC30"/>
  <c r="CI30" s="1"/>
  <c r="CK30" s="1"/>
  <c r="BX31"/>
  <c r="CD31" s="1"/>
  <c r="BZ31"/>
  <c r="CF31" s="1"/>
  <c r="CB31"/>
  <c r="CH31" s="1"/>
  <c r="BM32"/>
  <c r="BP32" s="1"/>
  <c r="BY32"/>
  <c r="CE32" s="1"/>
  <c r="CA32"/>
  <c r="CG32" s="1"/>
  <c r="CC32"/>
  <c r="CI32" s="1"/>
  <c r="BX33"/>
  <c r="CD33" s="1"/>
  <c r="CJ33" s="1"/>
  <c r="BZ33"/>
  <c r="CF33" s="1"/>
  <c r="CB33"/>
  <c r="CH33" s="1"/>
  <c r="BM34"/>
  <c r="BP34" s="1"/>
  <c r="BX35"/>
  <c r="CD35" s="1"/>
  <c r="BZ35"/>
  <c r="CF35" s="1"/>
  <c r="CB35"/>
  <c r="CH35" s="1"/>
  <c r="BM36"/>
  <c r="BP36" s="1"/>
  <c r="BY36"/>
  <c r="CE36" s="1"/>
  <c r="CA36"/>
  <c r="CG36" s="1"/>
  <c r="CC36"/>
  <c r="CI36" s="1"/>
  <c r="BX37"/>
  <c r="CD37" s="1"/>
  <c r="BZ37"/>
  <c r="CF37" s="1"/>
  <c r="CB37"/>
  <c r="CH37" s="1"/>
  <c r="CK37" s="1"/>
  <c r="BM38"/>
  <c r="BP38" s="1"/>
  <c r="BP18" i="25" s="1"/>
  <c r="BY38" i="24"/>
  <c r="CE38" s="1"/>
  <c r="CA38"/>
  <c r="CA18" i="25" s="1"/>
  <c r="CC38" i="24"/>
  <c r="CC18" i="25" s="1"/>
  <c r="BM19" i="23"/>
  <c r="BP19" s="1"/>
  <c r="BO19"/>
  <c r="BR19" s="1"/>
  <c r="CL19"/>
  <c r="BX20"/>
  <c r="CD20" s="1"/>
  <c r="BZ20"/>
  <c r="CF20" s="1"/>
  <c r="CB20"/>
  <c r="CH20" s="1"/>
  <c r="CL20"/>
  <c r="BM21"/>
  <c r="BP21" s="1"/>
  <c r="BO21"/>
  <c r="BR21" s="1"/>
  <c r="BY21"/>
  <c r="CE21" s="1"/>
  <c r="CA21"/>
  <c r="CG21" s="1"/>
  <c r="CC21"/>
  <c r="CI21" s="1"/>
  <c r="BM23"/>
  <c r="BP23" s="1"/>
  <c r="BO23"/>
  <c r="BR23" s="1"/>
  <c r="BY23"/>
  <c r="CE23" s="1"/>
  <c r="CA23"/>
  <c r="CG23" s="1"/>
  <c r="CC23"/>
  <c r="CI23" s="1"/>
  <c r="BY25"/>
  <c r="CE25" s="1"/>
  <c r="BY27"/>
  <c r="CE27" s="1"/>
  <c r="BY29"/>
  <c r="CE29" s="1"/>
  <c r="BO24"/>
  <c r="BR24" s="1"/>
  <c r="BM24"/>
  <c r="BP24" s="1"/>
  <c r="CL25"/>
  <c r="CB25"/>
  <c r="CH25" s="1"/>
  <c r="BZ25"/>
  <c r="CF25" s="1"/>
  <c r="BX25"/>
  <c r="CD25" s="1"/>
  <c r="BO26"/>
  <c r="BR26" s="1"/>
  <c r="BM26"/>
  <c r="BP26" s="1"/>
  <c r="CL27"/>
  <c r="CO27" s="1"/>
  <c r="CB27"/>
  <c r="CH27" s="1"/>
  <c r="BZ27"/>
  <c r="CF27" s="1"/>
  <c r="BX27"/>
  <c r="CD27" s="1"/>
  <c r="BO28"/>
  <c r="BR28" s="1"/>
  <c r="BM28"/>
  <c r="BP28" s="1"/>
  <c r="CL29"/>
  <c r="CB29"/>
  <c r="CH29" s="1"/>
  <c r="BZ29"/>
  <c r="CF29" s="1"/>
  <c r="BX29"/>
  <c r="CD29" s="1"/>
  <c r="BO30"/>
  <c r="BR30" s="1"/>
  <c r="BM30"/>
  <c r="BP30" s="1"/>
  <c r="BY20"/>
  <c r="CE20" s="1"/>
  <c r="CA20"/>
  <c r="CG20" s="1"/>
  <c r="CC20"/>
  <c r="CI20" s="1"/>
  <c r="CA22"/>
  <c r="CG22" s="1"/>
  <c r="CA25"/>
  <c r="CG25" s="1"/>
  <c r="CM25"/>
  <c r="CO26"/>
  <c r="CA27"/>
  <c r="CG27" s="1"/>
  <c r="CM27"/>
  <c r="CA29"/>
  <c r="CG29" s="1"/>
  <c r="CM29"/>
  <c r="BY31"/>
  <c r="CE31" s="1"/>
  <c r="CA31"/>
  <c r="CG31" s="1"/>
  <c r="CC31"/>
  <c r="CI31" s="1"/>
  <c r="CM31"/>
  <c r="CN31" s="1"/>
  <c r="BN32"/>
  <c r="BQ32" s="1"/>
  <c r="BY33"/>
  <c r="CE33" s="1"/>
  <c r="CA33"/>
  <c r="CG33"/>
  <c r="CK33" s="1"/>
  <c r="CC33"/>
  <c r="CI33" s="1"/>
  <c r="CM33"/>
  <c r="CN33" s="1"/>
  <c r="BN34"/>
  <c r="BQ34" s="1"/>
  <c r="BY35"/>
  <c r="CE35" s="1"/>
  <c r="CA35"/>
  <c r="CG35" s="1"/>
  <c r="CC35"/>
  <c r="CI35" s="1"/>
  <c r="CM35"/>
  <c r="CO35" s="1"/>
  <c r="BN36"/>
  <c r="BQ36" s="1"/>
  <c r="BY37"/>
  <c r="CE37" s="1"/>
  <c r="CA37"/>
  <c r="CG37" s="1"/>
  <c r="CC37"/>
  <c r="CI37" s="1"/>
  <c r="CM37"/>
  <c r="CO37" s="1"/>
  <c r="BN38"/>
  <c r="BN18" i="24" s="1"/>
  <c r="BY24" i="23"/>
  <c r="CE24" s="1"/>
  <c r="CA24"/>
  <c r="CG24" s="1"/>
  <c r="CC24"/>
  <c r="CI24" s="1"/>
  <c r="BY26"/>
  <c r="CE26" s="1"/>
  <c r="CA26"/>
  <c r="CG26" s="1"/>
  <c r="CC26"/>
  <c r="CI26" s="1"/>
  <c r="BY28"/>
  <c r="CE28" s="1"/>
  <c r="CA28"/>
  <c r="CG28" s="1"/>
  <c r="CC28"/>
  <c r="CI28" s="1"/>
  <c r="BY30"/>
  <c r="CE30" s="1"/>
  <c r="BX31"/>
  <c r="CD31" s="1"/>
  <c r="BZ31"/>
  <c r="CF31" s="1"/>
  <c r="CB31"/>
  <c r="CH31" s="1"/>
  <c r="BM32"/>
  <c r="BP32" s="1"/>
  <c r="BY32"/>
  <c r="CE32" s="1"/>
  <c r="CA32"/>
  <c r="CG32" s="1"/>
  <c r="CC32"/>
  <c r="CI32" s="1"/>
  <c r="BX33"/>
  <c r="CD33" s="1"/>
  <c r="BZ33"/>
  <c r="CF33" s="1"/>
  <c r="CB33"/>
  <c r="CH33" s="1"/>
  <c r="BM34"/>
  <c r="BP34" s="1"/>
  <c r="BY34"/>
  <c r="CE34" s="1"/>
  <c r="CA34"/>
  <c r="CG34" s="1"/>
  <c r="CC34"/>
  <c r="CI34" s="1"/>
  <c r="BX35"/>
  <c r="CD35" s="1"/>
  <c r="BZ35"/>
  <c r="CF35" s="1"/>
  <c r="CB35"/>
  <c r="CH35" s="1"/>
  <c r="BM36"/>
  <c r="BP36" s="1"/>
  <c r="BY36"/>
  <c r="CE36" s="1"/>
  <c r="CA36"/>
  <c r="CG36" s="1"/>
  <c r="CC36"/>
  <c r="CI36" s="1"/>
  <c r="BX37"/>
  <c r="CD37" s="1"/>
  <c r="BZ37"/>
  <c r="CF37" s="1"/>
  <c r="CB37"/>
  <c r="CH37" s="1"/>
  <c r="BM38"/>
  <c r="BM18" i="24" s="1"/>
  <c r="BM19" i="22"/>
  <c r="BP19" s="1"/>
  <c r="BO19"/>
  <c r="BR19" s="1"/>
  <c r="BY19"/>
  <c r="CE19" s="1"/>
  <c r="CJ19" s="1"/>
  <c r="CA19"/>
  <c r="CG19" s="1"/>
  <c r="CC19"/>
  <c r="CI19" s="1"/>
  <c r="BX20"/>
  <c r="CD20" s="1"/>
  <c r="BZ20"/>
  <c r="CF20" s="1"/>
  <c r="CB20"/>
  <c r="CH20" s="1"/>
  <c r="CL20"/>
  <c r="BM21"/>
  <c r="BP21" s="1"/>
  <c r="BY21"/>
  <c r="CE21" s="1"/>
  <c r="CA21"/>
  <c r="CG21" s="1"/>
  <c r="CC21"/>
  <c r="CI21" s="1"/>
  <c r="BX22"/>
  <c r="CD22" s="1"/>
  <c r="BZ22"/>
  <c r="CF22" s="1"/>
  <c r="CB22"/>
  <c r="CH22" s="1"/>
  <c r="CL22"/>
  <c r="BM23"/>
  <c r="BP23" s="1"/>
  <c r="BO23"/>
  <c r="BR23" s="1"/>
  <c r="BY23"/>
  <c r="CE23" s="1"/>
  <c r="CA23"/>
  <c r="CG23" s="1"/>
  <c r="CC23"/>
  <c r="CI23" s="1"/>
  <c r="BY24"/>
  <c r="CE24" s="1"/>
  <c r="BY28"/>
  <c r="CE28" s="1"/>
  <c r="BY30"/>
  <c r="CE30" s="1"/>
  <c r="BY32"/>
  <c r="CE32" s="1"/>
  <c r="BY36"/>
  <c r="CE36" s="1"/>
  <c r="BY38"/>
  <c r="BY18" i="23" s="1"/>
  <c r="CL24" i="22"/>
  <c r="CB24"/>
  <c r="CH24" s="1"/>
  <c r="BZ24"/>
  <c r="CF24" s="1"/>
  <c r="BX24"/>
  <c r="CD24" s="1"/>
  <c r="BO25"/>
  <c r="BR25" s="1"/>
  <c r="BM25"/>
  <c r="BP25" s="1"/>
  <c r="BO27"/>
  <c r="BR27" s="1"/>
  <c r="BS27" s="1"/>
  <c r="BT27" s="1"/>
  <c r="BM27"/>
  <c r="BP27" s="1"/>
  <c r="CL28"/>
  <c r="CB28"/>
  <c r="CH28" s="1"/>
  <c r="BZ28"/>
  <c r="CF28" s="1"/>
  <c r="BX28"/>
  <c r="CD28" s="1"/>
  <c r="CL30"/>
  <c r="CB30"/>
  <c r="CH30" s="1"/>
  <c r="BZ30"/>
  <c r="CF30" s="1"/>
  <c r="BX30"/>
  <c r="CD30" s="1"/>
  <c r="BO31"/>
  <c r="BR31" s="1"/>
  <c r="BM31"/>
  <c r="BP31" s="1"/>
  <c r="CL32"/>
  <c r="CB32"/>
  <c r="CH32" s="1"/>
  <c r="BZ32"/>
  <c r="CF32" s="1"/>
  <c r="BX32"/>
  <c r="CD32" s="1"/>
  <c r="BO33"/>
  <c r="BR33" s="1"/>
  <c r="BM33"/>
  <c r="BP33" s="1"/>
  <c r="BO35"/>
  <c r="BR35" s="1"/>
  <c r="BM35"/>
  <c r="BP35" s="1"/>
  <c r="CL36"/>
  <c r="CB36"/>
  <c r="CH36" s="1"/>
  <c r="BZ36"/>
  <c r="CF36" s="1"/>
  <c r="BX36"/>
  <c r="CD36" s="1"/>
  <c r="CB38"/>
  <c r="BZ38"/>
  <c r="BZ18" i="23" s="1"/>
  <c r="BX38" i="22"/>
  <c r="BX18" i="23" s="1"/>
  <c r="BY20" i="22"/>
  <c r="CE20" s="1"/>
  <c r="CA20"/>
  <c r="CG20" s="1"/>
  <c r="CC20"/>
  <c r="CI20" s="1"/>
  <c r="BY22"/>
  <c r="CE22" s="1"/>
  <c r="CA22"/>
  <c r="CG22" s="1"/>
  <c r="CC22"/>
  <c r="CI22" s="1"/>
  <c r="CA24"/>
  <c r="CG24" s="1"/>
  <c r="CM24"/>
  <c r="CO24" s="1"/>
  <c r="CA28"/>
  <c r="CG28" s="1"/>
  <c r="CM28"/>
  <c r="CA30"/>
  <c r="CG30" s="1"/>
  <c r="CM30"/>
  <c r="CN30" s="1"/>
  <c r="CA32"/>
  <c r="CG32" s="1"/>
  <c r="CM32"/>
  <c r="CA36"/>
  <c r="CG36" s="1"/>
  <c r="CM36"/>
  <c r="CA38"/>
  <c r="CA18" i="23" s="1"/>
  <c r="BY25" i="22"/>
  <c r="CE25" s="1"/>
  <c r="CA25"/>
  <c r="CG25" s="1"/>
  <c r="CC25"/>
  <c r="CI25" s="1"/>
  <c r="BY27"/>
  <c r="CE27" s="1"/>
  <c r="CA27"/>
  <c r="CG27" s="1"/>
  <c r="CC27"/>
  <c r="CI27" s="1"/>
  <c r="BY29"/>
  <c r="CE29" s="1"/>
  <c r="CA29"/>
  <c r="CG29" s="1"/>
  <c r="CC29"/>
  <c r="CI29" s="1"/>
  <c r="BY31"/>
  <c r="CE31" s="1"/>
  <c r="CA31"/>
  <c r="CG31" s="1"/>
  <c r="CC31"/>
  <c r="CI31" s="1"/>
  <c r="BY33"/>
  <c r="CE33" s="1"/>
  <c r="CA33"/>
  <c r="CG33" s="1"/>
  <c r="CC33"/>
  <c r="CI33" s="1"/>
  <c r="BY35"/>
  <c r="CE35" s="1"/>
  <c r="CA35"/>
  <c r="CG35" s="1"/>
  <c r="CC35"/>
  <c r="CI35" s="1"/>
  <c r="BY37"/>
  <c r="CE37" s="1"/>
  <c r="CA37"/>
  <c r="CG37" s="1"/>
  <c r="CC37"/>
  <c r="CI37" s="1"/>
  <c r="BO24" i="21"/>
  <c r="BR24" s="1"/>
  <c r="BM24"/>
  <c r="BP24" s="1"/>
  <c r="CL25"/>
  <c r="CB25"/>
  <c r="CH25" s="1"/>
  <c r="BZ25"/>
  <c r="CF25" s="1"/>
  <c r="BX25"/>
  <c r="CD25" s="1"/>
  <c r="BO26"/>
  <c r="BR26" s="1"/>
  <c r="BM26"/>
  <c r="BP26" s="1"/>
  <c r="CL27"/>
  <c r="CB27"/>
  <c r="CH27" s="1"/>
  <c r="BZ27"/>
  <c r="CF27" s="1"/>
  <c r="BX27"/>
  <c r="CD27" s="1"/>
  <c r="BO28"/>
  <c r="BR28" s="1"/>
  <c r="BM28"/>
  <c r="BP28" s="1"/>
  <c r="CL29"/>
  <c r="CB29"/>
  <c r="CH29" s="1"/>
  <c r="BZ29"/>
  <c r="CF29" s="1"/>
  <c r="BX29"/>
  <c r="CD29" s="1"/>
  <c r="BO30"/>
  <c r="BR30" s="1"/>
  <c r="BM30"/>
  <c r="BP30" s="1"/>
  <c r="BM20"/>
  <c r="BP20" s="1"/>
  <c r="BO20"/>
  <c r="BR20" s="1"/>
  <c r="BY20"/>
  <c r="CE20" s="1"/>
  <c r="CA20"/>
  <c r="CG20" s="1"/>
  <c r="CC20"/>
  <c r="CI20" s="1"/>
  <c r="BX21"/>
  <c r="CD21" s="1"/>
  <c r="BZ21"/>
  <c r="CF21" s="1"/>
  <c r="CB21"/>
  <c r="CH21" s="1"/>
  <c r="CL21"/>
  <c r="BM22"/>
  <c r="BP22" s="1"/>
  <c r="BO22"/>
  <c r="BR22" s="1"/>
  <c r="CA22"/>
  <c r="CG22" s="1"/>
  <c r="BX23"/>
  <c r="CD23" s="1"/>
  <c r="BZ23"/>
  <c r="CF23" s="1"/>
  <c r="CB23"/>
  <c r="CH23" s="1"/>
  <c r="CL23"/>
  <c r="CA25"/>
  <c r="CG25" s="1"/>
  <c r="CM25"/>
  <c r="CN25" s="1"/>
  <c r="CA27"/>
  <c r="CG27" s="1"/>
  <c r="CM27"/>
  <c r="CA29"/>
  <c r="CG29" s="1"/>
  <c r="CM29"/>
  <c r="BY21"/>
  <c r="CE21" s="1"/>
  <c r="CA21"/>
  <c r="CG21" s="1"/>
  <c r="CC21"/>
  <c r="CI21" s="1"/>
  <c r="BY23"/>
  <c r="CE23" s="1"/>
  <c r="CA23"/>
  <c r="CG23" s="1"/>
  <c r="CC23"/>
  <c r="CI23" s="1"/>
  <c r="BY31"/>
  <c r="CE31" s="1"/>
  <c r="CA31"/>
  <c r="CG31" s="1"/>
  <c r="CC31"/>
  <c r="CI31" s="1"/>
  <c r="CM31"/>
  <c r="CN31" s="1"/>
  <c r="BN32"/>
  <c r="BQ32" s="1"/>
  <c r="BY33"/>
  <c r="CE33" s="1"/>
  <c r="CA33"/>
  <c r="CG33" s="1"/>
  <c r="CC33"/>
  <c r="CI33" s="1"/>
  <c r="CM33"/>
  <c r="CN33" s="1"/>
  <c r="BN34"/>
  <c r="BQ34" s="1"/>
  <c r="BY35"/>
  <c r="CE35" s="1"/>
  <c r="CA35"/>
  <c r="CG35" s="1"/>
  <c r="CC35"/>
  <c r="CI35" s="1"/>
  <c r="CM35"/>
  <c r="BN36"/>
  <c r="BQ36" s="1"/>
  <c r="BY37"/>
  <c r="CE37" s="1"/>
  <c r="CA37"/>
  <c r="CG37" s="1"/>
  <c r="CC37"/>
  <c r="CI37" s="1"/>
  <c r="CM37"/>
  <c r="BN38"/>
  <c r="BQ38" s="1"/>
  <c r="BQ18" i="22" s="1"/>
  <c r="BY24" i="21"/>
  <c r="CE24" s="1"/>
  <c r="CA24"/>
  <c r="CG24" s="1"/>
  <c r="CC24"/>
  <c r="CI24" s="1"/>
  <c r="BY26"/>
  <c r="CE26" s="1"/>
  <c r="CA26"/>
  <c r="CG26" s="1"/>
  <c r="CC26"/>
  <c r="CI26" s="1"/>
  <c r="BY28"/>
  <c r="CE28" s="1"/>
  <c r="CA28"/>
  <c r="CG28" s="1"/>
  <c r="CC28"/>
  <c r="CI28" s="1"/>
  <c r="BX31"/>
  <c r="CD31" s="1"/>
  <c r="BZ31"/>
  <c r="CF31" s="1"/>
  <c r="CB31"/>
  <c r="CH31" s="1"/>
  <c r="BM32"/>
  <c r="BP32" s="1"/>
  <c r="BY32"/>
  <c r="CE32" s="1"/>
  <c r="CA32"/>
  <c r="CG32" s="1"/>
  <c r="CC32"/>
  <c r="CI32" s="1"/>
  <c r="BX33"/>
  <c r="CD33" s="1"/>
  <c r="CJ33" s="1"/>
  <c r="BZ33"/>
  <c r="CF33" s="1"/>
  <c r="CB33"/>
  <c r="CH33" s="1"/>
  <c r="BM34"/>
  <c r="BP34" s="1"/>
  <c r="BY34"/>
  <c r="CE34" s="1"/>
  <c r="CJ34" s="1"/>
  <c r="CA34"/>
  <c r="CG34" s="1"/>
  <c r="CC34"/>
  <c r="CI34" s="1"/>
  <c r="BX35"/>
  <c r="CD35" s="1"/>
  <c r="BZ35"/>
  <c r="CF35" s="1"/>
  <c r="CB35"/>
  <c r="CH35" s="1"/>
  <c r="BM36"/>
  <c r="BP36" s="1"/>
  <c r="BY36"/>
  <c r="CE36" s="1"/>
  <c r="CA36"/>
  <c r="CG36" s="1"/>
  <c r="CC36"/>
  <c r="CI36" s="1"/>
  <c r="BX37"/>
  <c r="CD37" s="1"/>
  <c r="BZ37"/>
  <c r="CF37" s="1"/>
  <c r="CB37"/>
  <c r="CH37" s="1"/>
  <c r="BM38"/>
  <c r="BM18" i="22" s="1"/>
  <c r="CA38" i="21"/>
  <c r="BY19" i="20"/>
  <c r="CE19" s="1"/>
  <c r="CA19"/>
  <c r="CG19" s="1"/>
  <c r="CC19"/>
  <c r="CI19" s="1"/>
  <c r="BN20"/>
  <c r="BQ20" s="1"/>
  <c r="BY21"/>
  <c r="CE21" s="1"/>
  <c r="CA21"/>
  <c r="CG21" s="1"/>
  <c r="CC21"/>
  <c r="CI21" s="1"/>
  <c r="CM21"/>
  <c r="CN21" s="1"/>
  <c r="BN22"/>
  <c r="BQ22" s="1"/>
  <c r="BY23"/>
  <c r="CE23" s="1"/>
  <c r="CA23"/>
  <c r="CG23" s="1"/>
  <c r="CC23"/>
  <c r="CI23" s="1"/>
  <c r="CM23"/>
  <c r="CL24"/>
  <c r="CB24"/>
  <c r="CH24" s="1"/>
  <c r="BZ24"/>
  <c r="CF24" s="1"/>
  <c r="BX24"/>
  <c r="CD24" s="1"/>
  <c r="BO25"/>
  <c r="BR25" s="1"/>
  <c r="BM25"/>
  <c r="BP25" s="1"/>
  <c r="BX26"/>
  <c r="CD26" s="1"/>
  <c r="BO27"/>
  <c r="BR27" s="1"/>
  <c r="BM27"/>
  <c r="BP27" s="1"/>
  <c r="CL28"/>
  <c r="CB28"/>
  <c r="CH28" s="1"/>
  <c r="BZ28"/>
  <c r="CF28" s="1"/>
  <c r="BX28"/>
  <c r="CD28" s="1"/>
  <c r="BM29"/>
  <c r="BP29" s="1"/>
  <c r="CL30"/>
  <c r="CB30"/>
  <c r="CH30" s="1"/>
  <c r="BZ30"/>
  <c r="CF30" s="1"/>
  <c r="BX30"/>
  <c r="CD30" s="1"/>
  <c r="BO31"/>
  <c r="BR31" s="1"/>
  <c r="BM31"/>
  <c r="BP31" s="1"/>
  <c r="CL32"/>
  <c r="CB32"/>
  <c r="CH32" s="1"/>
  <c r="BZ32"/>
  <c r="CF32" s="1"/>
  <c r="BX32"/>
  <c r="CD32" s="1"/>
  <c r="BO33"/>
  <c r="BR33" s="1"/>
  <c r="BM33"/>
  <c r="BP33" s="1"/>
  <c r="BX34"/>
  <c r="CD34" s="1"/>
  <c r="BO35"/>
  <c r="BR35" s="1"/>
  <c r="BM35"/>
  <c r="BP35" s="1"/>
  <c r="CL36"/>
  <c r="CB36"/>
  <c r="CH36" s="1"/>
  <c r="BZ36"/>
  <c r="CF36" s="1"/>
  <c r="BX36"/>
  <c r="CD36" s="1"/>
  <c r="BM37"/>
  <c r="BP37" s="1"/>
  <c r="CB38"/>
  <c r="CB18" i="21" s="1"/>
  <c r="BZ38" i="20"/>
  <c r="BZ18" i="21" s="1"/>
  <c r="BX38" i="20"/>
  <c r="BX18" i="21" s="1"/>
  <c r="BX19" i="20"/>
  <c r="CD19" s="1"/>
  <c r="BZ19"/>
  <c r="CF19" s="1"/>
  <c r="CB19"/>
  <c r="CH19" s="1"/>
  <c r="BM20"/>
  <c r="BP20" s="1"/>
  <c r="BY20"/>
  <c r="CE20" s="1"/>
  <c r="CA20"/>
  <c r="CG20" s="1"/>
  <c r="CC20"/>
  <c r="CI20" s="1"/>
  <c r="BX21"/>
  <c r="CD21" s="1"/>
  <c r="BZ21"/>
  <c r="CF21" s="1"/>
  <c r="CB21"/>
  <c r="CH21" s="1"/>
  <c r="BM22"/>
  <c r="BP22" s="1"/>
  <c r="BY22"/>
  <c r="CE22" s="1"/>
  <c r="CA22"/>
  <c r="CG22" s="1"/>
  <c r="CC22"/>
  <c r="CI22" s="1"/>
  <c r="BX23"/>
  <c r="CD23" s="1"/>
  <c r="BZ23"/>
  <c r="CF23" s="1"/>
  <c r="CB23"/>
  <c r="CH23" s="1"/>
  <c r="CA24"/>
  <c r="CG24" s="1"/>
  <c r="CM24"/>
  <c r="CM26"/>
  <c r="CA28"/>
  <c r="CG28" s="1"/>
  <c r="CM28"/>
  <c r="CA30"/>
  <c r="CG30" s="1"/>
  <c r="CM30"/>
  <c r="CA32"/>
  <c r="CG32" s="1"/>
  <c r="CM32"/>
  <c r="CM34"/>
  <c r="CA36"/>
  <c r="CG36" s="1"/>
  <c r="CM36"/>
  <c r="CA38"/>
  <c r="CA18" i="21" s="1"/>
  <c r="BY25" i="20"/>
  <c r="CE25" s="1"/>
  <c r="CA25"/>
  <c r="CG25" s="1"/>
  <c r="CC25"/>
  <c r="CI25" s="1"/>
  <c r="BY27"/>
  <c r="CE27" s="1"/>
  <c r="CA27"/>
  <c r="CG27" s="1"/>
  <c r="CC27"/>
  <c r="CI27" s="1"/>
  <c r="BY29"/>
  <c r="CE29" s="1"/>
  <c r="CA29"/>
  <c r="CG29" s="1"/>
  <c r="CC29"/>
  <c r="CI29" s="1"/>
  <c r="BY31"/>
  <c r="CE31" s="1"/>
  <c r="CA31"/>
  <c r="CG31" s="1"/>
  <c r="CC31"/>
  <c r="CI31" s="1"/>
  <c r="BY33"/>
  <c r="CE33" s="1"/>
  <c r="CA33"/>
  <c r="CG33" s="1"/>
  <c r="CC33"/>
  <c r="CI33" s="1"/>
  <c r="BY35"/>
  <c r="CE35" s="1"/>
  <c r="CA35"/>
  <c r="CG35" s="1"/>
  <c r="CC35"/>
  <c r="CI35" s="1"/>
  <c r="BY37"/>
  <c r="CE37" s="1"/>
  <c r="CA37"/>
  <c r="CG37" s="1"/>
  <c r="CC37"/>
  <c r="CI37" s="1"/>
  <c r="BM19" i="19"/>
  <c r="BP19" s="1"/>
  <c r="BO19"/>
  <c r="BR19" s="1"/>
  <c r="BX20"/>
  <c r="CD20" s="1"/>
  <c r="BZ20"/>
  <c r="CF20" s="1"/>
  <c r="CB20"/>
  <c r="CH20" s="1"/>
  <c r="CL20"/>
  <c r="CN20" s="1"/>
  <c r="BM21"/>
  <c r="BP21" s="1"/>
  <c r="BO21"/>
  <c r="BR21" s="1"/>
  <c r="BY21"/>
  <c r="CE21" s="1"/>
  <c r="CA21"/>
  <c r="CG21" s="1"/>
  <c r="CC21"/>
  <c r="CI21" s="1"/>
  <c r="BZ22"/>
  <c r="CF22" s="1"/>
  <c r="BM23"/>
  <c r="BP23" s="1"/>
  <c r="BO23"/>
  <c r="BR23" s="1"/>
  <c r="BY23"/>
  <c r="CE23" s="1"/>
  <c r="CA23"/>
  <c r="CG23" s="1"/>
  <c r="CC23"/>
  <c r="CI23" s="1"/>
  <c r="BY25"/>
  <c r="CE25" s="1"/>
  <c r="BY27"/>
  <c r="CE27" s="1"/>
  <c r="BY29"/>
  <c r="CE29" s="1"/>
  <c r="CO32"/>
  <c r="BO24"/>
  <c r="BR24" s="1"/>
  <c r="BM24"/>
  <c r="BP24" s="1"/>
  <c r="CL25"/>
  <c r="CB25"/>
  <c r="CH25" s="1"/>
  <c r="BZ25"/>
  <c r="CF25" s="1"/>
  <c r="BX25"/>
  <c r="CD25" s="1"/>
  <c r="BO26"/>
  <c r="BR26" s="1"/>
  <c r="BM26"/>
  <c r="BP26" s="1"/>
  <c r="CL27"/>
  <c r="CB27"/>
  <c r="CH27" s="1"/>
  <c r="BZ27"/>
  <c r="CF27" s="1"/>
  <c r="BX27"/>
  <c r="CD27" s="1"/>
  <c r="BO28"/>
  <c r="BR28" s="1"/>
  <c r="BM28"/>
  <c r="BP28" s="1"/>
  <c r="CL29"/>
  <c r="CB29"/>
  <c r="CH29" s="1"/>
  <c r="BZ29"/>
  <c r="CF29" s="1"/>
  <c r="BX29"/>
  <c r="CD29" s="1"/>
  <c r="BY20"/>
  <c r="CE20" s="1"/>
  <c r="CA20"/>
  <c r="CG20" s="1"/>
  <c r="CC20"/>
  <c r="CI20" s="1"/>
  <c r="CA25"/>
  <c r="CG25" s="1"/>
  <c r="CK25" s="1"/>
  <c r="CM25"/>
  <c r="CA27"/>
  <c r="CG27" s="1"/>
  <c r="CM27"/>
  <c r="CA29"/>
  <c r="CG29" s="1"/>
  <c r="CK29" s="1"/>
  <c r="CM29"/>
  <c r="BN30"/>
  <c r="BQ30" s="1"/>
  <c r="BY31"/>
  <c r="CE31" s="1"/>
  <c r="CA31"/>
  <c r="CG31" s="1"/>
  <c r="CC31"/>
  <c r="CI31" s="1"/>
  <c r="CM31"/>
  <c r="CO31" s="1"/>
  <c r="BN32"/>
  <c r="BQ32" s="1"/>
  <c r="CN32"/>
  <c r="BY33"/>
  <c r="CE33" s="1"/>
  <c r="CA33"/>
  <c r="CG33" s="1"/>
  <c r="CC33"/>
  <c r="CI33" s="1"/>
  <c r="CM33"/>
  <c r="CO33" s="1"/>
  <c r="BN34"/>
  <c r="BQ34" s="1"/>
  <c r="BY35"/>
  <c r="CE35" s="1"/>
  <c r="CA35"/>
  <c r="CG35" s="1"/>
  <c r="CC35"/>
  <c r="CI35" s="1"/>
  <c r="CM35"/>
  <c r="CN35" s="1"/>
  <c r="BN36"/>
  <c r="BQ36" s="1"/>
  <c r="BY37"/>
  <c r="CE37" s="1"/>
  <c r="CA37"/>
  <c r="CG37" s="1"/>
  <c r="CC37"/>
  <c r="CI37" s="1"/>
  <c r="CM37"/>
  <c r="BN38"/>
  <c r="BQ38" s="1"/>
  <c r="BY24"/>
  <c r="CE24" s="1"/>
  <c r="CA24"/>
  <c r="CG24" s="1"/>
  <c r="CC24"/>
  <c r="CI24" s="1"/>
  <c r="BY26"/>
  <c r="CE26" s="1"/>
  <c r="CA26"/>
  <c r="CG26" s="1"/>
  <c r="CC26"/>
  <c r="CI26" s="1"/>
  <c r="BY28"/>
  <c r="CE28" s="1"/>
  <c r="CA28"/>
  <c r="CG28" s="1"/>
  <c r="CC28"/>
  <c r="CI28" s="1"/>
  <c r="BM30"/>
  <c r="BP30" s="1"/>
  <c r="BX31"/>
  <c r="CD31" s="1"/>
  <c r="BZ31"/>
  <c r="CF31" s="1"/>
  <c r="CB31"/>
  <c r="CH31" s="1"/>
  <c r="BM32"/>
  <c r="BP32" s="1"/>
  <c r="BY32"/>
  <c r="CE32" s="1"/>
  <c r="CA32"/>
  <c r="CG32" s="1"/>
  <c r="CC32"/>
  <c r="CI32" s="1"/>
  <c r="BX33"/>
  <c r="CD33" s="1"/>
  <c r="BZ33"/>
  <c r="CF33" s="1"/>
  <c r="CB33"/>
  <c r="CH33" s="1"/>
  <c r="BM34"/>
  <c r="BP34" s="1"/>
  <c r="BY34"/>
  <c r="CE34" s="1"/>
  <c r="CA34"/>
  <c r="CG34" s="1"/>
  <c r="CC34"/>
  <c r="CI34" s="1"/>
  <c r="BX35"/>
  <c r="CD35" s="1"/>
  <c r="BZ35"/>
  <c r="CF35" s="1"/>
  <c r="CB35"/>
  <c r="CH35" s="1"/>
  <c r="BM36"/>
  <c r="BP36" s="1"/>
  <c r="BY36"/>
  <c r="CE36" s="1"/>
  <c r="CA36"/>
  <c r="CG36" s="1"/>
  <c r="CC36"/>
  <c r="CI36" s="1"/>
  <c r="BX37"/>
  <c r="CD37" s="1"/>
  <c r="BZ37"/>
  <c r="CF37" s="1"/>
  <c r="CB37"/>
  <c r="CH37" s="1"/>
  <c r="BM38"/>
  <c r="BM18" i="20" s="1"/>
  <c r="CC38" i="19"/>
  <c r="CC18" i="20" s="1"/>
  <c r="BO26" i="18"/>
  <c r="BR26" s="1"/>
  <c r="BM26"/>
  <c r="BP26" s="1"/>
  <c r="CL27"/>
  <c r="CL29"/>
  <c r="CB29"/>
  <c r="CH29" s="1"/>
  <c r="BZ29"/>
  <c r="CF29" s="1"/>
  <c r="BX29"/>
  <c r="CD29" s="1"/>
  <c r="BO30"/>
  <c r="BR30" s="1"/>
  <c r="BM30"/>
  <c r="BP30" s="1"/>
  <c r="BN19"/>
  <c r="BQ19" s="1"/>
  <c r="CA20"/>
  <c r="CG20" s="1"/>
  <c r="BN21"/>
  <c r="BQ21" s="1"/>
  <c r="BY22"/>
  <c r="CE22" s="1"/>
  <c r="CA22"/>
  <c r="CG22" s="1"/>
  <c r="CC22"/>
  <c r="CI22" s="1"/>
  <c r="CM22"/>
  <c r="CO22" s="1"/>
  <c r="BN23"/>
  <c r="BQ23" s="1"/>
  <c r="CM27"/>
  <c r="CN27" s="1"/>
  <c r="CA29"/>
  <c r="CG29" s="1"/>
  <c r="CM29"/>
  <c r="BM19"/>
  <c r="BP19" s="1"/>
  <c r="BY19"/>
  <c r="CE19" s="1"/>
  <c r="CA19"/>
  <c r="CG19" s="1"/>
  <c r="CC19"/>
  <c r="CI19" s="1"/>
  <c r="BX20"/>
  <c r="CD20" s="1"/>
  <c r="BY21"/>
  <c r="CE21" s="1"/>
  <c r="CA21"/>
  <c r="CG21" s="1"/>
  <c r="CC21"/>
  <c r="CI21" s="1"/>
  <c r="BX22"/>
  <c r="CD22" s="1"/>
  <c r="BZ22"/>
  <c r="CF22" s="1"/>
  <c r="CB22"/>
  <c r="CH22" s="1"/>
  <c r="BM23"/>
  <c r="BP23" s="1"/>
  <c r="CC25"/>
  <c r="CI25" s="1"/>
  <c r="BN26"/>
  <c r="BQ26" s="1"/>
  <c r="CC27"/>
  <c r="CI27" s="1"/>
  <c r="BY29"/>
  <c r="CE29" s="1"/>
  <c r="CC29"/>
  <c r="CI29" s="1"/>
  <c r="BN30"/>
  <c r="BQ30" s="1"/>
  <c r="BY31"/>
  <c r="CE31" s="1"/>
  <c r="CA31"/>
  <c r="CG31" s="1"/>
  <c r="CC31"/>
  <c r="CI31" s="1"/>
  <c r="CM31"/>
  <c r="BN32"/>
  <c r="BQ32" s="1"/>
  <c r="BY33"/>
  <c r="CE33" s="1"/>
  <c r="CA33"/>
  <c r="CG33" s="1"/>
  <c r="CC33"/>
  <c r="CI33" s="1"/>
  <c r="CM33"/>
  <c r="BN34"/>
  <c r="BQ34" s="1"/>
  <c r="BY35"/>
  <c r="CE35" s="1"/>
  <c r="CA35"/>
  <c r="CG35" s="1"/>
  <c r="CC35"/>
  <c r="CI35" s="1"/>
  <c r="CM35"/>
  <c r="BN36"/>
  <c r="BQ36" s="1"/>
  <c r="BY37"/>
  <c r="CE37" s="1"/>
  <c r="CA37"/>
  <c r="CG37" s="1"/>
  <c r="CC37"/>
  <c r="CI37" s="1"/>
  <c r="CM37"/>
  <c r="CO37" s="1"/>
  <c r="BN38"/>
  <c r="BN18" i="19" s="1"/>
  <c r="CA24" i="18"/>
  <c r="CG24" s="1"/>
  <c r="BY26"/>
  <c r="CE26" s="1"/>
  <c r="CA26"/>
  <c r="CG26" s="1"/>
  <c r="CC26"/>
  <c r="CI26" s="1"/>
  <c r="CC28"/>
  <c r="CI28" s="1"/>
  <c r="BY30"/>
  <c r="CE30" s="1"/>
  <c r="CA30"/>
  <c r="CG30" s="1"/>
  <c r="CC30"/>
  <c r="CI30" s="1"/>
  <c r="BX31"/>
  <c r="CD31" s="1"/>
  <c r="BZ31"/>
  <c r="CF31" s="1"/>
  <c r="CB31"/>
  <c r="CH31" s="1"/>
  <c r="BM32"/>
  <c r="BP32" s="1"/>
  <c r="BY32"/>
  <c r="CE32" s="1"/>
  <c r="CA32"/>
  <c r="CG32" s="1"/>
  <c r="CC32"/>
  <c r="CI32" s="1"/>
  <c r="BX33"/>
  <c r="CD33" s="1"/>
  <c r="BZ33"/>
  <c r="CF33" s="1"/>
  <c r="CB33"/>
  <c r="CH33" s="1"/>
  <c r="BM34"/>
  <c r="BP34" s="1"/>
  <c r="BS34" s="1"/>
  <c r="BT34" s="1"/>
  <c r="BY34"/>
  <c r="CE34" s="1"/>
  <c r="CA34"/>
  <c r="CG34" s="1"/>
  <c r="CC34"/>
  <c r="CI34" s="1"/>
  <c r="BX35"/>
  <c r="CD35" s="1"/>
  <c r="BZ35"/>
  <c r="CF35" s="1"/>
  <c r="CB35"/>
  <c r="CH35" s="1"/>
  <c r="BM36"/>
  <c r="BP36" s="1"/>
  <c r="BY36"/>
  <c r="CE36" s="1"/>
  <c r="CA36"/>
  <c r="CG36" s="1"/>
  <c r="CC36"/>
  <c r="CI36" s="1"/>
  <c r="BX37"/>
  <c r="CD37" s="1"/>
  <c r="BZ37"/>
  <c r="CF37" s="1"/>
  <c r="CB37"/>
  <c r="CH37" s="1"/>
  <c r="BX20" i="17"/>
  <c r="CD20" s="1"/>
  <c r="CB20"/>
  <c r="CH20" s="1"/>
  <c r="BZ20"/>
  <c r="CF20" s="1"/>
  <c r="CL20"/>
  <c r="CO20" s="1"/>
  <c r="BY19"/>
  <c r="CE19" s="1"/>
  <c r="CA19"/>
  <c r="CG19" s="1"/>
  <c r="CC19"/>
  <c r="CI19" s="1"/>
  <c r="BN20"/>
  <c r="BQ20" s="1"/>
  <c r="BN22"/>
  <c r="BQ22" s="1"/>
  <c r="CE23"/>
  <c r="CB25"/>
  <c r="CH25" s="1"/>
  <c r="BZ25"/>
  <c r="CF25" s="1"/>
  <c r="BX25"/>
  <c r="CD25" s="1"/>
  <c r="CB27"/>
  <c r="CH27" s="1"/>
  <c r="BZ27"/>
  <c r="CF27" s="1"/>
  <c r="BX27"/>
  <c r="CD27" s="1"/>
  <c r="BZ29"/>
  <c r="CF29" s="1"/>
  <c r="BO30"/>
  <c r="BR30" s="1"/>
  <c r="BM30"/>
  <c r="BP30" s="1"/>
  <c r="BX19"/>
  <c r="CD19" s="1"/>
  <c r="BZ19"/>
  <c r="CF19" s="1"/>
  <c r="CB19"/>
  <c r="CH19" s="1"/>
  <c r="BM20"/>
  <c r="BP20" s="1"/>
  <c r="BY20"/>
  <c r="CE20" s="1"/>
  <c r="CA20"/>
  <c r="CG20" s="1"/>
  <c r="CC20"/>
  <c r="CI20" s="1"/>
  <c r="BM22"/>
  <c r="BP22" s="1"/>
  <c r="BY22"/>
  <c r="CE22" s="1"/>
  <c r="CA22"/>
  <c r="CG22" s="1"/>
  <c r="CC22"/>
  <c r="CI22" s="1"/>
  <c r="CM25"/>
  <c r="CM27"/>
  <c r="BY31"/>
  <c r="CE31" s="1"/>
  <c r="CA31"/>
  <c r="CG31" s="1"/>
  <c r="CC31"/>
  <c r="CI31" s="1"/>
  <c r="CM31"/>
  <c r="CO31" s="1"/>
  <c r="BY33"/>
  <c r="CE33" s="1"/>
  <c r="CA33"/>
  <c r="CG33" s="1"/>
  <c r="CC33"/>
  <c r="CI33" s="1"/>
  <c r="CM33"/>
  <c r="BN34"/>
  <c r="BQ34" s="1"/>
  <c r="BY35"/>
  <c r="CE35" s="1"/>
  <c r="CA35"/>
  <c r="CG35" s="1"/>
  <c r="CC35"/>
  <c r="CI35" s="1"/>
  <c r="CM35"/>
  <c r="CO35" s="1"/>
  <c r="BN36"/>
  <c r="BQ36" s="1"/>
  <c r="CM37"/>
  <c r="BN38"/>
  <c r="BN18" i="18" s="1"/>
  <c r="BY24" i="17"/>
  <c r="CE24" s="1"/>
  <c r="CL24"/>
  <c r="CA24"/>
  <c r="CG24" s="1"/>
  <c r="CC24"/>
  <c r="CI24" s="1"/>
  <c r="BY26"/>
  <c r="CE26" s="1"/>
  <c r="CJ26" s="1"/>
  <c r="CL26"/>
  <c r="CA26"/>
  <c r="CG26" s="1"/>
  <c r="CK26" s="1"/>
  <c r="CC26"/>
  <c r="CI26" s="1"/>
  <c r="BY30"/>
  <c r="CE30" s="1"/>
  <c r="CA30"/>
  <c r="CG30" s="1"/>
  <c r="CC30"/>
  <c r="CI30" s="1"/>
  <c r="BX31"/>
  <c r="CD31" s="1"/>
  <c r="BZ31"/>
  <c r="CF31" s="1"/>
  <c r="CB31"/>
  <c r="CH31" s="1"/>
  <c r="BM32"/>
  <c r="BP32" s="1"/>
  <c r="BY32"/>
  <c r="CE32" s="1"/>
  <c r="CA32"/>
  <c r="CG32" s="1"/>
  <c r="CC32"/>
  <c r="CI32" s="1"/>
  <c r="BX33"/>
  <c r="CD33" s="1"/>
  <c r="BZ33"/>
  <c r="CF33" s="1"/>
  <c r="CB33"/>
  <c r="CH33" s="1"/>
  <c r="BM34"/>
  <c r="BP34" s="1"/>
  <c r="BY34"/>
  <c r="CE34" s="1"/>
  <c r="CA34"/>
  <c r="CG34" s="1"/>
  <c r="CC34"/>
  <c r="CI34" s="1"/>
  <c r="BX35"/>
  <c r="CD35" s="1"/>
  <c r="BZ35"/>
  <c r="CF35" s="1"/>
  <c r="CB35"/>
  <c r="CH35" s="1"/>
  <c r="BM36"/>
  <c r="BP36" s="1"/>
  <c r="BY36"/>
  <c r="CE36" s="1"/>
  <c r="CA36"/>
  <c r="CG36" s="1"/>
  <c r="CC36"/>
  <c r="CI36" s="1"/>
  <c r="BM38"/>
  <c r="BP38" s="1"/>
  <c r="BP18" i="18" s="1"/>
  <c r="BY38" i="17"/>
  <c r="BY18" i="18" s="1"/>
  <c r="CA38" i="17"/>
  <c r="CA18" i="18" s="1"/>
  <c r="CC38" i="17"/>
  <c r="CC18" i="18" s="1"/>
  <c r="BM21" i="16"/>
  <c r="BP21" s="1"/>
  <c r="BZ22"/>
  <c r="CF22" s="1"/>
  <c r="CL22"/>
  <c r="CO22" s="1"/>
  <c r="BO23"/>
  <c r="BR23" s="1"/>
  <c r="BX24"/>
  <c r="CD24" s="1"/>
  <c r="CB24"/>
  <c r="CH24" s="1"/>
  <c r="CL24"/>
  <c r="CN24" s="1"/>
  <c r="BM25"/>
  <c r="BP25" s="1"/>
  <c r="BM27"/>
  <c r="BP27" s="1"/>
  <c r="BY27"/>
  <c r="CE27" s="1"/>
  <c r="BX28"/>
  <c r="CD28" s="1"/>
  <c r="CB28"/>
  <c r="CH28" s="1"/>
  <c r="CL28"/>
  <c r="CN28" s="1"/>
  <c r="BM29"/>
  <c r="BP29" s="1"/>
  <c r="BY29"/>
  <c r="CE29" s="1"/>
  <c r="BX30"/>
  <c r="CD30" s="1"/>
  <c r="CB30"/>
  <c r="CH30" s="1"/>
  <c r="BO31"/>
  <c r="BR31" s="1"/>
  <c r="BZ32"/>
  <c r="CF32" s="1"/>
  <c r="CL32"/>
  <c r="CO32" s="1"/>
  <c r="BO33"/>
  <c r="BR33" s="1"/>
  <c r="BZ34"/>
  <c r="CF34" s="1"/>
  <c r="CL34"/>
  <c r="CO34" s="1"/>
  <c r="BO35"/>
  <c r="BR35" s="1"/>
  <c r="BZ36"/>
  <c r="CF36" s="1"/>
  <c r="CL36"/>
  <c r="CN36" s="1"/>
  <c r="BO37"/>
  <c r="BR37" s="1"/>
  <c r="BZ38"/>
  <c r="BZ18" i="17" s="1"/>
  <c r="BZ24" i="16"/>
  <c r="CF24" s="1"/>
  <c r="BO25"/>
  <c r="BR25" s="1"/>
  <c r="BO27"/>
  <c r="BR27" s="1"/>
  <c r="BZ28"/>
  <c r="CF28" s="1"/>
  <c r="BO29"/>
  <c r="BR29" s="1"/>
  <c r="BZ30"/>
  <c r="CF30" s="1"/>
  <c r="BO21"/>
  <c r="BR21" s="1"/>
  <c r="BX20"/>
  <c r="CD20" s="1"/>
  <c r="CB20"/>
  <c r="CH20" s="1"/>
  <c r="BZ20"/>
  <c r="CF20" s="1"/>
  <c r="CL20"/>
  <c r="BO19"/>
  <c r="BR19" s="1"/>
  <c r="BM19"/>
  <c r="BP19" s="1"/>
  <c r="BY19"/>
  <c r="CE19" s="1"/>
  <c r="CA19"/>
  <c r="CG19" s="1"/>
  <c r="CC19"/>
  <c r="CI19" s="1"/>
  <c r="BY21"/>
  <c r="CE21" s="1"/>
  <c r="CA21"/>
  <c r="CG21" s="1"/>
  <c r="CC21"/>
  <c r="CI21" s="1"/>
  <c r="CM21"/>
  <c r="CO21" s="1"/>
  <c r="BN22"/>
  <c r="BQ22" s="1"/>
  <c r="BY23"/>
  <c r="CE23" s="1"/>
  <c r="CA23"/>
  <c r="CG23" s="1"/>
  <c r="CC23"/>
  <c r="CI23" s="1"/>
  <c r="CM23"/>
  <c r="CO23" s="1"/>
  <c r="BO24"/>
  <c r="BR24" s="1"/>
  <c r="BM24"/>
  <c r="BP24" s="1"/>
  <c r="BO26"/>
  <c r="BR26" s="1"/>
  <c r="BM26"/>
  <c r="BP26" s="1"/>
  <c r="CB27"/>
  <c r="CH27" s="1"/>
  <c r="BZ27"/>
  <c r="CF27" s="1"/>
  <c r="BX27"/>
  <c r="CD27" s="1"/>
  <c r="CB29"/>
  <c r="CH29" s="1"/>
  <c r="BZ29"/>
  <c r="CF29" s="1"/>
  <c r="BX29"/>
  <c r="CD29" s="1"/>
  <c r="BY20"/>
  <c r="CE20" s="1"/>
  <c r="CA20"/>
  <c r="CG20" s="1"/>
  <c r="CC20"/>
  <c r="CI20" s="1"/>
  <c r="BX21"/>
  <c r="CD21" s="1"/>
  <c r="BZ21"/>
  <c r="CF21" s="1"/>
  <c r="CB21"/>
  <c r="CH21" s="1"/>
  <c r="BM22"/>
  <c r="BP22" s="1"/>
  <c r="BY22"/>
  <c r="CE22" s="1"/>
  <c r="CA22"/>
  <c r="CG22" s="1"/>
  <c r="CC22"/>
  <c r="CI22" s="1"/>
  <c r="BX23"/>
  <c r="CD23" s="1"/>
  <c r="BZ23"/>
  <c r="CF23" s="1"/>
  <c r="CB23"/>
  <c r="CH23" s="1"/>
  <c r="CA27"/>
  <c r="CG27" s="1"/>
  <c r="CK27" s="1"/>
  <c r="CM27"/>
  <c r="CA29"/>
  <c r="CG29" s="1"/>
  <c r="BY31"/>
  <c r="CE31" s="1"/>
  <c r="CA31"/>
  <c r="CG31" s="1"/>
  <c r="CC31"/>
  <c r="CI31" s="1"/>
  <c r="CM31"/>
  <c r="BN32"/>
  <c r="BQ32" s="1"/>
  <c r="BN34"/>
  <c r="BQ34" s="1"/>
  <c r="BY35"/>
  <c r="CE35" s="1"/>
  <c r="CA35"/>
  <c r="CG35" s="1"/>
  <c r="CC35"/>
  <c r="CI35" s="1"/>
  <c r="CM35"/>
  <c r="CN35" s="1"/>
  <c r="BY37"/>
  <c r="CE37" s="1"/>
  <c r="CA37"/>
  <c r="CG37" s="1"/>
  <c r="CC37"/>
  <c r="CI37" s="1"/>
  <c r="CM37"/>
  <c r="BN38"/>
  <c r="BY24"/>
  <c r="CE24" s="1"/>
  <c r="CA24"/>
  <c r="CG24" s="1"/>
  <c r="CC24"/>
  <c r="CI24" s="1"/>
  <c r="CA26"/>
  <c r="CG26" s="1"/>
  <c r="BY28"/>
  <c r="CE28" s="1"/>
  <c r="CA28"/>
  <c r="CG28" s="1"/>
  <c r="CC28"/>
  <c r="CI28" s="1"/>
  <c r="BY30"/>
  <c r="CE30" s="1"/>
  <c r="CA30"/>
  <c r="CG30" s="1"/>
  <c r="CK30" s="1"/>
  <c r="CC30"/>
  <c r="CI30" s="1"/>
  <c r="BX31"/>
  <c r="CD31" s="1"/>
  <c r="BZ31"/>
  <c r="CF31" s="1"/>
  <c r="CB31"/>
  <c r="CH31" s="1"/>
  <c r="BM32"/>
  <c r="BP32" s="1"/>
  <c r="BY32"/>
  <c r="CE32" s="1"/>
  <c r="CA32"/>
  <c r="CG32" s="1"/>
  <c r="CC32"/>
  <c r="CI32" s="1"/>
  <c r="BM34"/>
  <c r="BP34" s="1"/>
  <c r="BY34"/>
  <c r="CE34" s="1"/>
  <c r="CA34"/>
  <c r="CG34" s="1"/>
  <c r="CC34"/>
  <c r="CI34" s="1"/>
  <c r="BX35"/>
  <c r="CD35" s="1"/>
  <c r="BZ35"/>
  <c r="CF35" s="1"/>
  <c r="CB35"/>
  <c r="CH35" s="1"/>
  <c r="BY36"/>
  <c r="CE36" s="1"/>
  <c r="CA36"/>
  <c r="CG36" s="1"/>
  <c r="CC36"/>
  <c r="CI36" s="1"/>
  <c r="BX37"/>
  <c r="CD37" s="1"/>
  <c r="BZ37"/>
  <c r="CF37" s="1"/>
  <c r="CB37"/>
  <c r="CH37" s="1"/>
  <c r="BY38"/>
  <c r="CE38" s="1"/>
  <c r="CE18" i="17" s="1"/>
  <c r="CA38" i="16"/>
  <c r="CC38"/>
  <c r="CI38" s="1"/>
  <c r="CO33" i="23"/>
  <c r="CM24" i="17"/>
  <c r="CN32" i="25"/>
  <c r="CN34"/>
  <c r="CN24" i="22"/>
  <c r="CO36" i="20"/>
  <c r="CO32"/>
  <c r="CO24"/>
  <c r="CN31" i="17"/>
  <c r="CM26"/>
  <c r="CL23"/>
  <c r="CM23"/>
  <c r="CM38" i="16"/>
  <c r="CM18" i="17" s="1"/>
  <c r="AE22"/>
  <c r="AE26"/>
  <c r="AE30"/>
  <c r="AE34"/>
  <c r="AE38"/>
  <c r="AE24" i="19"/>
  <c r="AE28"/>
  <c r="AE32"/>
  <c r="AE36"/>
  <c r="AE23" i="20"/>
  <c r="AE27"/>
  <c r="AE31"/>
  <c r="AE35"/>
  <c r="AE19"/>
  <c r="AE19" i="19"/>
  <c r="AD36" i="17"/>
  <c r="AD32"/>
  <c r="U35" i="20"/>
  <c r="U31"/>
  <c r="U27"/>
  <c r="U23"/>
  <c r="U36" i="19"/>
  <c r="U32"/>
  <c r="U28"/>
  <c r="U24"/>
  <c r="U20"/>
  <c r="U29" i="25"/>
  <c r="U37" i="21"/>
  <c r="U29"/>
  <c r="U21"/>
  <c r="U33" i="17"/>
  <c r="U25"/>
  <c r="U36" i="16"/>
  <c r="U20"/>
  <c r="U20" i="25"/>
  <c r="U24"/>
  <c r="U28"/>
  <c r="U32"/>
  <c r="U19" i="21"/>
  <c r="U22"/>
  <c r="U26"/>
  <c r="U30"/>
  <c r="U34"/>
  <c r="U38"/>
  <c r="U20" i="17"/>
  <c r="U24"/>
  <c r="U28"/>
  <c r="U32"/>
  <c r="U36"/>
  <c r="U23" i="25"/>
  <c r="U27" i="21"/>
  <c r="U31" i="17"/>
  <c r="U23"/>
  <c r="U30" i="16"/>
  <c r="U23"/>
  <c r="U31"/>
  <c r="AF28" i="17"/>
  <c r="AE20"/>
  <c r="AE19"/>
  <c r="AE24"/>
  <c r="AE28"/>
  <c r="AE32"/>
  <c r="AE36"/>
  <c r="AE22" i="18"/>
  <c r="AE26"/>
  <c r="AE30"/>
  <c r="AE34"/>
  <c r="AE38"/>
  <c r="U19" i="19"/>
  <c r="AE22"/>
  <c r="AE26"/>
  <c r="AE30"/>
  <c r="AE34"/>
  <c r="AE38"/>
  <c r="U19" i="20"/>
  <c r="U20"/>
  <c r="AE21"/>
  <c r="AE25"/>
  <c r="AE29"/>
  <c r="AE33"/>
  <c r="AE37"/>
  <c r="AE23" i="22"/>
  <c r="AE27"/>
  <c r="AE31"/>
  <c r="AE35"/>
  <c r="AE20" i="25"/>
  <c r="U31"/>
  <c r="AE22" i="21"/>
  <c r="AE24"/>
  <c r="AE26"/>
  <c r="AE28"/>
  <c r="AE30"/>
  <c r="AE32"/>
  <c r="AE34"/>
  <c r="AE36"/>
  <c r="AE38"/>
  <c r="AE21" i="23"/>
  <c r="AE23"/>
  <c r="AE25"/>
  <c r="AE27"/>
  <c r="AE29"/>
  <c r="AE31"/>
  <c r="AE33"/>
  <c r="AE35"/>
  <c r="AE37"/>
  <c r="AE22" i="24"/>
  <c r="AE24"/>
  <c r="AE26"/>
  <c r="AE28"/>
  <c r="AE30"/>
  <c r="AE32"/>
  <c r="AE34"/>
  <c r="AE36"/>
  <c r="AE38"/>
  <c r="AE21" i="25"/>
  <c r="AE23"/>
  <c r="AE25"/>
  <c r="AE27"/>
  <c r="AE29"/>
  <c r="AE31"/>
  <c r="AE33"/>
  <c r="AE35"/>
  <c r="AE37"/>
  <c r="U22" i="18"/>
  <c r="U26"/>
  <c r="U30"/>
  <c r="U34"/>
  <c r="U38"/>
  <c r="U23" i="19"/>
  <c r="U27"/>
  <c r="U31"/>
  <c r="U35"/>
  <c r="U22" i="20"/>
  <c r="U26"/>
  <c r="U30"/>
  <c r="U34"/>
  <c r="U38"/>
  <c r="U24" i="22"/>
  <c r="U28"/>
  <c r="U32"/>
  <c r="U36"/>
  <c r="U21" i="23"/>
  <c r="U25"/>
  <c r="U29"/>
  <c r="U33"/>
  <c r="U37"/>
  <c r="U24" i="24"/>
  <c r="U28"/>
  <c r="U32"/>
  <c r="U36"/>
  <c r="U25" i="25"/>
  <c r="U35"/>
  <c r="U37"/>
  <c r="U32" i="16"/>
  <c r="U24"/>
  <c r="U34"/>
  <c r="U26"/>
  <c r="U21"/>
  <c r="U25"/>
  <c r="U29"/>
  <c r="U33"/>
  <c r="AE25"/>
  <c r="AE29"/>
  <c r="AE33"/>
  <c r="AE37"/>
  <c r="AE21" i="17"/>
  <c r="AE23"/>
  <c r="AE25"/>
  <c r="AE27"/>
  <c r="AE29"/>
  <c r="AE31"/>
  <c r="AE33"/>
  <c r="AE35"/>
  <c r="U37" i="18"/>
  <c r="AE19"/>
  <c r="AE21"/>
  <c r="AE23"/>
  <c r="AE25"/>
  <c r="AE27"/>
  <c r="AE29"/>
  <c r="AE31"/>
  <c r="AE33"/>
  <c r="AE35"/>
  <c r="U38" i="19"/>
  <c r="AE21"/>
  <c r="AE23"/>
  <c r="AE25"/>
  <c r="AE27"/>
  <c r="AE29"/>
  <c r="AE31"/>
  <c r="AE33"/>
  <c r="AE35"/>
  <c r="AE22" i="20"/>
  <c r="AE24"/>
  <c r="AE26"/>
  <c r="AE28"/>
  <c r="AE30"/>
  <c r="AE32"/>
  <c r="AE34"/>
  <c r="AE36"/>
  <c r="AE21" i="21"/>
  <c r="AE23"/>
  <c r="AE25"/>
  <c r="AE27"/>
  <c r="AE29"/>
  <c r="AE31"/>
  <c r="AE33"/>
  <c r="AE35"/>
  <c r="AE22" i="22"/>
  <c r="AE24"/>
  <c r="AE26"/>
  <c r="AE28"/>
  <c r="AE30"/>
  <c r="AE32"/>
  <c r="AE34"/>
  <c r="AE36"/>
  <c r="AE20" i="23"/>
  <c r="AE22"/>
  <c r="AE24"/>
  <c r="AE26"/>
  <c r="AE28"/>
  <c r="AE30"/>
  <c r="AE32"/>
  <c r="AE34"/>
  <c r="AE36"/>
  <c r="AE20" i="24"/>
  <c r="U19"/>
  <c r="U20"/>
  <c r="AE21"/>
  <c r="AE23"/>
  <c r="AE25"/>
  <c r="AE27"/>
  <c r="AE29"/>
  <c r="AE31"/>
  <c r="AE33"/>
  <c r="AE35"/>
  <c r="AE22" i="25"/>
  <c r="AE24"/>
  <c r="AE26"/>
  <c r="AE28"/>
  <c r="AE30"/>
  <c r="AE32"/>
  <c r="AE34"/>
  <c r="AE36"/>
  <c r="U20" i="18"/>
  <c r="U24"/>
  <c r="U28"/>
  <c r="U32"/>
  <c r="U21" i="19"/>
  <c r="U25"/>
  <c r="U29"/>
  <c r="U33"/>
  <c r="U24" i="20"/>
  <c r="U28"/>
  <c r="U32"/>
  <c r="U22" i="22"/>
  <c r="U26"/>
  <c r="U30"/>
  <c r="U34"/>
  <c r="U23" i="23"/>
  <c r="U27"/>
  <c r="U31"/>
  <c r="U22" i="24"/>
  <c r="U26"/>
  <c r="U30"/>
  <c r="U34"/>
  <c r="U34" i="25"/>
  <c r="BO38" i="24"/>
  <c r="BR38" s="1"/>
  <c r="BR18" i="25" s="1"/>
  <c r="CL19" i="24"/>
  <c r="BO38" i="23"/>
  <c r="BO18" i="24" s="1"/>
  <c r="CD38" i="22"/>
  <c r="CD18" i="23" s="1"/>
  <c r="CF38" i="22"/>
  <c r="CF18" i="23" s="1"/>
  <c r="BN38" i="1"/>
  <c r="BQ38" s="1"/>
  <c r="BQ18" i="16" s="1"/>
  <c r="BX25" i="20"/>
  <c r="CD25" s="1"/>
  <c r="CB25"/>
  <c r="CH25" s="1"/>
  <c r="CL25"/>
  <c r="CO25" s="1"/>
  <c r="CN31" i="16"/>
  <c r="CN37"/>
  <c r="CN34"/>
  <c r="BM31"/>
  <c r="BP31" s="1"/>
  <c r="BS31" s="1"/>
  <c r="BT31" s="1"/>
  <c r="BX34"/>
  <c r="CD34" s="1"/>
  <c r="BM35"/>
  <c r="BP35" s="1"/>
  <c r="CL27"/>
  <c r="BO38" i="17"/>
  <c r="BR38" s="1"/>
  <c r="BR18" i="18" s="1"/>
  <c r="CM19"/>
  <c r="BO38" i="19"/>
  <c r="BO18" i="20" s="1"/>
  <c r="CD38"/>
  <c r="CD18" i="21" s="1"/>
  <c r="BO38"/>
  <c r="BO18" i="22" s="1"/>
  <c r="CM19" i="24"/>
  <c r="BP38" i="23"/>
  <c r="BP18" i="24" s="1"/>
  <c r="BQ38" i="23"/>
  <c r="BQ18" i="24" s="1"/>
  <c r="CM38"/>
  <c r="CM18" i="25" s="1"/>
  <c r="BY18"/>
  <c r="BM18"/>
  <c r="CG38" i="22"/>
  <c r="CE38"/>
  <c r="CE18" i="23" s="1"/>
  <c r="BN38" i="22"/>
  <c r="BQ38" s="1"/>
  <c r="BQ18" i="23" s="1"/>
  <c r="BP38" i="22"/>
  <c r="BP18" i="23" s="1"/>
  <c r="CL19" i="22"/>
  <c r="CM19"/>
  <c r="BN18"/>
  <c r="BP38" i="21"/>
  <c r="BP18" i="22" s="1"/>
  <c r="BM38" i="20"/>
  <c r="BM18" i="21" s="1"/>
  <c r="BY38" i="20"/>
  <c r="BY18" i="21" s="1"/>
  <c r="BN19" i="20"/>
  <c r="BQ19" s="1"/>
  <c r="CM19"/>
  <c r="CL19"/>
  <c r="BP38" i="19"/>
  <c r="BP18" i="20" s="1"/>
  <c r="CL19" i="19"/>
  <c r="BX38" i="18"/>
  <c r="BX18" i="19" s="1"/>
  <c r="CL19" i="18"/>
  <c r="CN19" s="1"/>
  <c r="CF38" i="17"/>
  <c r="CF18" i="18" s="1"/>
  <c r="BX38" i="17"/>
  <c r="CD38" s="1"/>
  <c r="CL19"/>
  <c r="CM19"/>
  <c r="CM30" i="16"/>
  <c r="CL30"/>
  <c r="CM19"/>
  <c r="CL38" i="24"/>
  <c r="CL18" i="25" s="1"/>
  <c r="CG18" i="23"/>
  <c r="CL38" i="22"/>
  <c r="CL18" i="23" s="1"/>
  <c r="CO19" i="18"/>
  <c r="CL38" i="16"/>
  <c r="CL18" i="17" s="1"/>
  <c r="CM38" i="22"/>
  <c r="CN38" s="1"/>
  <c r="CM38" i="20"/>
  <c r="CM18" i="21" s="1"/>
  <c r="CM38" i="18"/>
  <c r="CM18" i="19" s="1"/>
  <c r="CM38" i="17"/>
  <c r="CM18" i="18" s="1"/>
  <c r="CL38" i="20"/>
  <c r="CL18" i="21" s="1"/>
  <c r="CL38" i="18"/>
  <c r="CL18" i="19" s="1"/>
  <c r="CL38" i="17"/>
  <c r="CL18" i="18" s="1"/>
  <c r="AE25" i="22"/>
  <c r="AE28" i="16"/>
  <c r="AE32" i="18"/>
  <c r="AE38" i="22"/>
  <c r="AE33"/>
  <c r="U37" i="24"/>
  <c r="AE24" i="16"/>
  <c r="AE32"/>
  <c r="AE20" i="18"/>
  <c r="AE28"/>
  <c r="U37" i="22"/>
  <c r="AE21"/>
  <c r="AE29"/>
  <c r="U19" i="23"/>
  <c r="AY26" i="1"/>
  <c r="BX34" i="17"/>
  <c r="CD34" s="1"/>
  <c r="BM35"/>
  <c r="BP35" s="1"/>
  <c r="BS35" s="1"/>
  <c r="BT35" s="1"/>
  <c r="BM31" i="18"/>
  <c r="BP31" s="1"/>
  <c r="BX32"/>
  <c r="CD32" s="1"/>
  <c r="CB32"/>
  <c r="CH32" s="1"/>
  <c r="BM33"/>
  <c r="BP33" s="1"/>
  <c r="BX34"/>
  <c r="CD34" s="1"/>
  <c r="CB34"/>
  <c r="CH34" s="1"/>
  <c r="BM35"/>
  <c r="BP35" s="1"/>
  <c r="BS35" s="1"/>
  <c r="BT35" s="1"/>
  <c r="BX36"/>
  <c r="CD36" s="1"/>
  <c r="CB36"/>
  <c r="CH36" s="1"/>
  <c r="BM37"/>
  <c r="BP37" s="1"/>
  <c r="BX26" i="19"/>
  <c r="CD26" s="1"/>
  <c r="CJ26" s="1"/>
  <c r="CB26"/>
  <c r="CH26" s="1"/>
  <c r="CB32"/>
  <c r="CH32" s="1"/>
  <c r="CB36"/>
  <c r="CH36" s="1"/>
  <c r="CB33" i="20"/>
  <c r="CH33" s="1"/>
  <c r="BX21" i="18"/>
  <c r="CD21" s="1"/>
  <c r="BX24" i="19"/>
  <c r="CD24" s="1"/>
  <c r="BN27"/>
  <c r="BQ27" s="1"/>
  <c r="BX28"/>
  <c r="CD28" s="1"/>
  <c r="BM31"/>
  <c r="BP31" s="1"/>
  <c r="BX32"/>
  <c r="CD32" s="1"/>
  <c r="CB34"/>
  <c r="CH34" s="1"/>
  <c r="CK34" s="1"/>
  <c r="BM35"/>
  <c r="BP35" s="1"/>
  <c r="BX36"/>
  <c r="CD36" s="1"/>
  <c r="BY24" i="20"/>
  <c r="CE24" s="1"/>
  <c r="CJ24" s="1"/>
  <c r="BY28"/>
  <c r="CE28" s="1"/>
  <c r="CB29"/>
  <c r="CH29" s="1"/>
  <c r="BM32"/>
  <c r="BP32" s="1"/>
  <c r="BX33"/>
  <c r="CD33" s="1"/>
  <c r="CL33"/>
  <c r="CO33" s="1"/>
  <c r="BY36"/>
  <c r="CE36" s="1"/>
  <c r="CJ36" s="1"/>
  <c r="CB37"/>
  <c r="CH37" s="1"/>
  <c r="BX26" i="25"/>
  <c r="CD26" s="1"/>
  <c r="CB26"/>
  <c r="CH26" s="1"/>
  <c r="BM27"/>
  <c r="BP27" s="1"/>
  <c r="BX27" i="20"/>
  <c r="CD27" s="1"/>
  <c r="CB27"/>
  <c r="CH27" s="1"/>
  <c r="BX31"/>
  <c r="CD31" s="1"/>
  <c r="CB31"/>
  <c r="CH31" s="1"/>
  <c r="BX35"/>
  <c r="CD35" s="1"/>
  <c r="CB35"/>
  <c r="CH35" s="1"/>
  <c r="BX21" i="23"/>
  <c r="CD21" s="1"/>
  <c r="BX23"/>
  <c r="CD23" s="1"/>
  <c r="BX21" i="24"/>
  <c r="CD21" s="1"/>
  <c r="CJ21" s="1"/>
  <c r="BX23"/>
  <c r="CD23" s="1"/>
  <c r="CJ23" s="1"/>
  <c r="BX24" i="25"/>
  <c r="CD24" s="1"/>
  <c r="BX28"/>
  <c r="CD28" s="1"/>
  <c r="BX30"/>
  <c r="CD30" s="1"/>
  <c r="AG18" i="16"/>
  <c r="AH18" s="1"/>
  <c r="AH19" s="1"/>
  <c r="AS38" i="18"/>
  <c r="AQ38"/>
  <c r="AR38" s="1"/>
  <c r="AO38"/>
  <c r="AP38" s="1"/>
  <c r="AT37"/>
  <c r="AU37" s="1"/>
  <c r="AS36"/>
  <c r="AQ36"/>
  <c r="AR36" s="1"/>
  <c r="AO36"/>
  <c r="AP36" s="1"/>
  <c r="AV35"/>
  <c r="AW35" s="1"/>
  <c r="AS34"/>
  <c r="AQ34"/>
  <c r="AR34" s="1"/>
  <c r="AO34"/>
  <c r="AP34" s="1"/>
  <c r="AS32"/>
  <c r="AQ32"/>
  <c r="AR32" s="1"/>
  <c r="AO32"/>
  <c r="AP32" s="1"/>
  <c r="AV31"/>
  <c r="AW31" s="1"/>
  <c r="AS30"/>
  <c r="AQ30"/>
  <c r="AR30" s="1"/>
  <c r="AO30"/>
  <c r="AP30" s="1"/>
  <c r="AT29"/>
  <c r="AU29" s="1"/>
  <c r="AN23"/>
  <c r="AV19"/>
  <c r="AW19" s="1"/>
  <c r="AN19"/>
  <c r="AN38"/>
  <c r="AN36"/>
  <c r="AN34"/>
  <c r="AN32"/>
  <c r="AN30"/>
  <c r="AT28"/>
  <c r="AU28" s="1"/>
  <c r="AV28"/>
  <c r="AW28" s="1"/>
  <c r="AS28"/>
  <c r="AO26"/>
  <c r="AP26" s="1"/>
  <c r="AQ26"/>
  <c r="AR26" s="1"/>
  <c r="AO22"/>
  <c r="AP22" s="1"/>
  <c r="AQ22"/>
  <c r="AR22" s="1"/>
  <c r="AO37"/>
  <c r="AP37" s="1"/>
  <c r="AO29"/>
  <c r="AP29" s="1"/>
  <c r="AO23"/>
  <c r="AP23" s="1"/>
  <c r="AO19"/>
  <c r="AP19" s="1"/>
  <c r="AQ37"/>
  <c r="AR37" s="1"/>
  <c r="AQ29"/>
  <c r="AR29" s="1"/>
  <c r="AQ23"/>
  <c r="AR23" s="1"/>
  <c r="AN22"/>
  <c r="AM22"/>
  <c r="AM26"/>
  <c r="AM23"/>
  <c r="AM31"/>
  <c r="CN20" i="24"/>
  <c r="CN22"/>
  <c r="CN35"/>
  <c r="CO35"/>
  <c r="CN37"/>
  <c r="CK31"/>
  <c r="CE18" i="25"/>
  <c r="BS35" i="24"/>
  <c r="BT35" s="1"/>
  <c r="CJ30"/>
  <c r="CM21"/>
  <c r="CN21" s="1"/>
  <c r="BN22"/>
  <c r="BQ22" s="1"/>
  <c r="BS22" s="1"/>
  <c r="BT22" s="1"/>
  <c r="CM23"/>
  <c r="CN35" i="23"/>
  <c r="CN37"/>
  <c r="CO36"/>
  <c r="CM21"/>
  <c r="BN22"/>
  <c r="BQ22" s="1"/>
  <c r="CM23"/>
  <c r="CN23" s="1"/>
  <c r="CK19" i="22"/>
  <c r="CO20" i="21"/>
  <c r="CN35"/>
  <c r="CO35"/>
  <c r="CO21"/>
  <c r="CN21"/>
  <c r="BN21"/>
  <c r="BQ21" s="1"/>
  <c r="CM22"/>
  <c r="BN23"/>
  <c r="BQ23" s="1"/>
  <c r="CN25" i="20"/>
  <c r="BX29"/>
  <c r="CD29" s="1"/>
  <c r="CL29"/>
  <c r="CN29" s="1"/>
  <c r="BY32"/>
  <c r="CE32" s="1"/>
  <c r="BN36"/>
  <c r="BQ36" s="1"/>
  <c r="BX37"/>
  <c r="CD37" s="1"/>
  <c r="CL37"/>
  <c r="CO35" i="19"/>
  <c r="CO37"/>
  <c r="CN37"/>
  <c r="CO36"/>
  <c r="CN36"/>
  <c r="CK20"/>
  <c r="CM24"/>
  <c r="CO24" s="1"/>
  <c r="CM28"/>
  <c r="CO28" s="1"/>
  <c r="BN29"/>
  <c r="BQ29" s="1"/>
  <c r="BS29" s="1"/>
  <c r="BT29" s="1"/>
  <c r="BM37"/>
  <c r="BP37" s="1"/>
  <c r="CN33" i="18"/>
  <c r="CO35"/>
  <c r="CM21"/>
  <c r="CN21" s="1"/>
  <c r="BN22"/>
  <c r="BQ22" s="1"/>
  <c r="BS22" s="1"/>
  <c r="BT22" s="1"/>
  <c r="CM23"/>
  <c r="CN23" s="1"/>
  <c r="CE38" i="17"/>
  <c r="CN20"/>
  <c r="CN30"/>
  <c r="BP18" i="16"/>
  <c r="BY22" i="1"/>
  <c r="CE22" s="1"/>
  <c r="BZ24"/>
  <c r="CF24" s="1"/>
  <c r="BX24"/>
  <c r="CD24" s="1"/>
  <c r="CB24"/>
  <c r="CH24" s="1"/>
  <c r="CA27"/>
  <c r="CG27" s="1"/>
  <c r="BZ27"/>
  <c r="CF27" s="1"/>
  <c r="BX27"/>
  <c r="CD27" s="1"/>
  <c r="CL27"/>
  <c r="BZ28"/>
  <c r="CF28" s="1"/>
  <c r="BX28"/>
  <c r="CD28" s="1"/>
  <c r="CB28"/>
  <c r="CH28" s="1"/>
  <c r="BY28"/>
  <c r="CE28" s="1"/>
  <c r="BZ31"/>
  <c r="CF31" s="1"/>
  <c r="CM31"/>
  <c r="CO31" s="1"/>
  <c r="CB31"/>
  <c r="CH31" s="1"/>
  <c r="BX31"/>
  <c r="CD31" s="1"/>
  <c r="BY31"/>
  <c r="CE31" s="1"/>
  <c r="CC31"/>
  <c r="CI31" s="1"/>
  <c r="CA31"/>
  <c r="CG31" s="1"/>
  <c r="BX33"/>
  <c r="CD33" s="1"/>
  <c r="CA33"/>
  <c r="CG33" s="1"/>
  <c r="CB33"/>
  <c r="CH33" s="1"/>
  <c r="BY33"/>
  <c r="CE33" s="1"/>
  <c r="CC33"/>
  <c r="CI33" s="1"/>
  <c r="BZ33"/>
  <c r="CF33" s="1"/>
  <c r="CC35"/>
  <c r="CI35" s="1"/>
  <c r="BY35"/>
  <c r="CE35" s="1"/>
  <c r="BM37"/>
  <c r="BP37" s="1"/>
  <c r="BS37" s="1"/>
  <c r="BT37" s="1"/>
  <c r="BN37"/>
  <c r="BQ37" s="1"/>
  <c r="BO37"/>
  <c r="BR37" s="1"/>
  <c r="BX23"/>
  <c r="CD23" s="1"/>
  <c r="CA23"/>
  <c r="CG23" s="1"/>
  <c r="CC23"/>
  <c r="CI23" s="1"/>
  <c r="CA25"/>
  <c r="CG25" s="1"/>
  <c r="CC25"/>
  <c r="CI25" s="1"/>
  <c r="BY25"/>
  <c r="CE25" s="1"/>
  <c r="CJ25" s="1"/>
  <c r="CB25"/>
  <c r="CH25" s="1"/>
  <c r="CM25"/>
  <c r="CL25"/>
  <c r="BX30"/>
  <c r="CD30" s="1"/>
  <c r="CA30"/>
  <c r="CG30" s="1"/>
  <c r="BZ32"/>
  <c r="CF32" s="1"/>
  <c r="BX32"/>
  <c r="CD32" s="1"/>
  <c r="CB32"/>
  <c r="CH32" s="1"/>
  <c r="BY32"/>
  <c r="CE32" s="1"/>
  <c r="CA32"/>
  <c r="CG32" s="1"/>
  <c r="CC32"/>
  <c r="CI32" s="1"/>
  <c r="CN23" i="24"/>
  <c r="CO21" i="18"/>
  <c r="CE18"/>
  <c r="AH38" i="20"/>
  <c r="U20" i="22"/>
  <c r="CO27" i="25"/>
  <c r="CK34"/>
  <c r="CM24"/>
  <c r="CK35"/>
  <c r="AH38" i="19"/>
  <c r="AG18"/>
  <c r="AH18" s="1"/>
  <c r="AH19" s="1"/>
  <c r="AH38" i="17"/>
  <c r="AH38" i="16"/>
  <c r="BS24" i="1"/>
  <c r="BT24" s="1"/>
  <c r="CL33"/>
  <c r="CM33"/>
  <c r="CK34" i="23"/>
  <c r="CK32" i="24"/>
  <c r="BS33"/>
  <c r="BT33" s="1"/>
  <c r="CJ32"/>
  <c r="BS27" i="17"/>
  <c r="BT27" s="1"/>
  <c r="BS27" i="18"/>
  <c r="BT27" s="1"/>
  <c r="CO24" i="24"/>
  <c r="BA36" i="23"/>
  <c r="BB36" s="1"/>
  <c r="BM24" i="20"/>
  <c r="BP24" s="1"/>
  <c r="BN24"/>
  <c r="BQ24" s="1"/>
  <c r="BM30"/>
  <c r="BP30" s="1"/>
  <c r="BN30"/>
  <c r="BQ30" s="1"/>
  <c r="AH38" i="23"/>
  <c r="AH38" i="24"/>
  <c r="CO29" i="25"/>
  <c r="BN31"/>
  <c r="BQ31" s="1"/>
  <c r="BS31" s="1"/>
  <c r="BT31" s="1"/>
  <c r="AD19" i="17"/>
  <c r="AD23"/>
  <c r="BA25" i="1"/>
  <c r="BB25" s="1"/>
  <c r="AZ25"/>
  <c r="AY25"/>
  <c r="BA31"/>
  <c r="BB31" s="1"/>
  <c r="AY31"/>
  <c r="AZ31"/>
  <c r="AM35"/>
  <c r="AM27"/>
  <c r="AQ22"/>
  <c r="AR22" s="1"/>
  <c r="AQ25"/>
  <c r="AR25" s="1"/>
  <c r="AQ27"/>
  <c r="AR27" s="1"/>
  <c r="AS31"/>
  <c r="AO35"/>
  <c r="AP35" s="1"/>
  <c r="AS35"/>
  <c r="AV23"/>
  <c r="AW23" s="1"/>
  <c r="AV25"/>
  <c r="AW25" s="1"/>
  <c r="AV27"/>
  <c r="AW27" s="1"/>
  <c r="AN31"/>
  <c r="AT33"/>
  <c r="AU33" s="1"/>
  <c r="AN35"/>
  <c r="AX30"/>
  <c r="BA30" s="1"/>
  <c r="BB30" s="1"/>
  <c r="AX24"/>
  <c r="AY24" s="1"/>
  <c r="AT22"/>
  <c r="AU22" s="1"/>
  <c r="AM33"/>
  <c r="AO25"/>
  <c r="AP25" s="1"/>
  <c r="AS33"/>
  <c r="AT23"/>
  <c r="AU23" s="1"/>
  <c r="AT31"/>
  <c r="AU31" s="1"/>
  <c r="AQ38"/>
  <c r="AR38" s="1"/>
  <c r="AN38"/>
  <c r="AV24"/>
  <c r="AW24" s="1"/>
  <c r="AQ24"/>
  <c r="AR24" s="1"/>
  <c r="AX38"/>
  <c r="AY38" s="1"/>
  <c r="AS38"/>
  <c r="AN33"/>
  <c r="AN25"/>
  <c r="AS37"/>
  <c r="AO33"/>
  <c r="AP33" s="1"/>
  <c r="AS25"/>
  <c r="AO23"/>
  <c r="AP23" s="1"/>
  <c r="CK21" i="25"/>
  <c r="CN23"/>
  <c r="CO31"/>
  <c r="CN31"/>
  <c r="CO33"/>
  <c r="CN33"/>
  <c r="CN35"/>
  <c r="CO35"/>
  <c r="CO23"/>
  <c r="CO26"/>
  <c r="CN27"/>
  <c r="CN26"/>
  <c r="CK27"/>
  <c r="AY27" i="1"/>
  <c r="AZ27"/>
  <c r="BA27"/>
  <c r="BB27" s="1"/>
  <c r="AZ33"/>
  <c r="BA33"/>
  <c r="BB33" s="1"/>
  <c r="AY33"/>
  <c r="BA35"/>
  <c r="BB35" s="1"/>
  <c r="AY35"/>
  <c r="AZ35"/>
  <c r="BS21" i="25"/>
  <c r="BT21" s="1"/>
  <c r="BS24"/>
  <c r="BT24" s="1"/>
  <c r="BS20"/>
  <c r="BT20" s="1"/>
  <c r="CN29"/>
  <c r="BM30"/>
  <c r="BP30" s="1"/>
  <c r="CB29"/>
  <c r="CH29" s="1"/>
  <c r="CK29" s="1"/>
  <c r="BZ29"/>
  <c r="CF29" s="1"/>
  <c r="BX29"/>
  <c r="CD29" s="1"/>
  <c r="CC28"/>
  <c r="CI28" s="1"/>
  <c r="BN30"/>
  <c r="BQ30" s="1"/>
  <c r="BY19"/>
  <c r="CE19" s="1"/>
  <c r="BM19"/>
  <c r="BP19" s="1"/>
  <c r="BN19"/>
  <c r="BQ19" s="1"/>
  <c r="BX27"/>
  <c r="CD27" s="1"/>
  <c r="BZ27"/>
  <c r="CF27" s="1"/>
  <c r="BZ19"/>
  <c r="CF19" s="1"/>
  <c r="BO29"/>
  <c r="BR29" s="1"/>
  <c r="CL28"/>
  <c r="BZ28"/>
  <c r="CF28" s="1"/>
  <c r="CL24"/>
  <c r="BZ24"/>
  <c r="CF24" s="1"/>
  <c r="CM28"/>
  <c r="BN29"/>
  <c r="BQ29" s="1"/>
  <c r="CN19" i="24"/>
  <c r="CJ19"/>
  <c r="BS32"/>
  <c r="BT32" s="1"/>
  <c r="CJ31"/>
  <c r="CK22"/>
  <c r="BQ38"/>
  <c r="BQ18" i="25" s="1"/>
  <c r="CG38" i="24"/>
  <c r="CG18" i="25" s="1"/>
  <c r="CI38" i="24"/>
  <c r="CI18" i="25" s="1"/>
  <c r="CO29" i="24"/>
  <c r="CO33"/>
  <c r="CK26" i="23"/>
  <c r="CK37"/>
  <c r="BS30"/>
  <c r="BT30" s="1"/>
  <c r="CJ20"/>
  <c r="CN20"/>
  <c r="CO20"/>
  <c r="CO28"/>
  <c r="CN28"/>
  <c r="CJ37"/>
  <c r="CK21"/>
  <c r="BS22"/>
  <c r="BT22" s="1"/>
  <c r="CO20" i="22"/>
  <c r="CN20"/>
  <c r="CK31"/>
  <c r="CO21"/>
  <c r="CN21"/>
  <c r="CN27"/>
  <c r="CO27"/>
  <c r="CJ31"/>
  <c r="CN23" i="21"/>
  <c r="CO23"/>
  <c r="CK24"/>
  <c r="BS22"/>
  <c r="BT22" s="1"/>
  <c r="BS35"/>
  <c r="BT35" s="1"/>
  <c r="CN24"/>
  <c r="CO24"/>
  <c r="CO28"/>
  <c r="CN28"/>
  <c r="CO20" i="20"/>
  <c r="CN20"/>
  <c r="CO22"/>
  <c r="CN22"/>
  <c r="CO21"/>
  <c r="CN23"/>
  <c r="CO23"/>
  <c r="BS19"/>
  <c r="BT19" s="1"/>
  <c r="CM27"/>
  <c r="BN28"/>
  <c r="BQ28" s="1"/>
  <c r="CC30"/>
  <c r="CI30" s="1"/>
  <c r="CM35"/>
  <c r="CN35" s="1"/>
  <c r="CJ34" i="19"/>
  <c r="BQ18" i="20"/>
  <c r="CO20" i="19"/>
  <c r="CN26"/>
  <c r="CO26"/>
  <c r="CJ29"/>
  <c r="CO26" i="18"/>
  <c r="CN26"/>
  <c r="CL20"/>
  <c r="CO20" s="1"/>
  <c r="CC20"/>
  <c r="CI20" s="1"/>
  <c r="CM20"/>
  <c r="BZ20"/>
  <c r="CF20" s="1"/>
  <c r="CB20"/>
  <c r="CH20" s="1"/>
  <c r="CM24"/>
  <c r="BX24"/>
  <c r="CD24" s="1"/>
  <c r="CB24"/>
  <c r="CH24" s="1"/>
  <c r="BZ24"/>
  <c r="CF24" s="1"/>
  <c r="CL24"/>
  <c r="CN24" s="1"/>
  <c r="CB27"/>
  <c r="CH27" s="1"/>
  <c r="BZ27"/>
  <c r="CF27" s="1"/>
  <c r="BX27"/>
  <c r="CD27" s="1"/>
  <c r="BO28"/>
  <c r="BR28" s="1"/>
  <c r="BN29"/>
  <c r="BQ29" s="1"/>
  <c r="BM29"/>
  <c r="BP29" s="1"/>
  <c r="BL18" i="19"/>
  <c r="BM38" i="18"/>
  <c r="BP38" s="1"/>
  <c r="BP18" i="19" s="1"/>
  <c r="BO38" i="18"/>
  <c r="BR38" s="1"/>
  <c r="BR18" i="19" s="1"/>
  <c r="CO32" i="18"/>
  <c r="CN32"/>
  <c r="BM20"/>
  <c r="BP20" s="1"/>
  <c r="BO20"/>
  <c r="BR20" s="1"/>
  <c r="BO21"/>
  <c r="BR21" s="1"/>
  <c r="BM21"/>
  <c r="BP21" s="1"/>
  <c r="CB23"/>
  <c r="CH23" s="1"/>
  <c r="BY23"/>
  <c r="CE23" s="1"/>
  <c r="CA23"/>
  <c r="CG23" s="1"/>
  <c r="CC23"/>
  <c r="CI23" s="1"/>
  <c r="BX23"/>
  <c r="CD23" s="1"/>
  <c r="BO24"/>
  <c r="BR24" s="1"/>
  <c r="BM24"/>
  <c r="BP24" s="1"/>
  <c r="BN24"/>
  <c r="BQ24" s="1"/>
  <c r="BN25"/>
  <c r="BQ25" s="1"/>
  <c r="BM25"/>
  <c r="BP25" s="1"/>
  <c r="CM28"/>
  <c r="BX28"/>
  <c r="CD28" s="1"/>
  <c r="CB28"/>
  <c r="CH28" s="1"/>
  <c r="BZ28"/>
  <c r="CF28" s="1"/>
  <c r="CL28"/>
  <c r="CN28" s="1"/>
  <c r="BY28"/>
  <c r="CE28" s="1"/>
  <c r="CA28"/>
  <c r="CG28" s="1"/>
  <c r="CB38"/>
  <c r="CB18" i="19" s="1"/>
  <c r="BZ38" i="18"/>
  <c r="BZ18" i="19" s="1"/>
  <c r="BY38" i="18"/>
  <c r="BY18" i="19" s="1"/>
  <c r="CA38" i="18"/>
  <c r="CC38"/>
  <c r="CC18" i="19" s="1"/>
  <c r="BW18"/>
  <c r="CJ32" i="18"/>
  <c r="BQ38"/>
  <c r="BQ18" i="19" s="1"/>
  <c r="CJ31" i="18"/>
  <c r="CC24"/>
  <c r="CI24" s="1"/>
  <c r="BY24"/>
  <c r="CE24" s="1"/>
  <c r="BY27"/>
  <c r="CE27" s="1"/>
  <c r="CA27"/>
  <c r="CG27" s="1"/>
  <c r="CK27" s="1"/>
  <c r="BY20"/>
  <c r="CE20" s="1"/>
  <c r="CO36"/>
  <c r="CN22"/>
  <c r="CO33"/>
  <c r="CN35"/>
  <c r="CO32" i="17"/>
  <c r="CN32"/>
  <c r="CP32" s="1"/>
  <c r="CT32" s="1"/>
  <c r="CO26"/>
  <c r="CJ30"/>
  <c r="CJ24"/>
  <c r="BS21"/>
  <c r="BT21" s="1"/>
  <c r="CO33"/>
  <c r="CN33"/>
  <c r="CK30"/>
  <c r="BS33"/>
  <c r="BT33" s="1"/>
  <c r="CC28"/>
  <c r="CI28" s="1"/>
  <c r="CA28"/>
  <c r="CG28" s="1"/>
  <c r="BY28"/>
  <c r="CE28" s="1"/>
  <c r="CA27"/>
  <c r="CG27" s="1"/>
  <c r="CA25"/>
  <c r="CG25" s="1"/>
  <c r="CB23"/>
  <c r="CH23" s="1"/>
  <c r="BZ23"/>
  <c r="CF23" s="1"/>
  <c r="BX23"/>
  <c r="CD23" s="1"/>
  <c r="BM28"/>
  <c r="BP28" s="1"/>
  <c r="BO28"/>
  <c r="BR28" s="1"/>
  <c r="CL27"/>
  <c r="CN27" s="1"/>
  <c r="BM26"/>
  <c r="BP26" s="1"/>
  <c r="BO26"/>
  <c r="BR26" s="1"/>
  <c r="CL25"/>
  <c r="BM24"/>
  <c r="BP24" s="1"/>
  <c r="CC23"/>
  <c r="CI23" s="1"/>
  <c r="CA23"/>
  <c r="CG23" s="1"/>
  <c r="BO19"/>
  <c r="BR19" s="1"/>
  <c r="BM19"/>
  <c r="BP19" s="1"/>
  <c r="BM29"/>
  <c r="BP29" s="1"/>
  <c r="BS29" s="1"/>
  <c r="BT29" s="1"/>
  <c r="CL28"/>
  <c r="CO28" s="1"/>
  <c r="CB28"/>
  <c r="CH28" s="1"/>
  <c r="BX28"/>
  <c r="CD28" s="1"/>
  <c r="CB38"/>
  <c r="CH38" s="1"/>
  <c r="CA18"/>
  <c r="CG38" i="16"/>
  <c r="CG18" i="17" s="1"/>
  <c r="BQ38" i="16"/>
  <c r="BQ18" i="17" s="1"/>
  <c r="BN18"/>
  <c r="CO20" i="16"/>
  <c r="CN20"/>
  <c r="CB25"/>
  <c r="CH25" s="1"/>
  <c r="BZ25"/>
  <c r="CF25" s="1"/>
  <c r="CM26"/>
  <c r="BX26"/>
  <c r="CD26" s="1"/>
  <c r="CB26"/>
  <c r="CH26" s="1"/>
  <c r="CL26"/>
  <c r="BY26"/>
  <c r="CE26" s="1"/>
  <c r="BN30"/>
  <c r="BQ30" s="1"/>
  <c r="BO30"/>
  <c r="BR30" s="1"/>
  <c r="BM30"/>
  <c r="BP30" s="1"/>
  <c r="BO38"/>
  <c r="BO18" i="17" s="1"/>
  <c r="BM38" i="16"/>
  <c r="BP38" s="1"/>
  <c r="BP18" i="17" s="1"/>
  <c r="CD38" i="16"/>
  <c r="CD18" i="17" s="1"/>
  <c r="BX18"/>
  <c r="BX19" i="16"/>
  <c r="CD19" s="1"/>
  <c r="BZ19"/>
  <c r="CF19" s="1"/>
  <c r="CB19"/>
  <c r="CH19" s="1"/>
  <c r="CL19"/>
  <c r="CC29"/>
  <c r="CI29" s="1"/>
  <c r="CL29"/>
  <c r="CM29"/>
  <c r="CN27"/>
  <c r="CK34"/>
  <c r="CC26"/>
  <c r="CI26" s="1"/>
  <c r="CL25"/>
  <c r="CJ20"/>
  <c r="BZ26"/>
  <c r="CF26" s="1"/>
  <c r="CJ36"/>
  <c r="CN21"/>
  <c r="CO31"/>
  <c r="CO35"/>
  <c r="CJ31" i="1"/>
  <c r="BS25"/>
  <c r="BT25" s="1"/>
  <c r="BS36"/>
  <c r="BT36" s="1"/>
  <c r="BS34"/>
  <c r="BT34" s="1"/>
  <c r="CO28" i="25"/>
  <c r="BS38" i="24"/>
  <c r="BS18" i="25" s="1"/>
  <c r="CF38" i="18"/>
  <c r="CF18" i="19" s="1"/>
  <c r="CO28" i="18"/>
  <c r="BM18" i="19"/>
  <c r="CI38" i="18"/>
  <c r="CI18" i="19" s="1"/>
  <c r="CE38" i="18"/>
  <c r="CE18" i="19" s="1"/>
  <c r="BO18"/>
  <c r="BR38" i="16"/>
  <c r="CA18" i="19" l="1"/>
  <c r="CG38" i="18"/>
  <c r="CG18" i="19" s="1"/>
  <c r="BS23" i="21"/>
  <c r="BT23" s="1"/>
  <c r="BU23" s="1"/>
  <c r="CB18" i="23"/>
  <c r="CH38" i="22"/>
  <c r="CH18" i="23" s="1"/>
  <c r="AO37" i="21"/>
  <c r="AP37" s="1"/>
  <c r="CA18" i="22"/>
  <c r="CG38" i="21"/>
  <c r="CG18" i="22" s="1"/>
  <c r="CN20" i="25"/>
  <c r="CO20"/>
  <c r="CO31" i="22"/>
  <c r="CN31"/>
  <c r="CN30" i="16"/>
  <c r="CO30"/>
  <c r="CO30" i="22"/>
  <c r="CN22"/>
  <c r="CO22"/>
  <c r="CO37" i="25"/>
  <c r="CN37"/>
  <c r="AX21" i="1"/>
  <c r="AQ21"/>
  <c r="AR21" s="1"/>
  <c r="AT21"/>
  <c r="AU21" s="1"/>
  <c r="AO21"/>
  <c r="AP21" s="1"/>
  <c r="AM21"/>
  <c r="AM29"/>
  <c r="AQ29"/>
  <c r="AR29" s="1"/>
  <c r="AV29"/>
  <c r="AW29" s="1"/>
  <c r="AT29"/>
  <c r="AU29" s="1"/>
  <c r="AS29"/>
  <c r="AN37"/>
  <c r="AV37"/>
  <c r="AW37" s="1"/>
  <c r="AT37"/>
  <c r="AU37" s="1"/>
  <c r="AM37"/>
  <c r="AQ37"/>
  <c r="AR37" s="1"/>
  <c r="AM25" i="16"/>
  <c r="AT25"/>
  <c r="AU25" s="1"/>
  <c r="AS25"/>
  <c r="AQ33"/>
  <c r="AR33" s="1"/>
  <c r="AT33"/>
  <c r="AU33" s="1"/>
  <c r="AV29" i="17"/>
  <c r="AW29" s="1"/>
  <c r="AS29"/>
  <c r="AQ37"/>
  <c r="AR37" s="1"/>
  <c r="AV37"/>
  <c r="AW37" s="1"/>
  <c r="AV33" i="18"/>
  <c r="AW33" s="1"/>
  <c r="AO33"/>
  <c r="AP33" s="1"/>
  <c r="AQ33"/>
  <c r="AR33" s="1"/>
  <c r="AT33"/>
  <c r="AU33" s="1"/>
  <c r="AS21" i="19"/>
  <c r="AN21"/>
  <c r="AS29"/>
  <c r="AN29"/>
  <c r="AO37"/>
  <c r="AP37" s="1"/>
  <c r="AN37"/>
  <c r="AO33" i="22"/>
  <c r="AP33" s="1"/>
  <c r="AV33"/>
  <c r="AW33" s="1"/>
  <c r="AS21" i="23"/>
  <c r="AN21"/>
  <c r="AO21"/>
  <c r="AP21" s="1"/>
  <c r="AV37"/>
  <c r="AW37" s="1"/>
  <c r="AN37"/>
  <c r="BO19" i="1"/>
  <c r="BR19" s="1"/>
  <c r="BM19"/>
  <c r="BP19" s="1"/>
  <c r="CC22"/>
  <c r="CI22" s="1"/>
  <c r="BX22"/>
  <c r="CD22" s="1"/>
  <c r="CB30"/>
  <c r="CH30" s="1"/>
  <c r="BY30"/>
  <c r="CE30" s="1"/>
  <c r="BZ30"/>
  <c r="CF30" s="1"/>
  <c r="CC30"/>
  <c r="CI30" s="1"/>
  <c r="CB38"/>
  <c r="CH38" s="1"/>
  <c r="CH18" i="16" s="1"/>
  <c r="BW18"/>
  <c r="BX38" i="1"/>
  <c r="BO20" i="16"/>
  <c r="BR20" s="1"/>
  <c r="BM20"/>
  <c r="BP20" s="1"/>
  <c r="BN20"/>
  <c r="BQ20" s="1"/>
  <c r="CC25"/>
  <c r="CI25" s="1"/>
  <c r="BY25"/>
  <c r="CE25" s="1"/>
  <c r="BX25"/>
  <c r="CD25" s="1"/>
  <c r="CA25"/>
  <c r="CG25" s="1"/>
  <c r="CM25"/>
  <c r="BN28"/>
  <c r="BQ28" s="1"/>
  <c r="BO28"/>
  <c r="BR28" s="1"/>
  <c r="BM28"/>
  <c r="BP28" s="1"/>
  <c r="CL33"/>
  <c r="BY33"/>
  <c r="CE33" s="1"/>
  <c r="BX33"/>
  <c r="CD33" s="1"/>
  <c r="CA33"/>
  <c r="CG33" s="1"/>
  <c r="BZ33"/>
  <c r="CF33" s="1"/>
  <c r="CC33"/>
  <c r="CI33" s="1"/>
  <c r="CB33"/>
  <c r="CH33" s="1"/>
  <c r="CM33"/>
  <c r="CN33" s="1"/>
  <c r="BO36"/>
  <c r="BR36" s="1"/>
  <c r="BN36"/>
  <c r="BQ36" s="1"/>
  <c r="BM36"/>
  <c r="BP36" s="1"/>
  <c r="CL21" i="17"/>
  <c r="BY21"/>
  <c r="CE21" s="1"/>
  <c r="CA21"/>
  <c r="CG21" s="1"/>
  <c r="BX21"/>
  <c r="CD21" s="1"/>
  <c r="CC21"/>
  <c r="CI21" s="1"/>
  <c r="BZ21"/>
  <c r="CF21" s="1"/>
  <c r="CM21"/>
  <c r="CN21" s="1"/>
  <c r="CB21"/>
  <c r="CH21" s="1"/>
  <c r="BN24"/>
  <c r="BQ24" s="1"/>
  <c r="BO24"/>
  <c r="BR24" s="1"/>
  <c r="BY29"/>
  <c r="CE29" s="1"/>
  <c r="CL29"/>
  <c r="CB29"/>
  <c r="CH29" s="1"/>
  <c r="BX29"/>
  <c r="CD29" s="1"/>
  <c r="CC29"/>
  <c r="CI29" s="1"/>
  <c r="CA29"/>
  <c r="CG29" s="1"/>
  <c r="CM29"/>
  <c r="BO32"/>
  <c r="BR32" s="1"/>
  <c r="BN32"/>
  <c r="BQ32" s="1"/>
  <c r="BS32" s="1"/>
  <c r="BT32" s="1"/>
  <c r="CL37"/>
  <c r="CN37" s="1"/>
  <c r="CA37"/>
  <c r="CG37" s="1"/>
  <c r="CC37"/>
  <c r="CI37" s="1"/>
  <c r="BX37"/>
  <c r="CD37" s="1"/>
  <c r="BZ37"/>
  <c r="CF37" s="1"/>
  <c r="CB37"/>
  <c r="CH37" s="1"/>
  <c r="BY37"/>
  <c r="CE37" s="1"/>
  <c r="CA25" i="18"/>
  <c r="CG25" s="1"/>
  <c r="CM25"/>
  <c r="BY25"/>
  <c r="CE25" s="1"/>
  <c r="CL25"/>
  <c r="CB25"/>
  <c r="CH25" s="1"/>
  <c r="BZ25"/>
  <c r="CF25" s="1"/>
  <c r="BX25"/>
  <c r="CD25" s="1"/>
  <c r="BM28"/>
  <c r="BP28" s="1"/>
  <c r="BN28"/>
  <c r="BQ28" s="1"/>
  <c r="AN29" i="23"/>
  <c r="CK29" i="16"/>
  <c r="CO34" i="18"/>
  <c r="CP34" s="1"/>
  <c r="CN37" i="21"/>
  <c r="CO37"/>
  <c r="AV21" i="1"/>
  <c r="AW21" s="1"/>
  <c r="AO29"/>
  <c r="AP29" s="1"/>
  <c r="AN21" i="21"/>
  <c r="CN19" i="16"/>
  <c r="CO19"/>
  <c r="CI38" i="17"/>
  <c r="CI18" i="18" s="1"/>
  <c r="CJ30" i="1"/>
  <c r="CL30" s="1"/>
  <c r="BN37" i="18"/>
  <c r="BQ37" s="1"/>
  <c r="BO37"/>
  <c r="BR37" s="1"/>
  <c r="CM19" i="19"/>
  <c r="CB19"/>
  <c r="CH19" s="1"/>
  <c r="BZ19"/>
  <c r="CF19" s="1"/>
  <c r="BY19"/>
  <c r="CE19" s="1"/>
  <c r="CA19"/>
  <c r="CG19" s="1"/>
  <c r="CC19"/>
  <c r="CI19" s="1"/>
  <c r="CM22"/>
  <c r="BX22"/>
  <c r="CD22" s="1"/>
  <c r="CJ22" s="1"/>
  <c r="CB22"/>
  <c r="CH22" s="1"/>
  <c r="BY22"/>
  <c r="CE22" s="1"/>
  <c r="CL22"/>
  <c r="CA22"/>
  <c r="CG22" s="1"/>
  <c r="CC22"/>
  <c r="CI22" s="1"/>
  <c r="BM25"/>
  <c r="BP25" s="1"/>
  <c r="BN25"/>
  <c r="BQ25" s="1"/>
  <c r="BZ30"/>
  <c r="CF30" s="1"/>
  <c r="BY30"/>
  <c r="CE30" s="1"/>
  <c r="CB30"/>
  <c r="CH30" s="1"/>
  <c r="CA30"/>
  <c r="CG30" s="1"/>
  <c r="CC30"/>
  <c r="CI30" s="1"/>
  <c r="BM33"/>
  <c r="BP33" s="1"/>
  <c r="BO33"/>
  <c r="BR33" s="1"/>
  <c r="BW18" i="20"/>
  <c r="BY38" i="19"/>
  <c r="CA38"/>
  <c r="CM38"/>
  <c r="CM18" i="20" s="1"/>
  <c r="CL38" i="19"/>
  <c r="BZ38"/>
  <c r="BX38"/>
  <c r="CB38"/>
  <c r="BN21" i="20"/>
  <c r="BQ21" s="1"/>
  <c r="BM21"/>
  <c r="BP21" s="1"/>
  <c r="CB26"/>
  <c r="CH26" s="1"/>
  <c r="BZ26"/>
  <c r="CF26" s="1"/>
  <c r="CA26"/>
  <c r="CG26" s="1"/>
  <c r="BY26"/>
  <c r="CE26" s="1"/>
  <c r="CC26"/>
  <c r="CI26" s="1"/>
  <c r="CL26"/>
  <c r="BN29"/>
  <c r="BQ29" s="1"/>
  <c r="BO29"/>
  <c r="BR29" s="1"/>
  <c r="BY34"/>
  <c r="CE34" s="1"/>
  <c r="CB34"/>
  <c r="CH34" s="1"/>
  <c r="BZ34"/>
  <c r="CF34" s="1"/>
  <c r="CA34"/>
  <c r="CG34" s="1"/>
  <c r="CC34"/>
  <c r="CI34" s="1"/>
  <c r="CL34"/>
  <c r="BN37"/>
  <c r="BQ37" s="1"/>
  <c r="BS37" s="1"/>
  <c r="BT37" s="1"/>
  <c r="BO37"/>
  <c r="BR37" s="1"/>
  <c r="CM19" i="21"/>
  <c r="CC19"/>
  <c r="CI19" s="1"/>
  <c r="BX19"/>
  <c r="CD19" s="1"/>
  <c r="CJ19" s="1"/>
  <c r="BZ19"/>
  <c r="CF19" s="1"/>
  <c r="CL19"/>
  <c r="CB19"/>
  <c r="CH19" s="1"/>
  <c r="BY19"/>
  <c r="CE19" s="1"/>
  <c r="CA19"/>
  <c r="CG19" s="1"/>
  <c r="CB22"/>
  <c r="CH22" s="1"/>
  <c r="BZ22"/>
  <c r="CF22" s="1"/>
  <c r="CL22"/>
  <c r="CO22" s="1"/>
  <c r="BY22"/>
  <c r="CE22" s="1"/>
  <c r="CC22"/>
  <c r="CI22" s="1"/>
  <c r="BX22"/>
  <c r="CD22" s="1"/>
  <c r="BN25"/>
  <c r="BQ25" s="1"/>
  <c r="BO25"/>
  <c r="BR25" s="1"/>
  <c r="BM25"/>
  <c r="BP25" s="1"/>
  <c r="CM30"/>
  <c r="BX30"/>
  <c r="CD30" s="1"/>
  <c r="BZ30"/>
  <c r="CF30" s="1"/>
  <c r="BY30"/>
  <c r="CE30" s="1"/>
  <c r="CL30"/>
  <c r="CA30"/>
  <c r="CG30" s="1"/>
  <c r="CC30"/>
  <c r="CI30" s="1"/>
  <c r="BN33"/>
  <c r="BQ33" s="1"/>
  <c r="BM33"/>
  <c r="BP33" s="1"/>
  <c r="BW18" i="22"/>
  <c r="BZ38" i="21"/>
  <c r="BY38"/>
  <c r="CC38"/>
  <c r="CC18" i="22" s="1"/>
  <c r="CM38" i="21"/>
  <c r="CM18" i="22" s="1"/>
  <c r="BX38" i="21"/>
  <c r="CB38"/>
  <c r="CB18" i="22" s="1"/>
  <c r="CL38" i="21"/>
  <c r="CN38" s="1"/>
  <c r="BN21" i="22"/>
  <c r="BQ21" s="1"/>
  <c r="BO21"/>
  <c r="BR21" s="1"/>
  <c r="CC26"/>
  <c r="CI26" s="1"/>
  <c r="BZ26"/>
  <c r="CF26" s="1"/>
  <c r="BY26"/>
  <c r="CE26" s="1"/>
  <c r="BX26"/>
  <c r="CD26" s="1"/>
  <c r="CA26"/>
  <c r="CG26" s="1"/>
  <c r="CL26"/>
  <c r="CM26"/>
  <c r="CO26" s="1"/>
  <c r="CB26"/>
  <c r="CH26" s="1"/>
  <c r="BN29"/>
  <c r="BQ29" s="1"/>
  <c r="BO29"/>
  <c r="BR29" s="1"/>
  <c r="BM29"/>
  <c r="BP29" s="1"/>
  <c r="CC34"/>
  <c r="CI34" s="1"/>
  <c r="BZ34"/>
  <c r="CF34" s="1"/>
  <c r="BX34"/>
  <c r="CD34" s="1"/>
  <c r="BY34"/>
  <c r="CE34" s="1"/>
  <c r="CA34"/>
  <c r="CG34" s="1"/>
  <c r="CL34"/>
  <c r="CM34"/>
  <c r="CO34" s="1"/>
  <c r="CB34"/>
  <c r="CH34" s="1"/>
  <c r="BN37"/>
  <c r="BQ37" s="1"/>
  <c r="BO37"/>
  <c r="BR37" s="1"/>
  <c r="BM37"/>
  <c r="BP37" s="1"/>
  <c r="BZ19" i="23"/>
  <c r="CF19" s="1"/>
  <c r="CM19"/>
  <c r="CN19" s="1"/>
  <c r="BY19"/>
  <c r="CE19" s="1"/>
  <c r="CA19"/>
  <c r="CG19" s="1"/>
  <c r="CC19"/>
  <c r="CI19" s="1"/>
  <c r="BX19"/>
  <c r="CD19" s="1"/>
  <c r="CJ34" i="17"/>
  <c r="CM19" i="25"/>
  <c r="CK24" i="20"/>
  <c r="CA38" i="23"/>
  <c r="CA18" i="24" s="1"/>
  <c r="BZ22" i="23"/>
  <c r="CF22" s="1"/>
  <c r="CA34" i="24"/>
  <c r="CG34" s="1"/>
  <c r="CK19"/>
  <c r="CC38" i="25"/>
  <c r="CI38" s="1"/>
  <c r="CL38"/>
  <c r="BM33"/>
  <c r="BP33" s="1"/>
  <c r="CM22"/>
  <c r="CN22" s="1"/>
  <c r="BZ26" i="24"/>
  <c r="CF26" s="1"/>
  <c r="BO25" i="25"/>
  <c r="BR25" s="1"/>
  <c r="E49" i="27"/>
  <c r="CK31" i="18"/>
  <c r="BY38" i="23"/>
  <c r="BX22"/>
  <c r="CD22" s="1"/>
  <c r="BY34" i="24"/>
  <c r="CE34" s="1"/>
  <c r="CA38" i="25"/>
  <c r="CG38" s="1"/>
  <c r="CK38" s="1"/>
  <c r="CB38"/>
  <c r="CH38" s="1"/>
  <c r="CB22"/>
  <c r="CH22" s="1"/>
  <c r="CC22"/>
  <c r="CI22" s="1"/>
  <c r="CB38" i="23"/>
  <c r="CB30"/>
  <c r="CH30" s="1"/>
  <c r="CO26" i="21"/>
  <c r="CN34"/>
  <c r="E51" i="27"/>
  <c r="BS35" i="16"/>
  <c r="BT35" s="1"/>
  <c r="BS30"/>
  <c r="BT30" s="1"/>
  <c r="CK25" i="17"/>
  <c r="CA19" i="25"/>
  <c r="CG19" s="1"/>
  <c r="BN25"/>
  <c r="BQ25" s="1"/>
  <c r="BS25" s="1"/>
  <c r="BT25" s="1"/>
  <c r="CJ34" i="18"/>
  <c r="CL38" i="23"/>
  <c r="CL18" i="24" s="1"/>
  <c r="CN33" i="19"/>
  <c r="CO31" i="24"/>
  <c r="BY38" i="25"/>
  <c r="CE38" s="1"/>
  <c r="BZ38"/>
  <c r="CF38" s="1"/>
  <c r="BZ22"/>
  <c r="CF22" s="1"/>
  <c r="CA22"/>
  <c r="CG22" s="1"/>
  <c r="BX30" i="23"/>
  <c r="CD30" s="1"/>
  <c r="E59" i="27"/>
  <c r="AY30" i="1"/>
  <c r="BA38"/>
  <c r="BB38" s="1"/>
  <c r="BX18" i="18"/>
  <c r="CN20"/>
  <c r="CB19" i="25"/>
  <c r="CH19" s="1"/>
  <c r="CC19"/>
  <c r="CI19" s="1"/>
  <c r="CM30"/>
  <c r="CO30" s="1"/>
  <c r="CN24" i="19"/>
  <c r="CJ21" i="23"/>
  <c r="BS27" i="25"/>
  <c r="BT27" s="1"/>
  <c r="CM38" i="23"/>
  <c r="CM18" i="24" s="1"/>
  <c r="BR38" i="19"/>
  <c r="BR18" i="20" s="1"/>
  <c r="CJ37" i="22"/>
  <c r="CC30" i="23"/>
  <c r="CI30" s="1"/>
  <c r="CC26" i="24"/>
  <c r="CI26" s="1"/>
  <c r="BM21"/>
  <c r="BP21" s="1"/>
  <c r="BS38" i="25"/>
  <c r="BT38" s="1"/>
  <c r="BX38"/>
  <c r="CD38" s="1"/>
  <c r="BX22"/>
  <c r="CD22" s="1"/>
  <c r="BY22"/>
  <c r="CE22" s="1"/>
  <c r="CL34" i="24"/>
  <c r="CO34" s="1"/>
  <c r="BO29"/>
  <c r="BR29" s="1"/>
  <c r="CB34"/>
  <c r="CH34" s="1"/>
  <c r="BM29"/>
  <c r="BP29" s="1"/>
  <c r="CL30" i="25"/>
  <c r="E61" i="27"/>
  <c r="CN31" i="18"/>
  <c r="CO27" i="21"/>
  <c r="CA30" i="23"/>
  <c r="CG30" s="1"/>
  <c r="CC22"/>
  <c r="CI22" s="1"/>
  <c r="CA26" i="24"/>
  <c r="CG26" s="1"/>
  <c r="CC30" i="25"/>
  <c r="CI30" s="1"/>
  <c r="BO25" i="23"/>
  <c r="BR25" s="1"/>
  <c r="BZ34" i="24"/>
  <c r="CF34" s="1"/>
  <c r="BX34"/>
  <c r="CD34" s="1"/>
  <c r="BZ30" i="25"/>
  <c r="CF30" s="1"/>
  <c r="AH18" i="20"/>
  <c r="AH19" s="1"/>
  <c r="AH18" i="22"/>
  <c r="AH19" s="1"/>
  <c r="E109" i="27"/>
  <c r="F109"/>
  <c r="E117"/>
  <c r="F45"/>
  <c r="CN32" i="16"/>
  <c r="CP22" i="18"/>
  <c r="CT22" s="1"/>
  <c r="CO23"/>
  <c r="BO18" i="25"/>
  <c r="BS31" i="18"/>
  <c r="BT31" s="1"/>
  <c r="CF38" i="16"/>
  <c r="CK33" i="21"/>
  <c r="BY22" i="23"/>
  <c r="CE22" s="1"/>
  <c r="CL22"/>
  <c r="BN21" i="24"/>
  <c r="BQ21" s="1"/>
  <c r="BY30" i="25"/>
  <c r="CE30" s="1"/>
  <c r="BM33" i="23"/>
  <c r="BP33" s="1"/>
  <c r="BZ38"/>
  <c r="CF38" s="1"/>
  <c r="CF18" i="24" s="1"/>
  <c r="BZ30" i="23"/>
  <c r="CF30" s="1"/>
  <c r="BX26" i="24"/>
  <c r="CD26" s="1"/>
  <c r="E119" i="27"/>
  <c r="F117"/>
  <c r="BP38" i="20"/>
  <c r="BP18" i="21" s="1"/>
  <c r="CL19" i="25"/>
  <c r="CJ20" i="21"/>
  <c r="BS24"/>
  <c r="BT24" s="1"/>
  <c r="CO36" i="22"/>
  <c r="CN28"/>
  <c r="CC38" i="23"/>
  <c r="CB22"/>
  <c r="CH22" s="1"/>
  <c r="CC34" i="24"/>
  <c r="CI34" s="1"/>
  <c r="BO33" i="25"/>
  <c r="BR33" s="1"/>
  <c r="BM25" i="23"/>
  <c r="BP25" s="1"/>
  <c r="BO37" i="24"/>
  <c r="BR37" s="1"/>
  <c r="BM37"/>
  <c r="BP37" s="1"/>
  <c r="BS37" s="1"/>
  <c r="BT37" s="1"/>
  <c r="AV21" i="17"/>
  <c r="AW21" s="1"/>
  <c r="E20" i="27"/>
  <c r="G20"/>
  <c r="E12"/>
  <c r="G12"/>
  <c r="E4"/>
  <c r="G4"/>
  <c r="A35"/>
  <c r="G35"/>
  <c r="A27"/>
  <c r="G27"/>
  <c r="E60"/>
  <c r="G60"/>
  <c r="E52"/>
  <c r="G52"/>
  <c r="E44"/>
  <c r="G44"/>
  <c r="E75"/>
  <c r="G75"/>
  <c r="E67"/>
  <c r="G67"/>
  <c r="E99"/>
  <c r="G99"/>
  <c r="E91"/>
  <c r="G91"/>
  <c r="E83"/>
  <c r="G83"/>
  <c r="E120"/>
  <c r="G120"/>
  <c r="E112"/>
  <c r="G112"/>
  <c r="E104"/>
  <c r="G104"/>
  <c r="E135"/>
  <c r="G135"/>
  <c r="E127"/>
  <c r="G127"/>
  <c r="E159"/>
  <c r="G159"/>
  <c r="E151"/>
  <c r="G151"/>
  <c r="E143"/>
  <c r="G143"/>
  <c r="E175"/>
  <c r="G175"/>
  <c r="E167"/>
  <c r="G167"/>
  <c r="E199"/>
  <c r="G199"/>
  <c r="E191"/>
  <c r="G191"/>
  <c r="E183"/>
  <c r="G183"/>
  <c r="E215"/>
  <c r="G215"/>
  <c r="E207"/>
  <c r="G207"/>
  <c r="E21"/>
  <c r="G21"/>
  <c r="E13"/>
  <c r="G13"/>
  <c r="E5"/>
  <c r="G5"/>
  <c r="E36"/>
  <c r="G36"/>
  <c r="E28"/>
  <c r="G28"/>
  <c r="A61"/>
  <c r="G61"/>
  <c r="A53"/>
  <c r="G53"/>
  <c r="A45"/>
  <c r="G45"/>
  <c r="E76"/>
  <c r="G76"/>
  <c r="E68"/>
  <c r="G68"/>
  <c r="A100"/>
  <c r="G100"/>
  <c r="E92"/>
  <c r="G92"/>
  <c r="E84"/>
  <c r="G84"/>
  <c r="E136"/>
  <c r="G136"/>
  <c r="E128"/>
  <c r="G128"/>
  <c r="E160"/>
  <c r="G160"/>
  <c r="E152"/>
  <c r="G152"/>
  <c r="E144"/>
  <c r="G144"/>
  <c r="E176"/>
  <c r="G176"/>
  <c r="E168"/>
  <c r="G168"/>
  <c r="E200"/>
  <c r="G200"/>
  <c r="E192"/>
  <c r="G192"/>
  <c r="E184"/>
  <c r="G184"/>
  <c r="E216"/>
  <c r="G216"/>
  <c r="E208"/>
  <c r="G208"/>
  <c r="E14"/>
  <c r="G14"/>
  <c r="E6"/>
  <c r="G6"/>
  <c r="A37"/>
  <c r="G37"/>
  <c r="A29"/>
  <c r="G29"/>
  <c r="E43"/>
  <c r="G43"/>
  <c r="E54"/>
  <c r="G54"/>
  <c r="E46"/>
  <c r="G46"/>
  <c r="E77"/>
  <c r="G77"/>
  <c r="E69"/>
  <c r="G69"/>
  <c r="E101"/>
  <c r="G101"/>
  <c r="E93"/>
  <c r="G93"/>
  <c r="E85"/>
  <c r="G85"/>
  <c r="E103"/>
  <c r="G103"/>
  <c r="E114"/>
  <c r="G114"/>
  <c r="E106"/>
  <c r="G106"/>
  <c r="E137"/>
  <c r="G137"/>
  <c r="E129"/>
  <c r="G129"/>
  <c r="E161"/>
  <c r="G161"/>
  <c r="E153"/>
  <c r="G153"/>
  <c r="E145"/>
  <c r="G145"/>
  <c r="E177"/>
  <c r="G177"/>
  <c r="E169"/>
  <c r="G169"/>
  <c r="E201"/>
  <c r="G201"/>
  <c r="E193"/>
  <c r="G193"/>
  <c r="E185"/>
  <c r="G185"/>
  <c r="E217"/>
  <c r="G217"/>
  <c r="E209"/>
  <c r="G209"/>
  <c r="E107"/>
  <c r="F4"/>
  <c r="F12"/>
  <c r="F20"/>
  <c r="F28"/>
  <c r="F36"/>
  <c r="F44"/>
  <c r="F52"/>
  <c r="F60"/>
  <c r="F68"/>
  <c r="F76"/>
  <c r="F84"/>
  <c r="F92"/>
  <c r="F100"/>
  <c r="B219"/>
  <c r="E47"/>
  <c r="E105"/>
  <c r="E121"/>
  <c r="F27"/>
  <c r="F35"/>
  <c r="F43"/>
  <c r="F67"/>
  <c r="F75"/>
  <c r="F83"/>
  <c r="F91"/>
  <c r="F99"/>
  <c r="F107"/>
  <c r="F115"/>
  <c r="E38"/>
  <c r="G38"/>
  <c r="A55"/>
  <c r="G55"/>
  <c r="E78"/>
  <c r="G78"/>
  <c r="E82"/>
  <c r="G82"/>
  <c r="E102"/>
  <c r="G102"/>
  <c r="E138"/>
  <c r="G138"/>
  <c r="E154"/>
  <c r="G154"/>
  <c r="E146"/>
  <c r="G146"/>
  <c r="E182"/>
  <c r="G182"/>
  <c r="E218"/>
  <c r="G218"/>
  <c r="E16"/>
  <c r="G16"/>
  <c r="A39"/>
  <c r="G39"/>
  <c r="E56"/>
  <c r="G56"/>
  <c r="E71"/>
  <c r="G71"/>
  <c r="E87"/>
  <c r="G87"/>
  <c r="E131"/>
  <c r="G131"/>
  <c r="E147"/>
  <c r="G147"/>
  <c r="E163"/>
  <c r="G163"/>
  <c r="E219"/>
  <c r="G219"/>
  <c r="E17"/>
  <c r="G17"/>
  <c r="E9"/>
  <c r="G9"/>
  <c r="E40"/>
  <c r="G40"/>
  <c r="E32"/>
  <c r="G32"/>
  <c r="E24"/>
  <c r="G24"/>
  <c r="A57"/>
  <c r="G57"/>
  <c r="A49"/>
  <c r="G49"/>
  <c r="E80"/>
  <c r="G80"/>
  <c r="E72"/>
  <c r="G72"/>
  <c r="E64"/>
  <c r="G64"/>
  <c r="E96"/>
  <c r="G96"/>
  <c r="E88"/>
  <c r="G88"/>
  <c r="E140"/>
  <c r="G140"/>
  <c r="E132"/>
  <c r="G132"/>
  <c r="E124"/>
  <c r="G124"/>
  <c r="E156"/>
  <c r="G156"/>
  <c r="E148"/>
  <c r="G148"/>
  <c r="E180"/>
  <c r="G180"/>
  <c r="E172"/>
  <c r="G172"/>
  <c r="E164"/>
  <c r="G164"/>
  <c r="E196"/>
  <c r="G196"/>
  <c r="E188"/>
  <c r="G188"/>
  <c r="E220"/>
  <c r="G220"/>
  <c r="E212"/>
  <c r="G212"/>
  <c r="E204"/>
  <c r="G204"/>
  <c r="F138"/>
  <c r="E57"/>
  <c r="E115"/>
  <c r="F16"/>
  <c r="F24"/>
  <c r="F32"/>
  <c r="F40"/>
  <c r="F56"/>
  <c r="F64"/>
  <c r="F72"/>
  <c r="F80"/>
  <c r="F88"/>
  <c r="F96"/>
  <c r="F104"/>
  <c r="F112"/>
  <c r="F120"/>
  <c r="F128"/>
  <c r="F136"/>
  <c r="F144"/>
  <c r="F152"/>
  <c r="F160"/>
  <c r="F168"/>
  <c r="F176"/>
  <c r="F184"/>
  <c r="F192"/>
  <c r="F200"/>
  <c r="F208"/>
  <c r="F216"/>
  <c r="E7"/>
  <c r="G7"/>
  <c r="E42"/>
  <c r="G42"/>
  <c r="E70"/>
  <c r="G70"/>
  <c r="E86"/>
  <c r="G86"/>
  <c r="E142"/>
  <c r="G142"/>
  <c r="E178"/>
  <c r="G178"/>
  <c r="E194"/>
  <c r="G194"/>
  <c r="E210"/>
  <c r="G210"/>
  <c r="E8"/>
  <c r="G8"/>
  <c r="A23"/>
  <c r="G23"/>
  <c r="E79"/>
  <c r="G79"/>
  <c r="E95"/>
  <c r="G95"/>
  <c r="E116"/>
  <c r="G116"/>
  <c r="E139"/>
  <c r="G139"/>
  <c r="E155"/>
  <c r="G155"/>
  <c r="E171"/>
  <c r="G171"/>
  <c r="E187"/>
  <c r="G187"/>
  <c r="E203"/>
  <c r="G203"/>
  <c r="E18"/>
  <c r="G18"/>
  <c r="E10"/>
  <c r="G10"/>
  <c r="A41"/>
  <c r="G41"/>
  <c r="A33"/>
  <c r="G33"/>
  <c r="A25"/>
  <c r="G25"/>
  <c r="E58"/>
  <c r="G58"/>
  <c r="E50"/>
  <c r="G50"/>
  <c r="E81"/>
  <c r="G81"/>
  <c r="E73"/>
  <c r="G73"/>
  <c r="E65"/>
  <c r="G65"/>
  <c r="E97"/>
  <c r="G97"/>
  <c r="E89"/>
  <c r="G89"/>
  <c r="E118"/>
  <c r="G118"/>
  <c r="E110"/>
  <c r="G110"/>
  <c r="E141"/>
  <c r="G141"/>
  <c r="E133"/>
  <c r="G133"/>
  <c r="E125"/>
  <c r="G125"/>
  <c r="E157"/>
  <c r="G157"/>
  <c r="E149"/>
  <c r="G149"/>
  <c r="E181"/>
  <c r="G181"/>
  <c r="E173"/>
  <c r="G173"/>
  <c r="E165"/>
  <c r="G165"/>
  <c r="E197"/>
  <c r="G197"/>
  <c r="E189"/>
  <c r="G189"/>
  <c r="E221"/>
  <c r="G221"/>
  <c r="E213"/>
  <c r="G213"/>
  <c r="E205"/>
  <c r="G205"/>
  <c r="F82"/>
  <c r="F218"/>
  <c r="F113"/>
  <c r="A176"/>
  <c r="A219"/>
  <c r="D219"/>
  <c r="E55"/>
  <c r="E113"/>
  <c r="F7"/>
  <c r="F23"/>
  <c r="F39"/>
  <c r="F55"/>
  <c r="F71"/>
  <c r="F79"/>
  <c r="F87"/>
  <c r="F95"/>
  <c r="F103"/>
  <c r="F111"/>
  <c r="F119"/>
  <c r="F127"/>
  <c r="F135"/>
  <c r="F143"/>
  <c r="F151"/>
  <c r="F159"/>
  <c r="F167"/>
  <c r="F175"/>
  <c r="F183"/>
  <c r="F191"/>
  <c r="F199"/>
  <c r="F207"/>
  <c r="F215"/>
  <c r="E15"/>
  <c r="G15"/>
  <c r="E30"/>
  <c r="G30"/>
  <c r="A47"/>
  <c r="G47"/>
  <c r="E94"/>
  <c r="G94"/>
  <c r="E130"/>
  <c r="G130"/>
  <c r="E170"/>
  <c r="G170"/>
  <c r="E186"/>
  <c r="G186"/>
  <c r="A31"/>
  <c r="G31"/>
  <c r="E48"/>
  <c r="G48"/>
  <c r="E63"/>
  <c r="G63"/>
  <c r="E108"/>
  <c r="G108"/>
  <c r="E123"/>
  <c r="G123"/>
  <c r="E179"/>
  <c r="G179"/>
  <c r="E195"/>
  <c r="G195"/>
  <c r="E211"/>
  <c r="G211"/>
  <c r="E19"/>
  <c r="G19"/>
  <c r="E11"/>
  <c r="G11"/>
  <c r="E22"/>
  <c r="G22"/>
  <c r="E34"/>
  <c r="G34"/>
  <c r="E26"/>
  <c r="G26"/>
  <c r="A59"/>
  <c r="G59"/>
  <c r="A51"/>
  <c r="G51"/>
  <c r="E62"/>
  <c r="G62"/>
  <c r="E74"/>
  <c r="G74"/>
  <c r="E66"/>
  <c r="G66"/>
  <c r="A98"/>
  <c r="G98"/>
  <c r="E90"/>
  <c r="G90"/>
  <c r="E122"/>
  <c r="G122"/>
  <c r="E134"/>
  <c r="G134"/>
  <c r="E126"/>
  <c r="G126"/>
  <c r="E158"/>
  <c r="G158"/>
  <c r="E150"/>
  <c r="G150"/>
  <c r="E162"/>
  <c r="G162"/>
  <c r="E174"/>
  <c r="G174"/>
  <c r="E166"/>
  <c r="G166"/>
  <c r="E198"/>
  <c r="G198"/>
  <c r="E190"/>
  <c r="G190"/>
  <c r="E202"/>
  <c r="G202"/>
  <c r="E214"/>
  <c r="G214"/>
  <c r="E206"/>
  <c r="G206"/>
  <c r="F130"/>
  <c r="F146"/>
  <c r="F154"/>
  <c r="F178"/>
  <c r="F194"/>
  <c r="F210"/>
  <c r="F105"/>
  <c r="F121"/>
  <c r="A218"/>
  <c r="D218"/>
  <c r="E53"/>
  <c r="E111"/>
  <c r="F6"/>
  <c r="F14"/>
  <c r="F22"/>
  <c r="F30"/>
  <c r="F38"/>
  <c r="F46"/>
  <c r="F54"/>
  <c r="F62"/>
  <c r="F70"/>
  <c r="F78"/>
  <c r="F86"/>
  <c r="F94"/>
  <c r="F102"/>
  <c r="F110"/>
  <c r="F118"/>
  <c r="F126"/>
  <c r="F134"/>
  <c r="F142"/>
  <c r="F150"/>
  <c r="F158"/>
  <c r="F166"/>
  <c r="F174"/>
  <c r="F182"/>
  <c r="F190"/>
  <c r="F198"/>
  <c r="F206"/>
  <c r="F214"/>
  <c r="AN19" i="1"/>
  <c r="AV19"/>
  <c r="AW19" s="1"/>
  <c r="AO19"/>
  <c r="AP19" s="1"/>
  <c r="AS19"/>
  <c r="AD28" i="20"/>
  <c r="AC20" i="19"/>
  <c r="AF21"/>
  <c r="AD23" i="21"/>
  <c r="AC25" i="20"/>
  <c r="AF19" i="21"/>
  <c r="AC24"/>
  <c r="AC28" i="20"/>
  <c r="AD19"/>
  <c r="AD37" i="21"/>
  <c r="AF31" i="20"/>
  <c r="AD26"/>
  <c r="AD27" i="21"/>
  <c r="T6" i="1"/>
  <c r="AI6" s="1"/>
  <c r="AD26" i="19"/>
  <c r="AF29" i="20"/>
  <c r="AC38"/>
  <c r="AC26" i="21"/>
  <c r="AC22" i="19"/>
  <c r="AC28"/>
  <c r="AC36" i="21"/>
  <c r="AF29"/>
  <c r="AF32" i="19"/>
  <c r="AC24" i="20"/>
  <c r="AF29" i="19"/>
  <c r="AF25" i="20"/>
  <c r="AF33"/>
  <c r="AC29"/>
  <c r="AF25" i="21"/>
  <c r="AF33" i="25"/>
  <c r="AC20" i="24"/>
  <c r="AC36"/>
  <c r="AF28"/>
  <c r="AD21"/>
  <c r="AF34"/>
  <c r="AD31"/>
  <c r="AC20" i="17"/>
  <c r="AF30" i="24"/>
  <c r="AD29"/>
  <c r="AF20" i="20"/>
  <c r="AD24" i="24"/>
  <c r="AF36"/>
  <c r="AC32" i="19"/>
  <c r="AC36"/>
  <c r="AF30" i="17"/>
  <c r="AF37"/>
  <c r="AF27" i="20"/>
  <c r="AD34"/>
  <c r="AF23" i="17"/>
  <c r="AC38"/>
  <c r="AD19" i="19"/>
  <c r="AC30" i="17"/>
  <c r="AD31"/>
  <c r="AC21"/>
  <c r="AD22" i="20"/>
  <c r="AD21"/>
  <c r="AC29" i="19"/>
  <c r="AD25" i="20"/>
  <c r="AF24" i="19"/>
  <c r="AF34" i="21"/>
  <c r="AD34"/>
  <c r="AD29" i="20"/>
  <c r="AC28" i="17"/>
  <c r="AD19" i="24"/>
  <c r="AF35" i="21"/>
  <c r="AF26" i="24"/>
  <c r="AC23" i="21"/>
  <c r="AD29"/>
  <c r="AF38"/>
  <c r="AF27" i="24"/>
  <c r="AF35" i="19"/>
  <c r="AD25" i="21"/>
  <c r="AF33"/>
  <c r="AF20"/>
  <c r="C7" i="17"/>
  <c r="AC32" i="22"/>
  <c r="AD33" i="25"/>
  <c r="AC28"/>
  <c r="AC25" i="22"/>
  <c r="C7" i="24"/>
  <c r="C7" i="23"/>
  <c r="AD21" i="25"/>
  <c r="AD38" i="18"/>
  <c r="AD37" i="23"/>
  <c r="AF29" i="25"/>
  <c r="AD22" i="16"/>
  <c r="AF31" i="22"/>
  <c r="AC25" i="16"/>
  <c r="AF37"/>
  <c r="C7" i="20"/>
  <c r="C7" i="19"/>
  <c r="AF23" i="21"/>
  <c r="AD28" i="17"/>
  <c r="AC34"/>
  <c r="AD35" i="20"/>
  <c r="AF27" i="17"/>
  <c r="AD28" i="19"/>
  <c r="AC33" i="24"/>
  <c r="AD38" i="19"/>
  <c r="AC27" i="24"/>
  <c r="AD33"/>
  <c r="AC26" i="19"/>
  <c r="AC34"/>
  <c r="AC22" i="24"/>
  <c r="AD23"/>
  <c r="AF38" i="20"/>
  <c r="AD38" i="17"/>
  <c r="AD32" i="20"/>
  <c r="AD22" i="24"/>
  <c r="AC20" i="20"/>
  <c r="AC38" i="19"/>
  <c r="AF30" i="20"/>
  <c r="AC33" i="17"/>
  <c r="AF26" i="20"/>
  <c r="AF22" i="17"/>
  <c r="AC21" i="20"/>
  <c r="AC37" i="19"/>
  <c r="AC19"/>
  <c r="AF21" i="20"/>
  <c r="AC31" i="17"/>
  <c r="AF35"/>
  <c r="AC32"/>
  <c r="AF19"/>
  <c r="AF35" i="20"/>
  <c r="AF33" i="19"/>
  <c r="AC21"/>
  <c r="AD33"/>
  <c r="AF21" i="17"/>
  <c r="AF34" i="20"/>
  <c r="AC37" i="21"/>
  <c r="AC25"/>
  <c r="AC28"/>
  <c r="AD38" i="20"/>
  <c r="AC35" i="21"/>
  <c r="AC26" i="24"/>
  <c r="AF36" i="17"/>
  <c r="AD26" i="24"/>
  <c r="AC31" i="20"/>
  <c r="AD34" i="17"/>
  <c r="AF31" i="24"/>
  <c r="AF24" i="21"/>
  <c r="AC28" i="24"/>
  <c r="AC19" i="21"/>
  <c r="AF38" i="24"/>
  <c r="AF26" i="19"/>
  <c r="AC22" i="21"/>
  <c r="AD28"/>
  <c r="AF36"/>
  <c r="AF28"/>
  <c r="AC38" i="24"/>
  <c r="AF29"/>
  <c r="AC25"/>
  <c r="AF25" i="19"/>
  <c r="AF27" i="21"/>
  <c r="AD35"/>
  <c r="AD36" i="19"/>
  <c r="AD24" i="21"/>
  <c r="AD36"/>
  <c r="AC38"/>
  <c r="AC35" i="19"/>
  <c r="AD34"/>
  <c r="D8" i="21"/>
  <c r="C7" i="16"/>
  <c r="C7" i="22"/>
  <c r="C7" i="18"/>
  <c r="AC20" i="25"/>
  <c r="AC37" i="18"/>
  <c r="AC19"/>
  <c r="AC33" i="25"/>
  <c r="AC22" i="18"/>
  <c r="AD36"/>
  <c r="AD28" i="25"/>
  <c r="AF27"/>
  <c r="AF21"/>
  <c r="AC21"/>
  <c r="AF22" i="18"/>
  <c r="AD24"/>
  <c r="AF25"/>
  <c r="AC24" i="23"/>
  <c r="AC24" i="16"/>
  <c r="AC37" i="22"/>
  <c r="AD31"/>
  <c r="AF23"/>
  <c r="AF28"/>
  <c r="AF30"/>
  <c r="AD23"/>
  <c r="AF27"/>
  <c r="AD33"/>
  <c r="AF36"/>
  <c r="AD32" i="23"/>
  <c r="C7" i="21"/>
  <c r="AC20" i="18"/>
  <c r="AF30" i="25"/>
  <c r="AC24" i="18"/>
  <c r="AC21"/>
  <c r="AC32" i="25"/>
  <c r="AC19"/>
  <c r="AD20" i="18"/>
  <c r="AD29" i="25"/>
  <c r="AD36"/>
  <c r="AF28" i="23"/>
  <c r="AF26"/>
  <c r="AF34"/>
  <c r="AF32" i="25"/>
  <c r="AC28" i="16"/>
  <c r="AF26" i="18"/>
  <c r="AD26"/>
  <c r="AC30" i="23"/>
  <c r="AC26"/>
  <c r="AD30"/>
  <c r="AC28" i="22"/>
  <c r="AD19"/>
  <c r="AF22" i="23"/>
  <c r="AF24" i="22"/>
  <c r="AD34" i="23"/>
  <c r="AD23" i="18"/>
  <c r="AF32" i="16"/>
  <c r="AC25" i="18"/>
  <c r="AC38" i="25"/>
  <c r="AC34"/>
  <c r="AD24"/>
  <c r="AC31" i="18"/>
  <c r="AD35"/>
  <c r="AD19" i="25"/>
  <c r="AD22" i="18"/>
  <c r="AF37"/>
  <c r="AF31"/>
  <c r="AC27" i="25"/>
  <c r="AF26"/>
  <c r="AD38"/>
  <c r="AC38" i="16"/>
  <c r="AF25" i="23"/>
  <c r="AF20" i="25"/>
  <c r="AF37"/>
  <c r="AC34" i="23"/>
  <c r="AF33"/>
  <c r="AD19"/>
  <c r="AC37"/>
  <c r="AD26"/>
  <c r="AD21"/>
  <c r="AC31"/>
  <c r="AF35" i="25"/>
  <c r="AC28" i="23"/>
  <c r="AD38"/>
  <c r="AD37" i="25"/>
  <c r="AF21" i="18"/>
  <c r="AC27"/>
  <c r="AF36"/>
  <c r="AC21" i="22"/>
  <c r="AC33" i="23"/>
  <c r="AF25" i="22"/>
  <c r="AF23" i="25"/>
  <c r="AC30" i="18"/>
  <c r="AF35"/>
  <c r="AC35"/>
  <c r="AC23"/>
  <c r="AC27" i="23"/>
  <c r="AF21"/>
  <c r="AF24" i="25"/>
  <c r="AD21" i="18"/>
  <c r="AD28"/>
  <c r="AC22" i="25"/>
  <c r="AD36" i="16"/>
  <c r="AD33"/>
  <c r="AF24" i="23"/>
  <c r="AC26" i="16"/>
  <c r="AC34"/>
  <c r="AC19" i="22"/>
  <c r="AD22"/>
  <c r="AF38"/>
  <c r="AF19"/>
  <c r="AF37"/>
  <c r="AF33"/>
  <c r="AD20"/>
  <c r="AF23" i="16"/>
  <c r="AF22" i="22"/>
  <c r="AC20" i="16"/>
  <c r="AF25" i="25"/>
  <c r="AC30"/>
  <c r="AC26" i="17"/>
  <c r="AF32" i="20"/>
  <c r="AM20" i="1"/>
  <c r="AS20"/>
  <c r="BO20"/>
  <c r="BR20" s="1"/>
  <c r="E3" i="27"/>
  <c r="G3"/>
  <c r="AQ20" i="1"/>
  <c r="AR20" s="1"/>
  <c r="F3" i="27"/>
  <c r="AX19" i="1"/>
  <c r="F2" i="27"/>
  <c r="AC38" i="22"/>
  <c r="AF26"/>
  <c r="AD26"/>
  <c r="AC22"/>
  <c r="AC31"/>
  <c r="AF34"/>
  <c r="AF22" i="16"/>
  <c r="AF24"/>
  <c r="AF32" i="22"/>
  <c r="AC34"/>
  <c r="AC29" i="23"/>
  <c r="AF30" i="16"/>
  <c r="AD25" i="18"/>
  <c r="E23" i="27"/>
  <c r="E27"/>
  <c r="E31"/>
  <c r="E35"/>
  <c r="E39"/>
  <c r="AF36" i="16"/>
  <c r="AD23"/>
  <c r="AC19"/>
  <c r="AD25"/>
  <c r="AF26"/>
  <c r="AC27"/>
  <c r="AF29"/>
  <c r="AD31"/>
  <c r="AF20"/>
  <c r="AC22"/>
  <c r="AD35"/>
  <c r="AD27"/>
  <c r="AD26"/>
  <c r="AD24"/>
  <c r="AC36"/>
  <c r="AF31"/>
  <c r="AC38" i="18"/>
  <c r="AD33"/>
  <c r="AC33"/>
  <c r="AF20"/>
  <c r="AD29"/>
  <c r="AF29"/>
  <c r="AF24"/>
  <c r="AD34"/>
  <c r="AD30"/>
  <c r="AC28"/>
  <c r="AF30"/>
  <c r="AD27"/>
  <c r="AC34"/>
  <c r="AF33"/>
  <c r="AD37"/>
  <c r="AD32"/>
  <c r="AD19"/>
  <c r="AF34"/>
  <c r="AF19"/>
  <c r="AF32"/>
  <c r="AF28"/>
  <c r="AF38"/>
  <c r="AF23"/>
  <c r="AC32"/>
  <c r="AC36"/>
  <c r="AC29"/>
  <c r="AD31"/>
  <c r="AC26"/>
  <c r="AF35" i="22"/>
  <c r="AC24"/>
  <c r="AD28"/>
  <c r="AD27"/>
  <c r="AD36"/>
  <c r="AC26"/>
  <c r="AC36"/>
  <c r="AF29"/>
  <c r="AD25"/>
  <c r="AC20"/>
  <c r="AD29"/>
  <c r="AC27"/>
  <c r="AD21"/>
  <c r="AD30"/>
  <c r="AC30"/>
  <c r="AF21"/>
  <c r="AC33"/>
  <c r="AF20"/>
  <c r="AC29"/>
  <c r="AC23"/>
  <c r="AD38"/>
  <c r="AD32"/>
  <c r="AD37"/>
  <c r="AC35"/>
  <c r="AD24"/>
  <c r="AD34"/>
  <c r="AF23" i="23"/>
  <c r="AD36"/>
  <c r="AD20"/>
  <c r="AF27"/>
  <c r="AF20"/>
  <c r="AD31"/>
  <c r="AC20"/>
  <c r="AD33"/>
  <c r="AC35"/>
  <c r="AF35"/>
  <c r="AF29"/>
  <c r="AD24"/>
  <c r="AF36"/>
  <c r="AD27"/>
  <c r="AD25"/>
  <c r="AF31"/>
  <c r="AC23"/>
  <c r="AC21"/>
  <c r="AC25"/>
  <c r="AD28"/>
  <c r="AC22"/>
  <c r="AC19"/>
  <c r="AD35"/>
  <c r="AF30"/>
  <c r="AD22"/>
  <c r="AD23"/>
  <c r="AD29"/>
  <c r="AC38"/>
  <c r="AF19"/>
  <c r="AF38"/>
  <c r="AF37"/>
  <c r="AF32"/>
  <c r="AC32"/>
  <c r="AD20" i="25"/>
  <c r="AC23"/>
  <c r="AC24"/>
  <c r="AC29"/>
  <c r="AC35"/>
  <c r="AF22"/>
  <c r="AF38"/>
  <c r="AD22"/>
  <c r="AD23"/>
  <c r="AF34"/>
  <c r="AD32"/>
  <c r="AD27"/>
  <c r="AC31"/>
  <c r="AC25"/>
  <c r="AD26"/>
  <c r="AD25"/>
  <c r="AD35"/>
  <c r="AF19"/>
  <c r="AF36"/>
  <c r="AD31"/>
  <c r="AC36"/>
  <c r="AD30"/>
  <c r="AF31"/>
  <c r="AC37"/>
  <c r="AC26"/>
  <c r="AF28"/>
  <c r="E25" i="27"/>
  <c r="E29"/>
  <c r="E33"/>
  <c r="E37"/>
  <c r="E41"/>
  <c r="CP20" i="18"/>
  <c r="CR20" s="1"/>
  <c r="U39" i="24"/>
  <c r="E98" i="27"/>
  <c r="E100"/>
  <c r="P17" i="20"/>
  <c r="P17" i="23"/>
  <c r="P17" i="18"/>
  <c r="P17" i="25"/>
  <c r="BM20" i="1"/>
  <c r="BP20" s="1"/>
  <c r="BO21"/>
  <c r="BR21" s="1"/>
  <c r="BS21" s="1"/>
  <c r="BT21" s="1"/>
  <c r="AC37" i="16"/>
  <c r="AD29"/>
  <c r="AD21" i="21"/>
  <c r="AF22"/>
  <c r="AD26" i="17"/>
  <c r="AD27"/>
  <c r="AC24" i="24"/>
  <c r="AC29" i="17"/>
  <c r="AC33" i="20"/>
  <c r="AD37" i="17"/>
  <c r="AC23"/>
  <c r="AD29" i="19"/>
  <c r="AF35" i="24"/>
  <c r="AC31" i="19"/>
  <c r="AF28"/>
  <c r="AF34"/>
  <c r="AF37"/>
  <c r="AC23" i="24"/>
  <c r="AF32"/>
  <c r="AF23"/>
  <c r="AF33"/>
  <c r="AD30"/>
  <c r="AC33" i="19"/>
  <c r="AC24"/>
  <c r="AF22" i="24"/>
  <c r="AC35"/>
  <c r="AC32"/>
  <c r="AC34"/>
  <c r="AD28"/>
  <c r="AF25"/>
  <c r="AD30" i="17"/>
  <c r="AC36"/>
  <c r="AF22" i="20"/>
  <c r="AD30"/>
  <c r="AC22"/>
  <c r="AD38" i="24"/>
  <c r="AF28" i="20"/>
  <c r="AF29" i="17"/>
  <c r="AF20"/>
  <c r="AD35" i="24"/>
  <c r="AF22" i="19"/>
  <c r="AD27" i="20"/>
  <c r="AD31"/>
  <c r="AD24"/>
  <c r="AC37"/>
  <c r="AF36" i="19"/>
  <c r="AD24" i="17"/>
  <c r="AD29"/>
  <c r="AF23" i="20"/>
  <c r="AF24"/>
  <c r="AD33"/>
  <c r="AF33" i="17"/>
  <c r="AF24"/>
  <c r="AD23" i="20"/>
  <c r="AD31" i="19"/>
  <c r="AD30"/>
  <c r="AD24"/>
  <c r="AD32"/>
  <c r="AD20"/>
  <c r="AD27"/>
  <c r="AD37"/>
  <c r="AF38" i="17"/>
  <c r="AF31"/>
  <c r="AD20" i="20"/>
  <c r="AD33" i="17"/>
  <c r="AD35"/>
  <c r="AC29" i="16"/>
  <c r="AF38"/>
  <c r="AF31" i="19"/>
  <c r="AC25" i="17"/>
  <c r="AC24"/>
  <c r="AC23" i="20"/>
  <c r="AF26" i="17"/>
  <c r="AD22"/>
  <c r="AF19" i="19"/>
  <c r="AC27"/>
  <c r="AF30"/>
  <c r="AD22"/>
  <c r="AF20"/>
  <c r="AF27"/>
  <c r="AC36" i="20"/>
  <c r="AF19"/>
  <c r="AD20" i="17"/>
  <c r="AF32"/>
  <c r="AF36" i="20"/>
  <c r="AF37"/>
  <c r="AD36"/>
  <c r="AF34" i="17"/>
  <c r="AD21"/>
  <c r="AC26" i="20"/>
  <c r="AD37"/>
  <c r="AD25" i="19"/>
  <c r="AF21" i="21"/>
  <c r="AD31"/>
  <c r="AC29"/>
  <c r="AC21"/>
  <c r="AC32"/>
  <c r="AC35" i="20"/>
  <c r="AD21" i="19"/>
  <c r="AF23"/>
  <c r="AD38" i="21"/>
  <c r="AD20" i="24"/>
  <c r="AC37"/>
  <c r="AC19" i="17"/>
  <c r="AF34" i="16"/>
  <c r="AD38"/>
  <c r="AD37" i="24"/>
  <c r="AC23" i="16"/>
  <c r="AD20"/>
  <c r="AF33"/>
  <c r="AF19"/>
  <c r="AC32"/>
  <c r="AC31"/>
  <c r="AF35"/>
  <c r="AC34" i="20"/>
  <c r="AD25" i="17"/>
  <c r="AC37"/>
  <c r="AC19" i="20"/>
  <c r="AD37" i="16"/>
  <c r="AC21"/>
  <c r="AF25"/>
  <c r="AD21"/>
  <c r="AF20" i="24"/>
  <c r="AD36"/>
  <c r="AF32" i="21"/>
  <c r="AD22"/>
  <c r="AD19"/>
  <c r="AF37"/>
  <c r="AD27" i="24"/>
  <c r="AC31"/>
  <c r="AC19"/>
  <c r="AF38" i="19"/>
  <c r="AC25"/>
  <c r="AC34" i="21"/>
  <c r="AC31"/>
  <c r="AD20"/>
  <c r="AD26"/>
  <c r="AC33"/>
  <c r="AC20"/>
  <c r="AF31"/>
  <c r="AD30"/>
  <c r="AF26"/>
  <c r="AD34" i="24"/>
  <c r="AF37"/>
  <c r="AF19"/>
  <c r="AC29"/>
  <c r="AC21"/>
  <c r="AC30" i="19"/>
  <c r="AC27" i="21"/>
  <c r="AC30" i="24"/>
  <c r="AC23" i="19"/>
  <c r="AF30" i="21"/>
  <c r="AD33"/>
  <c r="AC30"/>
  <c r="AF21" i="24"/>
  <c r="AD23" i="19"/>
  <c r="AD32" i="16"/>
  <c r="AD34"/>
  <c r="AC33"/>
  <c r="AC27" i="20"/>
  <c r="AC27" i="17"/>
  <c r="AF25"/>
  <c r="AC32" i="20"/>
  <c r="AF21" i="16"/>
  <c r="AD19"/>
  <c r="AC35"/>
  <c r="AD30"/>
  <c r="AF28"/>
  <c r="AD28"/>
  <c r="AF27"/>
  <c r="AD25" i="24"/>
  <c r="AC35" i="17"/>
  <c r="AF24" i="24"/>
  <c r="CO32" i="21"/>
  <c r="CN32"/>
  <c r="CO36"/>
  <c r="CN36"/>
  <c r="BS36"/>
  <c r="BT36" s="1"/>
  <c r="CO34"/>
  <c r="CO30"/>
  <c r="BS34" i="22"/>
  <c r="BT34" s="1"/>
  <c r="BS24" i="20"/>
  <c r="BT24" s="1"/>
  <c r="CO19" i="17"/>
  <c r="CJ31" i="25"/>
  <c r="CK30"/>
  <c r="CK33"/>
  <c r="CO25"/>
  <c r="BS23"/>
  <c r="BT23" s="1"/>
  <c r="CK20"/>
  <c r="BS20" i="24"/>
  <c r="BT20" s="1"/>
  <c r="BS27" i="19"/>
  <c r="BT27" s="1"/>
  <c r="B217" i="27"/>
  <c r="B215"/>
  <c r="B213"/>
  <c r="B211"/>
  <c r="B209"/>
  <c r="B207"/>
  <c r="B205"/>
  <c r="B203"/>
  <c r="B200"/>
  <c r="B198"/>
  <c r="B196"/>
  <c r="B194"/>
  <c r="B192"/>
  <c r="B190"/>
  <c r="B188"/>
  <c r="B186"/>
  <c r="B184"/>
  <c r="B182"/>
  <c r="B180"/>
  <c r="B178"/>
  <c r="B176"/>
  <c r="B174"/>
  <c r="B172"/>
  <c r="B170"/>
  <c r="B168"/>
  <c r="B166"/>
  <c r="B164"/>
  <c r="B162"/>
  <c r="B160"/>
  <c r="B158"/>
  <c r="B156"/>
  <c r="B154"/>
  <c r="B152"/>
  <c r="B150"/>
  <c r="B148"/>
  <c r="B146"/>
  <c r="B144"/>
  <c r="B142"/>
  <c r="B139"/>
  <c r="B135"/>
  <c r="B131"/>
  <c r="B127"/>
  <c r="B123"/>
  <c r="B121"/>
  <c r="B119"/>
  <c r="B117"/>
  <c r="B115"/>
  <c r="B113"/>
  <c r="B111"/>
  <c r="B109"/>
  <c r="B107"/>
  <c r="B105"/>
  <c r="B103"/>
  <c r="B216"/>
  <c r="B214"/>
  <c r="B212"/>
  <c r="B210"/>
  <c r="B208"/>
  <c r="B206"/>
  <c r="B204"/>
  <c r="B201"/>
  <c r="B199"/>
  <c r="B197"/>
  <c r="B195"/>
  <c r="B193"/>
  <c r="B191"/>
  <c r="B189"/>
  <c r="B187"/>
  <c r="B185"/>
  <c r="B183"/>
  <c r="B181"/>
  <c r="B179"/>
  <c r="B177"/>
  <c r="B175"/>
  <c r="B173"/>
  <c r="B171"/>
  <c r="B169"/>
  <c r="B167"/>
  <c r="B165"/>
  <c r="B163"/>
  <c r="B161"/>
  <c r="B159"/>
  <c r="B157"/>
  <c r="B155"/>
  <c r="B153"/>
  <c r="B151"/>
  <c r="B149"/>
  <c r="B147"/>
  <c r="B145"/>
  <c r="B143"/>
  <c r="B141"/>
  <c r="B137"/>
  <c r="B133"/>
  <c r="B129"/>
  <c r="B125"/>
  <c r="B122"/>
  <c r="B120"/>
  <c r="B118"/>
  <c r="B116"/>
  <c r="B114"/>
  <c r="B112"/>
  <c r="B110"/>
  <c r="B108"/>
  <c r="B106"/>
  <c r="B104"/>
  <c r="B102"/>
  <c r="B22"/>
  <c r="D22"/>
  <c r="B40"/>
  <c r="D40"/>
  <c r="B38"/>
  <c r="D38"/>
  <c r="B36"/>
  <c r="D36"/>
  <c r="B34"/>
  <c r="D34"/>
  <c r="B32"/>
  <c r="D32"/>
  <c r="B30"/>
  <c r="D30"/>
  <c r="B28"/>
  <c r="D28"/>
  <c r="B26"/>
  <c r="D26"/>
  <c r="B24"/>
  <c r="D24"/>
  <c r="B42"/>
  <c r="D42"/>
  <c r="D43"/>
  <c r="B43"/>
  <c r="B60"/>
  <c r="D60"/>
  <c r="B58"/>
  <c r="D58"/>
  <c r="B56"/>
  <c r="D56"/>
  <c r="B54"/>
  <c r="D54"/>
  <c r="B52"/>
  <c r="D52"/>
  <c r="B50"/>
  <c r="D50"/>
  <c r="B48"/>
  <c r="D48"/>
  <c r="B46"/>
  <c r="D46"/>
  <c r="B44"/>
  <c r="D44"/>
  <c r="D81"/>
  <c r="B81"/>
  <c r="D79"/>
  <c r="B79"/>
  <c r="D77"/>
  <c r="B77"/>
  <c r="D75"/>
  <c r="B75"/>
  <c r="D73"/>
  <c r="B73"/>
  <c r="D71"/>
  <c r="B71"/>
  <c r="D69"/>
  <c r="B69"/>
  <c r="D67"/>
  <c r="B67"/>
  <c r="D65"/>
  <c r="B65"/>
  <c r="D63"/>
  <c r="B63"/>
  <c r="D101"/>
  <c r="B101"/>
  <c r="D99"/>
  <c r="B99"/>
  <c r="B97"/>
  <c r="D97"/>
  <c r="D95"/>
  <c r="B95"/>
  <c r="D93"/>
  <c r="B93"/>
  <c r="D91"/>
  <c r="B91"/>
  <c r="D89"/>
  <c r="B89"/>
  <c r="D87"/>
  <c r="B87"/>
  <c r="D85"/>
  <c r="B85"/>
  <c r="D83"/>
  <c r="B83"/>
  <c r="U37" i="20"/>
  <c r="U39" s="1"/>
  <c r="A4" i="27"/>
  <c r="A7"/>
  <c r="A9"/>
  <c r="A11"/>
  <c r="A13"/>
  <c r="A15"/>
  <c r="A17"/>
  <c r="A19"/>
  <c r="A21"/>
  <c r="B4"/>
  <c r="B7"/>
  <c r="B9"/>
  <c r="B11"/>
  <c r="B13"/>
  <c r="B15"/>
  <c r="B17"/>
  <c r="B19"/>
  <c r="B21"/>
  <c r="D4"/>
  <c r="D7"/>
  <c r="D9"/>
  <c r="D11"/>
  <c r="D13"/>
  <c r="D15"/>
  <c r="D17"/>
  <c r="D19"/>
  <c r="D21"/>
  <c r="A43"/>
  <c r="A63"/>
  <c r="A65"/>
  <c r="A67"/>
  <c r="A69"/>
  <c r="A71"/>
  <c r="A73"/>
  <c r="A75"/>
  <c r="A77"/>
  <c r="A79"/>
  <c r="A81"/>
  <c r="A83"/>
  <c r="A85"/>
  <c r="A87"/>
  <c r="A89"/>
  <c r="A91"/>
  <c r="A93"/>
  <c r="A95"/>
  <c r="A103"/>
  <c r="A105"/>
  <c r="A107"/>
  <c r="A109"/>
  <c r="A111"/>
  <c r="A113"/>
  <c r="A115"/>
  <c r="A117"/>
  <c r="A119"/>
  <c r="A121"/>
  <c r="A123"/>
  <c r="A125"/>
  <c r="A127"/>
  <c r="A129"/>
  <c r="A131"/>
  <c r="A133"/>
  <c r="A135"/>
  <c r="A137"/>
  <c r="A139"/>
  <c r="A141"/>
  <c r="A144"/>
  <c r="A148"/>
  <c r="A152"/>
  <c r="A156"/>
  <c r="A160"/>
  <c r="A164"/>
  <c r="A168"/>
  <c r="A172"/>
  <c r="A216"/>
  <c r="A214"/>
  <c r="A212"/>
  <c r="A210"/>
  <c r="A208"/>
  <c r="A206"/>
  <c r="A204"/>
  <c r="A201"/>
  <c r="A199"/>
  <c r="A197"/>
  <c r="A195"/>
  <c r="A193"/>
  <c r="A191"/>
  <c r="A189"/>
  <c r="A187"/>
  <c r="A185"/>
  <c r="A183"/>
  <c r="A181"/>
  <c r="A179"/>
  <c r="A177"/>
  <c r="A175"/>
  <c r="A173"/>
  <c r="A171"/>
  <c r="A169"/>
  <c r="A167"/>
  <c r="A165"/>
  <c r="A163"/>
  <c r="A161"/>
  <c r="A159"/>
  <c r="A157"/>
  <c r="A155"/>
  <c r="A153"/>
  <c r="A151"/>
  <c r="A149"/>
  <c r="A147"/>
  <c r="A145"/>
  <c r="A143"/>
  <c r="A217"/>
  <c r="A215"/>
  <c r="A213"/>
  <c r="A211"/>
  <c r="A209"/>
  <c r="A207"/>
  <c r="A205"/>
  <c r="A203"/>
  <c r="A200"/>
  <c r="A198"/>
  <c r="A196"/>
  <c r="A194"/>
  <c r="A192"/>
  <c r="A190"/>
  <c r="A188"/>
  <c r="A186"/>
  <c r="A184"/>
  <c r="A182"/>
  <c r="A180"/>
  <c r="D216"/>
  <c r="D214"/>
  <c r="D212"/>
  <c r="D210"/>
  <c r="D208"/>
  <c r="D206"/>
  <c r="D204"/>
  <c r="D201"/>
  <c r="D199"/>
  <c r="D197"/>
  <c r="D195"/>
  <c r="D193"/>
  <c r="D191"/>
  <c r="D189"/>
  <c r="D187"/>
  <c r="D185"/>
  <c r="D183"/>
  <c r="D181"/>
  <c r="D179"/>
  <c r="D177"/>
  <c r="D175"/>
  <c r="D173"/>
  <c r="D171"/>
  <c r="D169"/>
  <c r="D167"/>
  <c r="D165"/>
  <c r="D163"/>
  <c r="D161"/>
  <c r="D159"/>
  <c r="D157"/>
  <c r="D155"/>
  <c r="D153"/>
  <c r="D151"/>
  <c r="D149"/>
  <c r="D147"/>
  <c r="D145"/>
  <c r="D143"/>
  <c r="D140"/>
  <c r="D138"/>
  <c r="D136"/>
  <c r="D134"/>
  <c r="D132"/>
  <c r="D130"/>
  <c r="D128"/>
  <c r="D126"/>
  <c r="D124"/>
  <c r="D122"/>
  <c r="D120"/>
  <c r="D118"/>
  <c r="D116"/>
  <c r="D114"/>
  <c r="D112"/>
  <c r="D110"/>
  <c r="D108"/>
  <c r="D105"/>
  <c r="D103"/>
  <c r="D217"/>
  <c r="D215"/>
  <c r="D213"/>
  <c r="D211"/>
  <c r="D209"/>
  <c r="D207"/>
  <c r="D205"/>
  <c r="D203"/>
  <c r="D200"/>
  <c r="D198"/>
  <c r="D196"/>
  <c r="D194"/>
  <c r="D192"/>
  <c r="D190"/>
  <c r="D188"/>
  <c r="D186"/>
  <c r="D184"/>
  <c r="D182"/>
  <c r="D180"/>
  <c r="D178"/>
  <c r="D176"/>
  <c r="D174"/>
  <c r="D172"/>
  <c r="D170"/>
  <c r="D168"/>
  <c r="D166"/>
  <c r="D164"/>
  <c r="D162"/>
  <c r="D160"/>
  <c r="D158"/>
  <c r="D156"/>
  <c r="D154"/>
  <c r="D152"/>
  <c r="D150"/>
  <c r="D148"/>
  <c r="D146"/>
  <c r="D144"/>
  <c r="D141"/>
  <c r="D139"/>
  <c r="D137"/>
  <c r="D135"/>
  <c r="D133"/>
  <c r="D131"/>
  <c r="D129"/>
  <c r="D127"/>
  <c r="D125"/>
  <c r="D123"/>
  <c r="D121"/>
  <c r="D119"/>
  <c r="D117"/>
  <c r="D115"/>
  <c r="D113"/>
  <c r="D111"/>
  <c r="D109"/>
  <c r="D106"/>
  <c r="D104"/>
  <c r="D102"/>
  <c r="D41"/>
  <c r="B41"/>
  <c r="D39"/>
  <c r="B39"/>
  <c r="D37"/>
  <c r="B37"/>
  <c r="D35"/>
  <c r="B35"/>
  <c r="D33"/>
  <c r="B33"/>
  <c r="D31"/>
  <c r="B31"/>
  <c r="D29"/>
  <c r="B29"/>
  <c r="D27"/>
  <c r="B27"/>
  <c r="D25"/>
  <c r="B25"/>
  <c r="D23"/>
  <c r="B23"/>
  <c r="D61"/>
  <c r="B61"/>
  <c r="D59"/>
  <c r="B59"/>
  <c r="D57"/>
  <c r="B57"/>
  <c r="D55"/>
  <c r="B55"/>
  <c r="D53"/>
  <c r="B53"/>
  <c r="D51"/>
  <c r="B51"/>
  <c r="D49"/>
  <c r="B49"/>
  <c r="D47"/>
  <c r="B47"/>
  <c r="D45"/>
  <c r="B45"/>
  <c r="B62"/>
  <c r="D62"/>
  <c r="B80"/>
  <c r="D80"/>
  <c r="B78"/>
  <c r="D78"/>
  <c r="B76"/>
  <c r="D76"/>
  <c r="B74"/>
  <c r="D74"/>
  <c r="B72"/>
  <c r="D72"/>
  <c r="B70"/>
  <c r="D70"/>
  <c r="B68"/>
  <c r="D68"/>
  <c r="B66"/>
  <c r="D66"/>
  <c r="B64"/>
  <c r="D64"/>
  <c r="B82"/>
  <c r="D82"/>
  <c r="D100"/>
  <c r="B100"/>
  <c r="D98"/>
  <c r="B98"/>
  <c r="B96"/>
  <c r="D96"/>
  <c r="B94"/>
  <c r="D94"/>
  <c r="B92"/>
  <c r="D92"/>
  <c r="B90"/>
  <c r="D90"/>
  <c r="B88"/>
  <c r="D88"/>
  <c r="B86"/>
  <c r="D86"/>
  <c r="B84"/>
  <c r="D84"/>
  <c r="A3"/>
  <c r="A6"/>
  <c r="A8"/>
  <c r="A10"/>
  <c r="A12"/>
  <c r="A14"/>
  <c r="A16"/>
  <c r="A18"/>
  <c r="A20"/>
  <c r="B3"/>
  <c r="B6"/>
  <c r="B8"/>
  <c r="B10"/>
  <c r="B12"/>
  <c r="B14"/>
  <c r="B16"/>
  <c r="B18"/>
  <c r="B20"/>
  <c r="D3"/>
  <c r="D6"/>
  <c r="D8"/>
  <c r="D10"/>
  <c r="D12"/>
  <c r="D14"/>
  <c r="D16"/>
  <c r="D18"/>
  <c r="D20"/>
  <c r="A22"/>
  <c r="A24"/>
  <c r="A26"/>
  <c r="A28"/>
  <c r="A30"/>
  <c r="A32"/>
  <c r="A34"/>
  <c r="A36"/>
  <c r="A38"/>
  <c r="A40"/>
  <c r="A42"/>
  <c r="A44"/>
  <c r="A46"/>
  <c r="A48"/>
  <c r="A50"/>
  <c r="A52"/>
  <c r="A54"/>
  <c r="A56"/>
  <c r="A58"/>
  <c r="A60"/>
  <c r="A62"/>
  <c r="A64"/>
  <c r="A66"/>
  <c r="A68"/>
  <c r="A70"/>
  <c r="A72"/>
  <c r="A74"/>
  <c r="A76"/>
  <c r="A78"/>
  <c r="A80"/>
  <c r="A82"/>
  <c r="A84"/>
  <c r="A86"/>
  <c r="A88"/>
  <c r="A90"/>
  <c r="A92"/>
  <c r="A94"/>
  <c r="A96"/>
  <c r="A99"/>
  <c r="A101"/>
  <c r="A104"/>
  <c r="A106"/>
  <c r="A108"/>
  <c r="A110"/>
  <c r="A112"/>
  <c r="A114"/>
  <c r="A116"/>
  <c r="A118"/>
  <c r="A120"/>
  <c r="A122"/>
  <c r="A124"/>
  <c r="A126"/>
  <c r="A128"/>
  <c r="A130"/>
  <c r="A132"/>
  <c r="A134"/>
  <c r="A136"/>
  <c r="A138"/>
  <c r="A140"/>
  <c r="A142"/>
  <c r="A146"/>
  <c r="A150"/>
  <c r="A154"/>
  <c r="A158"/>
  <c r="A162"/>
  <c r="A166"/>
  <c r="A170"/>
  <c r="A174"/>
  <c r="A178"/>
  <c r="D142"/>
  <c r="D202"/>
  <c r="A102"/>
  <c r="CK37" i="25"/>
  <c r="CK36"/>
  <c r="CJ20"/>
  <c r="CO24"/>
  <c r="BS26"/>
  <c r="BT26" s="1"/>
  <c r="CJ25"/>
  <c r="CJ19"/>
  <c r="A202" i="27"/>
  <c r="B202"/>
  <c r="CO38" i="24"/>
  <c r="CO18" i="25" s="1"/>
  <c r="CK20" i="24"/>
  <c r="CN29" i="23"/>
  <c r="CN25"/>
  <c r="CJ28"/>
  <c r="CO38" i="21"/>
  <c r="CO18" i="22" s="1"/>
  <c r="BS24"/>
  <c r="BT24" s="1"/>
  <c r="CJ22"/>
  <c r="CN32"/>
  <c r="CN26"/>
  <c r="CK26" i="21"/>
  <c r="CK35"/>
  <c r="AH38"/>
  <c r="AH18"/>
  <c r="AH19" s="1"/>
  <c r="B124" i="27"/>
  <c r="B126"/>
  <c r="B128"/>
  <c r="B130"/>
  <c r="B132"/>
  <c r="B134"/>
  <c r="B136"/>
  <c r="B138"/>
  <c r="B140"/>
  <c r="D107"/>
  <c r="CJ29" i="20"/>
  <c r="CO34"/>
  <c r="CO28"/>
  <c r="BS28"/>
  <c r="BT28" s="1"/>
  <c r="BS30"/>
  <c r="BT30" s="1"/>
  <c r="A97" i="27"/>
  <c r="A5"/>
  <c r="D5"/>
  <c r="B5"/>
  <c r="U19" i="18"/>
  <c r="U39" s="1"/>
  <c r="AT34" i="19"/>
  <c r="AU34" s="1"/>
  <c r="AX22"/>
  <c r="CO21"/>
  <c r="CN21"/>
  <c r="CN23"/>
  <c r="CO23"/>
  <c r="BS25"/>
  <c r="BT25" s="1"/>
  <c r="CN27"/>
  <c r="CN25"/>
  <c r="BS31"/>
  <c r="BT31" s="1"/>
  <c r="CJ28"/>
  <c r="CJ24"/>
  <c r="U39" i="1"/>
  <c r="AM35" i="18"/>
  <c r="AM27"/>
  <c r="AQ27"/>
  <c r="AR27" s="1"/>
  <c r="AQ31"/>
  <c r="AR31" s="1"/>
  <c r="AQ35"/>
  <c r="AR35" s="1"/>
  <c r="AS29"/>
  <c r="AS33"/>
  <c r="AS37"/>
  <c r="AN27"/>
  <c r="AV27"/>
  <c r="AW27" s="1"/>
  <c r="CN29"/>
  <c r="AH18"/>
  <c r="AH19" s="1"/>
  <c r="CN28" i="17"/>
  <c r="CN24"/>
  <c r="AH18"/>
  <c r="AH19" s="1"/>
  <c r="BS24" i="16"/>
  <c r="BT24" s="1"/>
  <c r="CK28"/>
  <c r="CN26"/>
  <c r="CK20"/>
  <c r="AQ19" i="1"/>
  <c r="AR19" s="1"/>
  <c r="AT19"/>
  <c r="AU19" s="1"/>
  <c r="BA34"/>
  <c r="BB34" s="1"/>
  <c r="AZ34"/>
  <c r="AY34"/>
  <c r="AZ24"/>
  <c r="AN20"/>
  <c r="AO22"/>
  <c r="AP22" s="1"/>
  <c r="AN30"/>
  <c r="BA19"/>
  <c r="BB19" s="1"/>
  <c r="BV37"/>
  <c r="CO33"/>
  <c r="CK33"/>
  <c r="CK31"/>
  <c r="BS34" i="21"/>
  <c r="BT34" s="1"/>
  <c r="CJ26" i="22"/>
  <c r="BS30" i="24"/>
  <c r="BT30" s="1"/>
  <c r="CJ33" i="25"/>
  <c r="CK32"/>
  <c r="BS32"/>
  <c r="BT32" s="1"/>
  <c r="CK24"/>
  <c r="BS37"/>
  <c r="BT37" s="1"/>
  <c r="CJ36"/>
  <c r="BS33"/>
  <c r="BT33" s="1"/>
  <c r="CJ32"/>
  <c r="CK25"/>
  <c r="AX23" i="1"/>
  <c r="AS23"/>
  <c r="AX29"/>
  <c r="AN29"/>
  <c r="AX37"/>
  <c r="AO37"/>
  <c r="AP37" s="1"/>
  <c r="AX19" i="16"/>
  <c r="AM19"/>
  <c r="AO19"/>
  <c r="AP19" s="1"/>
  <c r="AS19"/>
  <c r="AN19"/>
  <c r="AV19"/>
  <c r="AW19" s="1"/>
  <c r="AX21"/>
  <c r="AM21"/>
  <c r="AO21"/>
  <c r="AP21" s="1"/>
  <c r="AS21"/>
  <c r="AN21"/>
  <c r="AV21"/>
  <c r="AW21" s="1"/>
  <c r="AX23"/>
  <c r="AM23"/>
  <c r="AO23"/>
  <c r="AP23" s="1"/>
  <c r="AS23"/>
  <c r="AN23"/>
  <c r="AV23"/>
  <c r="AW23" s="1"/>
  <c r="AX25"/>
  <c r="AQ25"/>
  <c r="AR25" s="1"/>
  <c r="AN25"/>
  <c r="AV25"/>
  <c r="AW25" s="1"/>
  <c r="AX27"/>
  <c r="AM27"/>
  <c r="AQ27"/>
  <c r="AR27" s="1"/>
  <c r="AN27"/>
  <c r="AV27"/>
  <c r="AW27" s="1"/>
  <c r="AX29"/>
  <c r="AM29"/>
  <c r="AQ29"/>
  <c r="AR29" s="1"/>
  <c r="AN29"/>
  <c r="AV29"/>
  <c r="AW29" s="1"/>
  <c r="AX31"/>
  <c r="AM31"/>
  <c r="AQ31"/>
  <c r="AR31" s="1"/>
  <c r="AN31"/>
  <c r="AV31"/>
  <c r="AW31" s="1"/>
  <c r="AX33"/>
  <c r="AO33"/>
  <c r="AP33" s="1"/>
  <c r="AS33"/>
  <c r="AN33"/>
  <c r="AV33"/>
  <c r="AW33" s="1"/>
  <c r="AX35"/>
  <c r="AM35"/>
  <c r="AO35"/>
  <c r="AP35" s="1"/>
  <c r="AS35"/>
  <c r="AN35"/>
  <c r="AV35"/>
  <c r="AW35" s="1"/>
  <c r="AX37"/>
  <c r="AM37"/>
  <c r="AO37"/>
  <c r="AP37" s="1"/>
  <c r="AS37"/>
  <c r="AN37"/>
  <c r="AV37"/>
  <c r="AW37" s="1"/>
  <c r="AX19" i="17"/>
  <c r="AM19"/>
  <c r="AQ19"/>
  <c r="AR19" s="1"/>
  <c r="AN19"/>
  <c r="AV19"/>
  <c r="AW19" s="1"/>
  <c r="AX21"/>
  <c r="AM21"/>
  <c r="AO21"/>
  <c r="AP21" s="1"/>
  <c r="AS21"/>
  <c r="AT21"/>
  <c r="AU21" s="1"/>
  <c r="AX23"/>
  <c r="AO23"/>
  <c r="AP23" s="1"/>
  <c r="AS23"/>
  <c r="AN23"/>
  <c r="AV23"/>
  <c r="AW23" s="1"/>
  <c r="AX25"/>
  <c r="AM25"/>
  <c r="AO25"/>
  <c r="AP25" s="1"/>
  <c r="AS25"/>
  <c r="AT25"/>
  <c r="AU25" s="1"/>
  <c r="AX27"/>
  <c r="AM27"/>
  <c r="AO27"/>
  <c r="AP27" s="1"/>
  <c r="AS27"/>
  <c r="AN27"/>
  <c r="AV27"/>
  <c r="AW27" s="1"/>
  <c r="AX29"/>
  <c r="AM29"/>
  <c r="AQ29"/>
  <c r="AR29" s="1"/>
  <c r="AT29"/>
  <c r="AU29" s="1"/>
  <c r="AX31"/>
  <c r="AQ31"/>
  <c r="AR31" s="1"/>
  <c r="AN31"/>
  <c r="AV31"/>
  <c r="AW31" s="1"/>
  <c r="AX33"/>
  <c r="AM33"/>
  <c r="AQ33"/>
  <c r="AR33" s="1"/>
  <c r="AT33"/>
  <c r="AU33" s="1"/>
  <c r="AX35"/>
  <c r="AM35"/>
  <c r="AQ35"/>
  <c r="AR35" s="1"/>
  <c r="AN35"/>
  <c r="AV35"/>
  <c r="AW35" s="1"/>
  <c r="AX37"/>
  <c r="AM37"/>
  <c r="AO37"/>
  <c r="AP37" s="1"/>
  <c r="AS37"/>
  <c r="AT37"/>
  <c r="AU37" s="1"/>
  <c r="AX19" i="18"/>
  <c r="AM19"/>
  <c r="AS19"/>
  <c r="AX21"/>
  <c r="AM21"/>
  <c r="AQ21"/>
  <c r="AR21" s="1"/>
  <c r="AS21"/>
  <c r="AO21"/>
  <c r="AP21" s="1"/>
  <c r="AN21"/>
  <c r="AV21"/>
  <c r="AW21" s="1"/>
  <c r="AX23"/>
  <c r="AV23"/>
  <c r="AW23" s="1"/>
  <c r="AX25"/>
  <c r="AO25"/>
  <c r="AP25" s="1"/>
  <c r="AM25"/>
  <c r="AQ25"/>
  <c r="AR25" s="1"/>
  <c r="AS25"/>
  <c r="AT25"/>
  <c r="AU25" s="1"/>
  <c r="AX27"/>
  <c r="AS27"/>
  <c r="AT27"/>
  <c r="AU27" s="1"/>
  <c r="AX29"/>
  <c r="AM29"/>
  <c r="AN29"/>
  <c r="AX31"/>
  <c r="AS31"/>
  <c r="AO31"/>
  <c r="AP31" s="1"/>
  <c r="AX33"/>
  <c r="AN33"/>
  <c r="AX35"/>
  <c r="AS35"/>
  <c r="AX37"/>
  <c r="AM37"/>
  <c r="AN37"/>
  <c r="AX19" i="19"/>
  <c r="AO19"/>
  <c r="AP19" s="1"/>
  <c r="AS19"/>
  <c r="AT19"/>
  <c r="AU19" s="1"/>
  <c r="AX21"/>
  <c r="AM21"/>
  <c r="AQ21"/>
  <c r="AR21" s="1"/>
  <c r="AO21"/>
  <c r="AP21" s="1"/>
  <c r="AT21"/>
  <c r="AU21" s="1"/>
  <c r="AX23"/>
  <c r="AO23"/>
  <c r="AP23" s="1"/>
  <c r="AQ23"/>
  <c r="AR23" s="1"/>
  <c r="AS23"/>
  <c r="AT23"/>
  <c r="AU23" s="1"/>
  <c r="AX25"/>
  <c r="AM25"/>
  <c r="AQ25"/>
  <c r="AR25" s="1"/>
  <c r="AO25"/>
  <c r="AP25" s="1"/>
  <c r="AT25"/>
  <c r="AU25" s="1"/>
  <c r="AX27"/>
  <c r="AO27"/>
  <c r="AP27" s="1"/>
  <c r="AM27"/>
  <c r="AS27"/>
  <c r="AT27"/>
  <c r="AU27" s="1"/>
  <c r="AX29"/>
  <c r="AM29"/>
  <c r="AQ29"/>
  <c r="AR29" s="1"/>
  <c r="AO29"/>
  <c r="AP29" s="1"/>
  <c r="AT29"/>
  <c r="AU29" s="1"/>
  <c r="AX31"/>
  <c r="AO31"/>
  <c r="AP31" s="1"/>
  <c r="AS31"/>
  <c r="AQ31"/>
  <c r="AR31" s="1"/>
  <c r="AT31"/>
  <c r="AU31" s="1"/>
  <c r="AX33"/>
  <c r="AM33"/>
  <c r="AQ33"/>
  <c r="AR33" s="1"/>
  <c r="AS33"/>
  <c r="AT33"/>
  <c r="AU33" s="1"/>
  <c r="AX35"/>
  <c r="AS35"/>
  <c r="AM35"/>
  <c r="AO35"/>
  <c r="AP35" s="1"/>
  <c r="AT35"/>
  <c r="AU35" s="1"/>
  <c r="AX37"/>
  <c r="AM37"/>
  <c r="AQ37"/>
  <c r="AR37" s="1"/>
  <c r="AT37"/>
  <c r="AU37" s="1"/>
  <c r="AX19" i="20"/>
  <c r="AO19"/>
  <c r="AP19" s="1"/>
  <c r="AS19"/>
  <c r="AM19"/>
  <c r="AQ19"/>
  <c r="AR19" s="1"/>
  <c r="AN19"/>
  <c r="AV19"/>
  <c r="AW19" s="1"/>
  <c r="AX21"/>
  <c r="AO21"/>
  <c r="AP21" s="1"/>
  <c r="AS21"/>
  <c r="AM21"/>
  <c r="AQ21"/>
  <c r="AR21" s="1"/>
  <c r="AT21"/>
  <c r="AU21" s="1"/>
  <c r="AX23"/>
  <c r="AM23"/>
  <c r="AO23"/>
  <c r="AP23" s="1"/>
  <c r="AS23"/>
  <c r="AQ23"/>
  <c r="AR23" s="1"/>
  <c r="AN23"/>
  <c r="AV23"/>
  <c r="AW23" s="1"/>
  <c r="AX25"/>
  <c r="AO25"/>
  <c r="AP25" s="1"/>
  <c r="AS25"/>
  <c r="AQ25"/>
  <c r="AR25" s="1"/>
  <c r="AT25"/>
  <c r="AU25" s="1"/>
  <c r="AX27"/>
  <c r="AM27"/>
  <c r="AO27"/>
  <c r="AP27" s="1"/>
  <c r="AS27"/>
  <c r="AQ27"/>
  <c r="AR27" s="1"/>
  <c r="AN27"/>
  <c r="AV27"/>
  <c r="AW27" s="1"/>
  <c r="AX29"/>
  <c r="AO29"/>
  <c r="AP29" s="1"/>
  <c r="AS29"/>
  <c r="AM29"/>
  <c r="AQ29"/>
  <c r="AR29" s="1"/>
  <c r="AT29"/>
  <c r="AU29" s="1"/>
  <c r="AX31"/>
  <c r="AM31"/>
  <c r="AO31"/>
  <c r="AP31" s="1"/>
  <c r="AS31"/>
  <c r="AQ31"/>
  <c r="AR31" s="1"/>
  <c r="AN31"/>
  <c r="AV31"/>
  <c r="AW31" s="1"/>
  <c r="AX33"/>
  <c r="AM33"/>
  <c r="AO33"/>
  <c r="AP33" s="1"/>
  <c r="AQ33"/>
  <c r="AR33" s="1"/>
  <c r="AT33"/>
  <c r="AU33" s="1"/>
  <c r="AX35"/>
  <c r="AO35"/>
  <c r="AP35" s="1"/>
  <c r="AS35"/>
  <c r="AN35"/>
  <c r="AV35"/>
  <c r="AW35" s="1"/>
  <c r="AX37"/>
  <c r="AM37"/>
  <c r="AO37"/>
  <c r="AP37" s="1"/>
  <c r="AS37"/>
  <c r="AT37"/>
  <c r="AU37" s="1"/>
  <c r="AX19" i="21"/>
  <c r="AO19"/>
  <c r="AP19" s="1"/>
  <c r="AN19"/>
  <c r="AV19"/>
  <c r="AW19" s="1"/>
  <c r="AS19"/>
  <c r="AQ19"/>
  <c r="AR19" s="1"/>
  <c r="AT19"/>
  <c r="AU19" s="1"/>
  <c r="AX21"/>
  <c r="AM21"/>
  <c r="AO21"/>
  <c r="AP21" s="1"/>
  <c r="AQ21"/>
  <c r="AR21" s="1"/>
  <c r="AT21"/>
  <c r="AU21" s="1"/>
  <c r="AV21"/>
  <c r="AW21" s="1"/>
  <c r="AX23"/>
  <c r="AO23"/>
  <c r="AP23" s="1"/>
  <c r="AN23"/>
  <c r="AV23"/>
  <c r="AW23" s="1"/>
  <c r="AM23"/>
  <c r="AS23"/>
  <c r="AX25"/>
  <c r="AM25"/>
  <c r="AO25"/>
  <c r="AP25" s="1"/>
  <c r="AQ25"/>
  <c r="AR25" s="1"/>
  <c r="AT25"/>
  <c r="AU25" s="1"/>
  <c r="AN25"/>
  <c r="AX27"/>
  <c r="AO27"/>
  <c r="AP27" s="1"/>
  <c r="AS27"/>
  <c r="AN27"/>
  <c r="AV27"/>
  <c r="AW27" s="1"/>
  <c r="AQ27"/>
  <c r="AR27" s="1"/>
  <c r="AT27"/>
  <c r="AU27" s="1"/>
  <c r="AX29"/>
  <c r="AM29"/>
  <c r="AS29"/>
  <c r="AQ29"/>
  <c r="AR29" s="1"/>
  <c r="AT29"/>
  <c r="AU29" s="1"/>
  <c r="AV29"/>
  <c r="AW29" s="1"/>
  <c r="AX31"/>
  <c r="AS31"/>
  <c r="AN31"/>
  <c r="AV31"/>
  <c r="AW31" s="1"/>
  <c r="AM31"/>
  <c r="AO31"/>
  <c r="AP31" s="1"/>
  <c r="AX33"/>
  <c r="AM33"/>
  <c r="AS33"/>
  <c r="AQ33"/>
  <c r="AR33" s="1"/>
  <c r="AT33"/>
  <c r="AU33" s="1"/>
  <c r="AN33"/>
  <c r="AX35"/>
  <c r="AS35"/>
  <c r="AN35"/>
  <c r="AV35"/>
  <c r="AW35" s="1"/>
  <c r="AO35"/>
  <c r="AP35" s="1"/>
  <c r="AQ35"/>
  <c r="AR35" s="1"/>
  <c r="AT35"/>
  <c r="AU35" s="1"/>
  <c r="AX37"/>
  <c r="AM37"/>
  <c r="AS37"/>
  <c r="AQ37"/>
  <c r="AR37" s="1"/>
  <c r="AT37"/>
  <c r="AU37" s="1"/>
  <c r="AV37"/>
  <c r="AW37" s="1"/>
  <c r="AX19" i="22"/>
  <c r="AO19"/>
  <c r="AP19" s="1"/>
  <c r="AS19"/>
  <c r="AN19"/>
  <c r="AV19"/>
  <c r="AW19" s="1"/>
  <c r="AM19"/>
  <c r="AT19"/>
  <c r="AU19" s="1"/>
  <c r="AX21"/>
  <c r="AM21"/>
  <c r="AO21"/>
  <c r="AP21" s="1"/>
  <c r="AS21"/>
  <c r="AT21"/>
  <c r="AU21" s="1"/>
  <c r="AV21"/>
  <c r="AW21" s="1"/>
  <c r="AX23"/>
  <c r="AO23"/>
  <c r="AP23" s="1"/>
  <c r="AQ23"/>
  <c r="AR23" s="1"/>
  <c r="AS23"/>
  <c r="AN23"/>
  <c r="AV23"/>
  <c r="AW23" s="1"/>
  <c r="AX25"/>
  <c r="AM25"/>
  <c r="AQ25"/>
  <c r="AR25" s="1"/>
  <c r="AT25"/>
  <c r="AU25" s="1"/>
  <c r="AS25"/>
  <c r="AN25"/>
  <c r="AX27"/>
  <c r="AO27"/>
  <c r="AP27" s="1"/>
  <c r="AS27"/>
  <c r="AN27"/>
  <c r="AV27"/>
  <c r="AW27" s="1"/>
  <c r="AM27"/>
  <c r="AT27"/>
  <c r="AU27" s="1"/>
  <c r="AX29"/>
  <c r="AM29"/>
  <c r="AQ29"/>
  <c r="AR29" s="1"/>
  <c r="AT29"/>
  <c r="AU29" s="1"/>
  <c r="AO29"/>
  <c r="AP29" s="1"/>
  <c r="AV29"/>
  <c r="AW29" s="1"/>
  <c r="AX31"/>
  <c r="AO31"/>
  <c r="AP31" s="1"/>
  <c r="AS31"/>
  <c r="AN31"/>
  <c r="AV31"/>
  <c r="AW31" s="1"/>
  <c r="AQ31"/>
  <c r="AR31" s="1"/>
  <c r="AX33"/>
  <c r="AM33"/>
  <c r="AQ33"/>
  <c r="AR33" s="1"/>
  <c r="AT33"/>
  <c r="AU33" s="1"/>
  <c r="AS33"/>
  <c r="AN33"/>
  <c r="AX35"/>
  <c r="AO35"/>
  <c r="AP35" s="1"/>
  <c r="AS35"/>
  <c r="AN35"/>
  <c r="AV35"/>
  <c r="AW35" s="1"/>
  <c r="AM35"/>
  <c r="AT35"/>
  <c r="AU35" s="1"/>
  <c r="AX37"/>
  <c r="AM37"/>
  <c r="AQ37"/>
  <c r="AR37" s="1"/>
  <c r="AT37"/>
  <c r="AU37" s="1"/>
  <c r="AO37"/>
  <c r="AP37" s="1"/>
  <c r="AV37"/>
  <c r="AW37" s="1"/>
  <c r="AX19" i="23"/>
  <c r="AS19"/>
  <c r="AN19"/>
  <c r="AV19"/>
  <c r="AW19" s="1"/>
  <c r="AO19"/>
  <c r="AP19" s="1"/>
  <c r="AT19"/>
  <c r="AU19" s="1"/>
  <c r="AX21"/>
  <c r="AM21"/>
  <c r="AQ21"/>
  <c r="AR21" s="1"/>
  <c r="AV21"/>
  <c r="AW21" s="1"/>
  <c r="AX23"/>
  <c r="AT23"/>
  <c r="AU23" s="1"/>
  <c r="AX25"/>
  <c r="AO25"/>
  <c r="AP25" s="1"/>
  <c r="AT25"/>
  <c r="AU25" s="1"/>
  <c r="AM25"/>
  <c r="AQ25"/>
  <c r="AR25" s="1"/>
  <c r="AV25"/>
  <c r="AW25" s="1"/>
  <c r="AX27"/>
  <c r="AS27"/>
  <c r="AV27"/>
  <c r="AW27" s="1"/>
  <c r="AO27"/>
  <c r="AP27" s="1"/>
  <c r="AT27"/>
  <c r="AU27" s="1"/>
  <c r="AX29"/>
  <c r="AM29"/>
  <c r="AQ29"/>
  <c r="AR29" s="1"/>
  <c r="AV29"/>
  <c r="AW29" s="1"/>
  <c r="AX31"/>
  <c r="AV31"/>
  <c r="AW31" s="1"/>
  <c r="AT31"/>
  <c r="AU31" s="1"/>
  <c r="AX33"/>
  <c r="AO33"/>
  <c r="AP33" s="1"/>
  <c r="AT33"/>
  <c r="AU33" s="1"/>
  <c r="AX35"/>
  <c r="AS35"/>
  <c r="AT35"/>
  <c r="AU35" s="1"/>
  <c r="AO35"/>
  <c r="AP35" s="1"/>
  <c r="AX37"/>
  <c r="AM37"/>
  <c r="AO37"/>
  <c r="AP37" s="1"/>
  <c r="AS37"/>
  <c r="AT37"/>
  <c r="AU37" s="1"/>
  <c r="AQ37"/>
  <c r="AR37" s="1"/>
  <c r="AX19" i="24"/>
  <c r="AO19"/>
  <c r="AP19" s="1"/>
  <c r="AT19"/>
  <c r="AU19" s="1"/>
  <c r="AM19"/>
  <c r="AQ19"/>
  <c r="AR19" s="1"/>
  <c r="AN19"/>
  <c r="AX21"/>
  <c r="AM21"/>
  <c r="AQ21"/>
  <c r="AR21" s="1"/>
  <c r="AO21"/>
  <c r="AP21" s="1"/>
  <c r="AN21"/>
  <c r="AV21"/>
  <c r="AW21" s="1"/>
  <c r="AS21"/>
  <c r="AT21"/>
  <c r="AU21" s="1"/>
  <c r="AX23"/>
  <c r="AO23"/>
  <c r="AP23" s="1"/>
  <c r="AT23"/>
  <c r="AU23" s="1"/>
  <c r="AV23"/>
  <c r="AW23" s="1"/>
  <c r="AX25"/>
  <c r="AM25"/>
  <c r="AQ25"/>
  <c r="AR25" s="1"/>
  <c r="AO25"/>
  <c r="AP25" s="1"/>
  <c r="AN25"/>
  <c r="AV25"/>
  <c r="AW25" s="1"/>
  <c r="AS25"/>
  <c r="AX27"/>
  <c r="AO27"/>
  <c r="AP27" s="1"/>
  <c r="AT27"/>
  <c r="AU27" s="1"/>
  <c r="AM27"/>
  <c r="AQ27"/>
  <c r="AR27" s="1"/>
  <c r="AN27"/>
  <c r="AX29"/>
  <c r="AM29"/>
  <c r="AQ29"/>
  <c r="AR29" s="1"/>
  <c r="AO29"/>
  <c r="AP29" s="1"/>
  <c r="AN29"/>
  <c r="AV29"/>
  <c r="AW29" s="1"/>
  <c r="AS29"/>
  <c r="AT29"/>
  <c r="AU29" s="1"/>
  <c r="AX31"/>
  <c r="AO31"/>
  <c r="AP31" s="1"/>
  <c r="AS31"/>
  <c r="AT31"/>
  <c r="AU31" s="1"/>
  <c r="AV31"/>
  <c r="AW31" s="1"/>
  <c r="AX33"/>
  <c r="AM33"/>
  <c r="AQ33"/>
  <c r="AR33" s="1"/>
  <c r="AS33"/>
  <c r="AN33"/>
  <c r="AV33"/>
  <c r="AW33" s="1"/>
  <c r="AO33"/>
  <c r="AP33" s="1"/>
  <c r="AX35"/>
  <c r="AS35"/>
  <c r="AT35"/>
  <c r="AU35" s="1"/>
  <c r="AM35"/>
  <c r="AQ35"/>
  <c r="AR35" s="1"/>
  <c r="AN35"/>
  <c r="AX37"/>
  <c r="AM37"/>
  <c r="AO37"/>
  <c r="AP37" s="1"/>
  <c r="AS37"/>
  <c r="AN37"/>
  <c r="AV37"/>
  <c r="AW37" s="1"/>
  <c r="AT37"/>
  <c r="AU37" s="1"/>
  <c r="AX19" i="25"/>
  <c r="AO19"/>
  <c r="AP19" s="1"/>
  <c r="AQ19"/>
  <c r="AR19" s="1"/>
  <c r="AN19"/>
  <c r="AV19"/>
  <c r="AW19" s="1"/>
  <c r="AX21"/>
  <c r="AM21"/>
  <c r="AO21"/>
  <c r="AP21" s="1"/>
  <c r="AN21"/>
  <c r="AV21"/>
  <c r="AW21" s="1"/>
  <c r="AS21"/>
  <c r="AQ21"/>
  <c r="AR21" s="1"/>
  <c r="AX23"/>
  <c r="AO23"/>
  <c r="AP23" s="1"/>
  <c r="AQ23"/>
  <c r="AR23" s="1"/>
  <c r="AN23"/>
  <c r="AV23"/>
  <c r="AW23" s="1"/>
  <c r="AM23"/>
  <c r="AX25"/>
  <c r="AM25"/>
  <c r="AO25"/>
  <c r="AP25" s="1"/>
  <c r="AN25"/>
  <c r="AV25"/>
  <c r="AW25" s="1"/>
  <c r="AS25"/>
  <c r="AX27"/>
  <c r="AO27"/>
  <c r="AP27" s="1"/>
  <c r="AQ27"/>
  <c r="AR27" s="1"/>
  <c r="AN27"/>
  <c r="AV27"/>
  <c r="AW27" s="1"/>
  <c r="AX29"/>
  <c r="AM29"/>
  <c r="AO29"/>
  <c r="AP29" s="1"/>
  <c r="AN29"/>
  <c r="AV29"/>
  <c r="AW29" s="1"/>
  <c r="AS29"/>
  <c r="AQ29"/>
  <c r="AR29" s="1"/>
  <c r="AX31"/>
  <c r="AO31"/>
  <c r="AP31" s="1"/>
  <c r="AQ31"/>
  <c r="AR31" s="1"/>
  <c r="AN31"/>
  <c r="AV31"/>
  <c r="AW31" s="1"/>
  <c r="AM31"/>
  <c r="AX33"/>
  <c r="AM33"/>
  <c r="AO33"/>
  <c r="AP33" s="1"/>
  <c r="AN33"/>
  <c r="AV33"/>
  <c r="AW33" s="1"/>
  <c r="AS33"/>
  <c r="AX35"/>
  <c r="AO35"/>
  <c r="AP35" s="1"/>
  <c r="AQ35"/>
  <c r="AR35" s="1"/>
  <c r="AN35"/>
  <c r="AV35"/>
  <c r="AW35" s="1"/>
  <c r="AX37"/>
  <c r="AM37"/>
  <c r="AO37"/>
  <c r="AP37" s="1"/>
  <c r="AS37"/>
  <c r="AN37"/>
  <c r="AV37"/>
  <c r="AW37" s="1"/>
  <c r="CJ28"/>
  <c r="BU32"/>
  <c r="CP32"/>
  <c r="CS32" s="1"/>
  <c r="CJ30" i="16"/>
  <c r="BS25"/>
  <c r="BT25" s="1"/>
  <c r="BS37" i="17"/>
  <c r="BT37" s="1"/>
  <c r="CK30" i="23"/>
  <c r="CP36"/>
  <c r="CT36" s="1"/>
  <c r="BS29" i="24"/>
  <c r="BT29" s="1"/>
  <c r="BV30" s="1"/>
  <c r="U39" i="17"/>
  <c r="AY20" i="18"/>
  <c r="BA20"/>
  <c r="BB20" s="1"/>
  <c r="BU35" i="21"/>
  <c r="CB18" i="18"/>
  <c r="CP36"/>
  <c r="CJ28" i="17"/>
  <c r="BS25" i="18"/>
  <c r="BT25" s="1"/>
  <c r="BS20"/>
  <c r="BT20" s="1"/>
  <c r="CK28" i="25"/>
  <c r="CP27"/>
  <c r="CR27" s="1"/>
  <c r="CN33" i="20"/>
  <c r="CO23" i="23"/>
  <c r="CJ33" i="1"/>
  <c r="BO18" i="18"/>
  <c r="CP23"/>
  <c r="CR23" s="1"/>
  <c r="CO38" i="19"/>
  <c r="CO18" i="20" s="1"/>
  <c r="CL18" i="22"/>
  <c r="BN18" i="23"/>
  <c r="CJ26" i="25"/>
  <c r="CI38" i="19"/>
  <c r="CH38" i="20"/>
  <c r="CH18" i="21" s="1"/>
  <c r="CO19" i="24"/>
  <c r="CN23" i="17"/>
  <c r="CO25" i="23"/>
  <c r="CO36" i="25"/>
  <c r="CP36" s="1"/>
  <c r="CR36" s="1"/>
  <c r="CO31" i="23"/>
  <c r="BS27" i="16"/>
  <c r="BT27" s="1"/>
  <c r="BS21"/>
  <c r="BT21" s="1"/>
  <c r="CJ36" i="17"/>
  <c r="CJ32"/>
  <c r="CK37"/>
  <c r="CJ37"/>
  <c r="CN29"/>
  <c r="CJ22"/>
  <c r="BS30"/>
  <c r="BT30" s="1"/>
  <c r="BS19" i="18"/>
  <c r="BT19" s="1"/>
  <c r="CO27"/>
  <c r="CP27" s="1"/>
  <c r="CN25"/>
  <c r="CJ23" i="19"/>
  <c r="BS23"/>
  <c r="BT23" s="1"/>
  <c r="CJ19"/>
  <c r="CK29" i="20"/>
  <c r="CN32"/>
  <c r="CN30"/>
  <c r="BS22"/>
  <c r="BT22" s="1"/>
  <c r="CK20"/>
  <c r="CJ20"/>
  <c r="BS35"/>
  <c r="BT35" s="1"/>
  <c r="CJ34"/>
  <c r="CJ32"/>
  <c r="BS31"/>
  <c r="BT31" s="1"/>
  <c r="BS29"/>
  <c r="BT29" s="1"/>
  <c r="BS27"/>
  <c r="BT27" s="1"/>
  <c r="BU28" s="1"/>
  <c r="CO26"/>
  <c r="CP22"/>
  <c r="CR22" s="1"/>
  <c r="CK36" i="21"/>
  <c r="CJ26"/>
  <c r="CN30"/>
  <c r="BS33" i="22"/>
  <c r="BT33" s="1"/>
  <c r="BV34" s="1"/>
  <c r="BS29"/>
  <c r="BT29" s="1"/>
  <c r="CJ28"/>
  <c r="CO32" i="23"/>
  <c r="CN34" i="24"/>
  <c r="CP34" s="1"/>
  <c r="CO30"/>
  <c r="CP31" s="1"/>
  <c r="CK29"/>
  <c r="CJ34" i="25"/>
  <c r="CN25"/>
  <c r="BS20" i="19"/>
  <c r="BT20" s="1"/>
  <c r="BS19" i="21"/>
  <c r="BT19" s="1"/>
  <c r="CJ19" i="23"/>
  <c r="CN22" i="21"/>
  <c r="CN33" i="22"/>
  <c r="CN25"/>
  <c r="BS31" i="23"/>
  <c r="BT31" s="1"/>
  <c r="CJ30"/>
  <c r="CJ36"/>
  <c r="CK36" i="24"/>
  <c r="CJ34"/>
  <c r="BS31"/>
  <c r="BT31" s="1"/>
  <c r="CJ23" i="25"/>
  <c r="AN21" i="1"/>
  <c r="AS31" i="16"/>
  <c r="AO29"/>
  <c r="AP29" s="1"/>
  <c r="AS27"/>
  <c r="AO25"/>
  <c r="AP25" s="1"/>
  <c r="AN37" i="17"/>
  <c r="AV33"/>
  <c r="AW33" s="1"/>
  <c r="AT31"/>
  <c r="AU31" s="1"/>
  <c r="AN29"/>
  <c r="AV25"/>
  <c r="AW25" s="1"/>
  <c r="AT23"/>
  <c r="AU23" s="1"/>
  <c r="AN21"/>
  <c r="AS35"/>
  <c r="AO33"/>
  <c r="AP33" s="1"/>
  <c r="AS31"/>
  <c r="AO29"/>
  <c r="AP29" s="1"/>
  <c r="AS19"/>
  <c r="AN31" i="18"/>
  <c r="AV25"/>
  <c r="AW25" s="1"/>
  <c r="AT23"/>
  <c r="AU23" s="1"/>
  <c r="AT19"/>
  <c r="AU19" s="1"/>
  <c r="AV37" i="19"/>
  <c r="AW37" s="1"/>
  <c r="AN35"/>
  <c r="AV33"/>
  <c r="AW33" s="1"/>
  <c r="AN31"/>
  <c r="AV29"/>
  <c r="AW29" s="1"/>
  <c r="AN27"/>
  <c r="AV25"/>
  <c r="AW25" s="1"/>
  <c r="AN23"/>
  <c r="AV21"/>
  <c r="AW21" s="1"/>
  <c r="AN19"/>
  <c r="AS37"/>
  <c r="AN37" i="20"/>
  <c r="AV33"/>
  <c r="AW33" s="1"/>
  <c r="AT31"/>
  <c r="AU31" s="1"/>
  <c r="AN29"/>
  <c r="AV25"/>
  <c r="AW25" s="1"/>
  <c r="AT23"/>
  <c r="AU23" s="1"/>
  <c r="AN21"/>
  <c r="AS33"/>
  <c r="AV33" i="21"/>
  <c r="AW33" s="1"/>
  <c r="AN29"/>
  <c r="AT23"/>
  <c r="AU23" s="1"/>
  <c r="AN37" i="22"/>
  <c r="AT31"/>
  <c r="AU31" s="1"/>
  <c r="AV25"/>
  <c r="AW25" s="1"/>
  <c r="AN21"/>
  <c r="AQ35"/>
  <c r="AR35" s="1"/>
  <c r="AS29"/>
  <c r="AO25"/>
  <c r="AP25" s="1"/>
  <c r="AT29" i="23"/>
  <c r="AU29" s="1"/>
  <c r="AV23"/>
  <c r="AW23" s="1"/>
  <c r="AT21"/>
  <c r="AU21" s="1"/>
  <c r="AT33" i="24"/>
  <c r="AU33" s="1"/>
  <c r="AV27"/>
  <c r="AW27" s="1"/>
  <c r="AN23"/>
  <c r="AQ37"/>
  <c r="AR37" s="1"/>
  <c r="AT37" i="25"/>
  <c r="AU37" s="1"/>
  <c r="AT35"/>
  <c r="AU35" s="1"/>
  <c r="AT33"/>
  <c r="AU33" s="1"/>
  <c r="AT31"/>
  <c r="AU31" s="1"/>
  <c r="AT29"/>
  <c r="AU29" s="1"/>
  <c r="AT27"/>
  <c r="AU27" s="1"/>
  <c r="AT25"/>
  <c r="AU25" s="1"/>
  <c r="AT23"/>
  <c r="AU23" s="1"/>
  <c r="AT21"/>
  <c r="AU21" s="1"/>
  <c r="AT19"/>
  <c r="AU19" s="1"/>
  <c r="AQ37"/>
  <c r="AR37" s="1"/>
  <c r="AO35" i="18"/>
  <c r="AP35" s="1"/>
  <c r="AO33" i="19"/>
  <c r="AP33" s="1"/>
  <c r="AS25"/>
  <c r="AQ35"/>
  <c r="AR35" s="1"/>
  <c r="AQ19"/>
  <c r="AR19" s="1"/>
  <c r="AQ23" i="21"/>
  <c r="AR23" s="1"/>
  <c r="AO33"/>
  <c r="AP33" s="1"/>
  <c r="AS25"/>
  <c r="AQ33" i="23"/>
  <c r="AR33" s="1"/>
  <c r="AS29"/>
  <c r="AO35" i="24"/>
  <c r="AP35" s="1"/>
  <c r="AS27"/>
  <c r="AS19"/>
  <c r="AQ23"/>
  <c r="AR23" s="1"/>
  <c r="AQ25" i="25"/>
  <c r="AR25" s="1"/>
  <c r="AS31"/>
  <c r="AS23"/>
  <c r="AM19" i="21"/>
  <c r="AM35"/>
  <c r="AM31" i="22"/>
  <c r="AM33" i="23"/>
  <c r="AM31" i="24"/>
  <c r="AM27" i="25"/>
  <c r="AM25" i="20"/>
  <c r="AM31" i="17"/>
  <c r="AM35" i="20"/>
  <c r="AM31" i="19"/>
  <c r="AM33" i="18"/>
  <c r="AM33" i="16"/>
  <c r="AV20" i="18"/>
  <c r="AW20" s="1"/>
  <c r="AN20"/>
  <c r="AV24"/>
  <c r="AW24" s="1"/>
  <c r="AM24"/>
  <c r="BN26" i="20"/>
  <c r="BQ26" s="1"/>
  <c r="BS26" s="1"/>
  <c r="BT26" s="1"/>
  <c r="U19" i="22"/>
  <c r="U39" s="1"/>
  <c r="BV31" i="23"/>
  <c r="CQ32" i="25"/>
  <c r="CD18" i="18"/>
  <c r="CJ38" i="17"/>
  <c r="CJ18" i="18" s="1"/>
  <c r="CI18" i="17"/>
  <c r="CK38" i="16"/>
  <c r="CK18" i="17" s="1"/>
  <c r="CR36" i="23"/>
  <c r="CP32"/>
  <c r="CP33"/>
  <c r="CK25" i="1"/>
  <c r="AZ32" i="16"/>
  <c r="BA32"/>
  <c r="BB32" s="1"/>
  <c r="AZ24"/>
  <c r="BA24"/>
  <c r="BB24" s="1"/>
  <c r="AZ36" i="17"/>
  <c r="BA36"/>
  <c r="BB36" s="1"/>
  <c r="AZ28"/>
  <c r="BA28"/>
  <c r="BB28" s="1"/>
  <c r="BA20"/>
  <c r="BB20" s="1"/>
  <c r="AZ20"/>
  <c r="AZ32" i="18"/>
  <c r="BA32"/>
  <c r="BB32" s="1"/>
  <c r="AY32"/>
  <c r="BA24"/>
  <c r="BB24" s="1"/>
  <c r="AZ24"/>
  <c r="BA34" i="19"/>
  <c r="BB34" s="1"/>
  <c r="AZ34"/>
  <c r="BA30"/>
  <c r="BB30" s="1"/>
  <c r="AZ30"/>
  <c r="BA26"/>
  <c r="BB26" s="1"/>
  <c r="AZ26"/>
  <c r="BA22"/>
  <c r="BB22" s="1"/>
  <c r="AZ22"/>
  <c r="AZ38" i="20"/>
  <c r="BA38"/>
  <c r="BB38" s="1"/>
  <c r="BA34"/>
  <c r="BB34" s="1"/>
  <c r="AZ34"/>
  <c r="AZ24"/>
  <c r="BA24"/>
  <c r="BB24" s="1"/>
  <c r="AZ20"/>
  <c r="AY20"/>
  <c r="BA30" i="21"/>
  <c r="BB30" s="1"/>
  <c r="AZ30"/>
  <c r="BA26"/>
  <c r="BB26" s="1"/>
  <c r="AZ26"/>
  <c r="BA22"/>
  <c r="BB22" s="1"/>
  <c r="AZ22"/>
  <c r="AV20" i="1"/>
  <c r="AW20" s="1"/>
  <c r="AO20"/>
  <c r="AP20" s="1"/>
  <c r="AX20"/>
  <c r="AZ20" s="1"/>
  <c r="AM22"/>
  <c r="AX22"/>
  <c r="AS22"/>
  <c r="AM24"/>
  <c r="AO24"/>
  <c r="AP24" s="1"/>
  <c r="AS24"/>
  <c r="AT24"/>
  <c r="AU24" s="1"/>
  <c r="AT26"/>
  <c r="AU26" s="1"/>
  <c r="AQ26"/>
  <c r="AR26" s="1"/>
  <c r="AV26"/>
  <c r="AW26" s="1"/>
  <c r="AO26"/>
  <c r="AP26" s="1"/>
  <c r="AS28"/>
  <c r="AO28"/>
  <c r="AP28" s="1"/>
  <c r="AX28"/>
  <c r="AN28"/>
  <c r="AV30"/>
  <c r="AW30" s="1"/>
  <c r="AT30"/>
  <c r="AU30" s="1"/>
  <c r="AO30"/>
  <c r="AP30" s="1"/>
  <c r="AO32"/>
  <c r="AP32" s="1"/>
  <c r="AM32"/>
  <c r="AX32"/>
  <c r="AV32"/>
  <c r="AW32" s="1"/>
  <c r="AS32"/>
  <c r="AN34"/>
  <c r="AM34"/>
  <c r="AT34"/>
  <c r="AU34" s="1"/>
  <c r="AQ34"/>
  <c r="AR34" s="1"/>
  <c r="AN36"/>
  <c r="AS36"/>
  <c r="AX36"/>
  <c r="AV36"/>
  <c r="AW36" s="1"/>
  <c r="AM36"/>
  <c r="AM20" i="16"/>
  <c r="AN20"/>
  <c r="AO20"/>
  <c r="AP20" s="1"/>
  <c r="AS20"/>
  <c r="AM22"/>
  <c r="AT22"/>
  <c r="AU22" s="1"/>
  <c r="AX22"/>
  <c r="AO22"/>
  <c r="AP22" s="1"/>
  <c r="AS22"/>
  <c r="AM24"/>
  <c r="AN24"/>
  <c r="AO24"/>
  <c r="AP24" s="1"/>
  <c r="AS24"/>
  <c r="AM26"/>
  <c r="AT26"/>
  <c r="AU26" s="1"/>
  <c r="AX26"/>
  <c r="AO26"/>
  <c r="AP26" s="1"/>
  <c r="AS26"/>
  <c r="AM28"/>
  <c r="AN28"/>
  <c r="AO28"/>
  <c r="AP28" s="1"/>
  <c r="AS28"/>
  <c r="AM30"/>
  <c r="AT30"/>
  <c r="AU30" s="1"/>
  <c r="AX30"/>
  <c r="AO30"/>
  <c r="AP30" s="1"/>
  <c r="AS30"/>
  <c r="AM32"/>
  <c r="AN32"/>
  <c r="AO32"/>
  <c r="AP32" s="1"/>
  <c r="AS32"/>
  <c r="AM34"/>
  <c r="AT34"/>
  <c r="AU34" s="1"/>
  <c r="AX34"/>
  <c r="AO34"/>
  <c r="AP34" s="1"/>
  <c r="AS34"/>
  <c r="AM36"/>
  <c r="AN36"/>
  <c r="AO36"/>
  <c r="AP36" s="1"/>
  <c r="AS36"/>
  <c r="AM38"/>
  <c r="AT38"/>
  <c r="AU38" s="1"/>
  <c r="AX38"/>
  <c r="AZ38" s="1"/>
  <c r="AO38"/>
  <c r="AP38" s="1"/>
  <c r="AS38"/>
  <c r="AM20" i="17"/>
  <c r="AN20"/>
  <c r="AO20"/>
  <c r="AP20" s="1"/>
  <c r="AS20"/>
  <c r="AM22"/>
  <c r="AT22"/>
  <c r="AU22" s="1"/>
  <c r="AX22"/>
  <c r="AO22"/>
  <c r="AP22" s="1"/>
  <c r="AS22"/>
  <c r="AM24"/>
  <c r="AN24"/>
  <c r="AO24"/>
  <c r="AP24" s="1"/>
  <c r="AS24"/>
  <c r="AM26"/>
  <c r="AT26"/>
  <c r="AU26" s="1"/>
  <c r="AX26"/>
  <c r="AY26" s="1"/>
  <c r="AO26"/>
  <c r="AP26" s="1"/>
  <c r="AS26"/>
  <c r="AM28"/>
  <c r="AN28"/>
  <c r="AO28"/>
  <c r="AP28" s="1"/>
  <c r="AS28"/>
  <c r="AM30"/>
  <c r="AT30"/>
  <c r="AU30" s="1"/>
  <c r="AX30"/>
  <c r="AO30"/>
  <c r="AP30" s="1"/>
  <c r="AS30"/>
  <c r="AM32"/>
  <c r="AN32"/>
  <c r="AO32"/>
  <c r="AP32" s="1"/>
  <c r="AS32"/>
  <c r="AM34"/>
  <c r="AT34"/>
  <c r="AU34" s="1"/>
  <c r="AX34"/>
  <c r="AY34" s="1"/>
  <c r="AO34"/>
  <c r="AP34" s="1"/>
  <c r="AS34"/>
  <c r="AM36"/>
  <c r="AN36"/>
  <c r="AO36"/>
  <c r="AP36" s="1"/>
  <c r="AS36"/>
  <c r="AM38"/>
  <c r="AT38"/>
  <c r="AU38" s="1"/>
  <c r="AX38"/>
  <c r="AO38"/>
  <c r="AP38" s="1"/>
  <c r="AS38"/>
  <c r="AV22" i="18"/>
  <c r="AW22" s="1"/>
  <c r="AS22"/>
  <c r="AT22"/>
  <c r="AU22" s="1"/>
  <c r="AV26"/>
  <c r="AW26" s="1"/>
  <c r="AN26"/>
  <c r="AS26"/>
  <c r="AT26"/>
  <c r="AU26" s="1"/>
  <c r="AM30"/>
  <c r="AT30"/>
  <c r="AU30" s="1"/>
  <c r="AX30"/>
  <c r="AM32"/>
  <c r="AV32"/>
  <c r="AW32" s="1"/>
  <c r="AM34"/>
  <c r="AT34"/>
  <c r="AU34" s="1"/>
  <c r="AX34"/>
  <c r="AM36"/>
  <c r="AV36"/>
  <c r="AW36" s="1"/>
  <c r="AM38"/>
  <c r="AT38"/>
  <c r="AU38" s="1"/>
  <c r="AX38"/>
  <c r="AM20" i="19"/>
  <c r="AN20"/>
  <c r="AO20"/>
  <c r="AP20" s="1"/>
  <c r="AS20"/>
  <c r="AM22"/>
  <c r="AN22"/>
  <c r="AO22"/>
  <c r="AP22" s="1"/>
  <c r="AS22"/>
  <c r="AM24"/>
  <c r="AN24"/>
  <c r="AO24"/>
  <c r="AP24" s="1"/>
  <c r="AS24"/>
  <c r="AM26"/>
  <c r="AN26"/>
  <c r="AO26"/>
  <c r="AP26" s="1"/>
  <c r="AS26"/>
  <c r="AM28"/>
  <c r="AN28"/>
  <c r="AO28"/>
  <c r="AP28" s="1"/>
  <c r="AS28"/>
  <c r="AM30"/>
  <c r="AN30"/>
  <c r="AO30"/>
  <c r="AP30" s="1"/>
  <c r="AS30"/>
  <c r="AM32"/>
  <c r="AN32"/>
  <c r="AO32"/>
  <c r="AP32" s="1"/>
  <c r="AS32"/>
  <c r="AM34"/>
  <c r="AN34"/>
  <c r="AO34"/>
  <c r="AP34" s="1"/>
  <c r="AS34"/>
  <c r="AM36"/>
  <c r="AN36"/>
  <c r="AO36"/>
  <c r="AP36" s="1"/>
  <c r="AS36"/>
  <c r="AM38"/>
  <c r="AT38"/>
  <c r="AU38" s="1"/>
  <c r="AX38"/>
  <c r="AO38"/>
  <c r="AP38" s="1"/>
  <c r="AS38"/>
  <c r="AM20" i="20"/>
  <c r="AN20"/>
  <c r="AV20"/>
  <c r="AW20" s="1"/>
  <c r="AT20"/>
  <c r="AU20" s="1"/>
  <c r="AM22"/>
  <c r="AT22"/>
  <c r="AU22" s="1"/>
  <c r="AX22"/>
  <c r="AV22"/>
  <c r="AW22" s="1"/>
  <c r="AM24"/>
  <c r="AN24"/>
  <c r="AV24"/>
  <c r="AW24" s="1"/>
  <c r="AT24"/>
  <c r="AU24" s="1"/>
  <c r="AM26"/>
  <c r="AT26"/>
  <c r="AU26" s="1"/>
  <c r="AX26"/>
  <c r="AV26"/>
  <c r="AW26" s="1"/>
  <c r="AM28"/>
  <c r="AN28"/>
  <c r="AT28"/>
  <c r="AU28" s="1"/>
  <c r="AX28"/>
  <c r="AM30"/>
  <c r="AN30"/>
  <c r="AT30"/>
  <c r="AU30" s="1"/>
  <c r="AX30"/>
  <c r="AM32"/>
  <c r="AN32"/>
  <c r="AT32"/>
  <c r="AU32" s="1"/>
  <c r="AX32"/>
  <c r="AM34"/>
  <c r="AN34"/>
  <c r="AM36"/>
  <c r="AT36"/>
  <c r="AU36" s="1"/>
  <c r="AX36"/>
  <c r="AM38"/>
  <c r="AN38"/>
  <c r="AV38"/>
  <c r="AW38" s="1"/>
  <c r="AM20" i="21"/>
  <c r="AN20"/>
  <c r="AV20"/>
  <c r="AW20" s="1"/>
  <c r="AO20"/>
  <c r="AP20" s="1"/>
  <c r="AS20"/>
  <c r="AT20"/>
  <c r="AU20" s="1"/>
  <c r="AQ20"/>
  <c r="AR20" s="1"/>
  <c r="AM22"/>
  <c r="AN22"/>
  <c r="AV22"/>
  <c r="AW22" s="1"/>
  <c r="AO22"/>
  <c r="AP22" s="1"/>
  <c r="AS22"/>
  <c r="AT22"/>
  <c r="AU22" s="1"/>
  <c r="AQ22"/>
  <c r="AR22" s="1"/>
  <c r="AM24"/>
  <c r="AN24"/>
  <c r="AV24"/>
  <c r="AW24" s="1"/>
  <c r="AO24"/>
  <c r="AP24" s="1"/>
  <c r="AS24"/>
  <c r="AT24"/>
  <c r="AU24" s="1"/>
  <c r="AQ24"/>
  <c r="AR24" s="1"/>
  <c r="AM26"/>
  <c r="AN26"/>
  <c r="AV26"/>
  <c r="AW26" s="1"/>
  <c r="AO26"/>
  <c r="AP26" s="1"/>
  <c r="AS26"/>
  <c r="AT26"/>
  <c r="AU26" s="1"/>
  <c r="AQ26"/>
  <c r="AR26" s="1"/>
  <c r="AM28"/>
  <c r="AN28"/>
  <c r="AV28"/>
  <c r="AW28" s="1"/>
  <c r="AO28"/>
  <c r="AP28" s="1"/>
  <c r="AS28"/>
  <c r="AT28"/>
  <c r="AU28" s="1"/>
  <c r="AQ28"/>
  <c r="AR28" s="1"/>
  <c r="AM30"/>
  <c r="AN30"/>
  <c r="AV30"/>
  <c r="AW30" s="1"/>
  <c r="AO30"/>
  <c r="AP30" s="1"/>
  <c r="AS30"/>
  <c r="AT30"/>
  <c r="AU30" s="1"/>
  <c r="AQ30"/>
  <c r="AR30" s="1"/>
  <c r="AM32"/>
  <c r="AN32"/>
  <c r="AV32"/>
  <c r="AW32" s="1"/>
  <c r="AO32"/>
  <c r="AP32" s="1"/>
  <c r="AS32"/>
  <c r="AT32"/>
  <c r="AU32" s="1"/>
  <c r="AQ32"/>
  <c r="AR32" s="1"/>
  <c r="AM34"/>
  <c r="AN34"/>
  <c r="AO34"/>
  <c r="AP34" s="1"/>
  <c r="AS34"/>
  <c r="AT34"/>
  <c r="AU34" s="1"/>
  <c r="AX34"/>
  <c r="AQ34"/>
  <c r="AR34" s="1"/>
  <c r="AM36"/>
  <c r="AT36"/>
  <c r="AU36" s="1"/>
  <c r="AX36"/>
  <c r="AO36"/>
  <c r="AP36" s="1"/>
  <c r="AS36"/>
  <c r="AV36"/>
  <c r="AW36" s="1"/>
  <c r="AQ36"/>
  <c r="AR36" s="1"/>
  <c r="AM38"/>
  <c r="AT38"/>
  <c r="AU38" s="1"/>
  <c r="AX38"/>
  <c r="AO38"/>
  <c r="AP38" s="1"/>
  <c r="AS38"/>
  <c r="AV38"/>
  <c r="AW38" s="1"/>
  <c r="AQ38"/>
  <c r="AR38" s="1"/>
  <c r="AM20" i="22"/>
  <c r="AT20"/>
  <c r="AU20" s="1"/>
  <c r="AX20"/>
  <c r="AO20"/>
  <c r="AP20" s="1"/>
  <c r="AS20"/>
  <c r="AQ20"/>
  <c r="AR20" s="1"/>
  <c r="AM22"/>
  <c r="AN22"/>
  <c r="AV22"/>
  <c r="AW22" s="1"/>
  <c r="AO22"/>
  <c r="AP22" s="1"/>
  <c r="AS22"/>
  <c r="AX22"/>
  <c r="AQ22"/>
  <c r="AR22" s="1"/>
  <c r="AM24"/>
  <c r="AT24"/>
  <c r="AU24" s="1"/>
  <c r="AV24"/>
  <c r="AW24" s="1"/>
  <c r="AX24"/>
  <c r="AO24"/>
  <c r="AP24" s="1"/>
  <c r="AS24"/>
  <c r="AN24"/>
  <c r="AQ24"/>
  <c r="AR24" s="1"/>
  <c r="AM26"/>
  <c r="AT26"/>
  <c r="AU26" s="1"/>
  <c r="AX26"/>
  <c r="AO26"/>
  <c r="AP26" s="1"/>
  <c r="AS26"/>
  <c r="AV26"/>
  <c r="AW26" s="1"/>
  <c r="AQ26"/>
  <c r="AR26" s="1"/>
  <c r="AM28"/>
  <c r="AN28"/>
  <c r="AV28"/>
  <c r="AW28" s="1"/>
  <c r="AO28"/>
  <c r="AP28" s="1"/>
  <c r="AS28"/>
  <c r="AT28"/>
  <c r="AU28" s="1"/>
  <c r="AQ28"/>
  <c r="AR28" s="1"/>
  <c r="AM30"/>
  <c r="AT30"/>
  <c r="AU30" s="1"/>
  <c r="AX30"/>
  <c r="AO30"/>
  <c r="AP30" s="1"/>
  <c r="AS30"/>
  <c r="AV30"/>
  <c r="AW30" s="1"/>
  <c r="AQ30"/>
  <c r="AR30" s="1"/>
  <c r="AM32"/>
  <c r="AN32"/>
  <c r="AV32"/>
  <c r="AW32" s="1"/>
  <c r="AO32"/>
  <c r="AP32" s="1"/>
  <c r="AS32"/>
  <c r="AT32"/>
  <c r="AU32" s="1"/>
  <c r="AQ32"/>
  <c r="AR32" s="1"/>
  <c r="AM34"/>
  <c r="AT34"/>
  <c r="AU34" s="1"/>
  <c r="AX34"/>
  <c r="AO34"/>
  <c r="AP34" s="1"/>
  <c r="AS34"/>
  <c r="AV34"/>
  <c r="AW34" s="1"/>
  <c r="AQ34"/>
  <c r="AR34" s="1"/>
  <c r="AM36"/>
  <c r="AN36"/>
  <c r="AV36"/>
  <c r="AW36" s="1"/>
  <c r="AO36"/>
  <c r="AP36" s="1"/>
  <c r="AS36"/>
  <c r="AT36"/>
  <c r="AU36" s="1"/>
  <c r="AQ36"/>
  <c r="AR36" s="1"/>
  <c r="AM38"/>
  <c r="AT38"/>
  <c r="AU38" s="1"/>
  <c r="AX38"/>
  <c r="AO38"/>
  <c r="AP38" s="1"/>
  <c r="AS38"/>
  <c r="AV38"/>
  <c r="AW38" s="1"/>
  <c r="AQ38"/>
  <c r="AR38" s="1"/>
  <c r="AM20" i="23"/>
  <c r="AN20"/>
  <c r="AS20"/>
  <c r="AO20"/>
  <c r="AP20" s="1"/>
  <c r="AQ20"/>
  <c r="AR20" s="1"/>
  <c r="AX20"/>
  <c r="AM22"/>
  <c r="AN22"/>
  <c r="AQ22"/>
  <c r="AR22" s="1"/>
  <c r="AV22"/>
  <c r="AW22" s="1"/>
  <c r="AS22"/>
  <c r="AX22"/>
  <c r="AM24"/>
  <c r="AV24"/>
  <c r="AW24" s="1"/>
  <c r="AO24"/>
  <c r="AP24" s="1"/>
  <c r="AS24"/>
  <c r="AX24"/>
  <c r="AM26"/>
  <c r="AV26"/>
  <c r="AW26" s="1"/>
  <c r="AQ26"/>
  <c r="AR26" s="1"/>
  <c r="AN26"/>
  <c r="AO26"/>
  <c r="AP26" s="1"/>
  <c r="AX26"/>
  <c r="AT26"/>
  <c r="AU26" s="1"/>
  <c r="AM28"/>
  <c r="AV28"/>
  <c r="AW28" s="1"/>
  <c r="AO28"/>
  <c r="AP28" s="1"/>
  <c r="AS28"/>
  <c r="AQ28"/>
  <c r="AR28" s="1"/>
  <c r="AX28"/>
  <c r="AT28"/>
  <c r="AU28" s="1"/>
  <c r="AM30"/>
  <c r="AV30"/>
  <c r="AW30" s="1"/>
  <c r="AQ30"/>
  <c r="AR30" s="1"/>
  <c r="AN30"/>
  <c r="AS30"/>
  <c r="AX30"/>
  <c r="AT30"/>
  <c r="AU30" s="1"/>
  <c r="AM32"/>
  <c r="AV32"/>
  <c r="AW32" s="1"/>
  <c r="AO32"/>
  <c r="AP32" s="1"/>
  <c r="AS32"/>
  <c r="AT32"/>
  <c r="AU32" s="1"/>
  <c r="AM34"/>
  <c r="AV34"/>
  <c r="AW34" s="1"/>
  <c r="AO34"/>
  <c r="AP34" s="1"/>
  <c r="AN34"/>
  <c r="AT34"/>
  <c r="AU34" s="1"/>
  <c r="AM36"/>
  <c r="AV36"/>
  <c r="AW36" s="1"/>
  <c r="AS36"/>
  <c r="AQ36"/>
  <c r="AR36" s="1"/>
  <c r="AT36"/>
  <c r="AU36" s="1"/>
  <c r="AM38"/>
  <c r="AN38"/>
  <c r="AV38"/>
  <c r="AW38" s="1"/>
  <c r="AO38"/>
  <c r="AP38" s="1"/>
  <c r="AS38"/>
  <c r="AX38"/>
  <c r="AM20" i="24"/>
  <c r="AN20"/>
  <c r="AQ20"/>
  <c r="AR20" s="1"/>
  <c r="AT20"/>
  <c r="AU20" s="1"/>
  <c r="AX20"/>
  <c r="AO20"/>
  <c r="AP20" s="1"/>
  <c r="AM22"/>
  <c r="AT22"/>
  <c r="AU22" s="1"/>
  <c r="AX22"/>
  <c r="AQ22"/>
  <c r="AR22" s="1"/>
  <c r="AV22"/>
  <c r="AW22" s="1"/>
  <c r="AS22"/>
  <c r="AM24"/>
  <c r="AT24"/>
  <c r="AU24" s="1"/>
  <c r="AX24"/>
  <c r="AQ24"/>
  <c r="AR24" s="1"/>
  <c r="AV24"/>
  <c r="AW24" s="1"/>
  <c r="AO24"/>
  <c r="AP24" s="1"/>
  <c r="AM26"/>
  <c r="AT26"/>
  <c r="AU26" s="1"/>
  <c r="AX26"/>
  <c r="AQ26"/>
  <c r="AR26" s="1"/>
  <c r="AV26"/>
  <c r="AW26" s="1"/>
  <c r="AS26"/>
  <c r="AM28"/>
  <c r="AT28"/>
  <c r="AU28" s="1"/>
  <c r="AV28"/>
  <c r="AW28" s="1"/>
  <c r="AX28"/>
  <c r="AQ28"/>
  <c r="AR28" s="1"/>
  <c r="AO28"/>
  <c r="AP28" s="1"/>
  <c r="AM30"/>
  <c r="AN30"/>
  <c r="AV30"/>
  <c r="AW30" s="1"/>
  <c r="AQ30"/>
  <c r="AR30" s="1"/>
  <c r="AX30"/>
  <c r="AS30"/>
  <c r="AM32"/>
  <c r="AN32"/>
  <c r="AV32"/>
  <c r="AW32" s="1"/>
  <c r="AQ32"/>
  <c r="AR32" s="1"/>
  <c r="AX32"/>
  <c r="AO32"/>
  <c r="AP32" s="1"/>
  <c r="AM34"/>
  <c r="AN34"/>
  <c r="AV34"/>
  <c r="AW34" s="1"/>
  <c r="AQ34"/>
  <c r="AR34" s="1"/>
  <c r="AX34"/>
  <c r="AS34"/>
  <c r="AM36"/>
  <c r="AN36"/>
  <c r="AQ36"/>
  <c r="AR36" s="1"/>
  <c r="AV36"/>
  <c r="AW36" s="1"/>
  <c r="AO36"/>
  <c r="AP36" s="1"/>
  <c r="AM38"/>
  <c r="AN38"/>
  <c r="AV38"/>
  <c r="AW38" s="1"/>
  <c r="AQ38"/>
  <c r="AR38" s="1"/>
  <c r="AX38"/>
  <c r="AS38"/>
  <c r="AM20" i="25"/>
  <c r="AT20"/>
  <c r="AU20" s="1"/>
  <c r="AX20"/>
  <c r="AQ20"/>
  <c r="AR20" s="1"/>
  <c r="AV20"/>
  <c r="AW20" s="1"/>
  <c r="AO20"/>
  <c r="AP20" s="1"/>
  <c r="AM22"/>
  <c r="AX22"/>
  <c r="AS22"/>
  <c r="AV22"/>
  <c r="AW22" s="1"/>
  <c r="AM24"/>
  <c r="AT24"/>
  <c r="AU24" s="1"/>
  <c r="AX24"/>
  <c r="AN24"/>
  <c r="AQ24"/>
  <c r="AR24" s="1"/>
  <c r="AM26"/>
  <c r="AT26"/>
  <c r="AU26" s="1"/>
  <c r="AX26"/>
  <c r="AN26"/>
  <c r="AQ26"/>
  <c r="AR26" s="1"/>
  <c r="AM28"/>
  <c r="AT28"/>
  <c r="AU28" s="1"/>
  <c r="AX28"/>
  <c r="AN28"/>
  <c r="AQ28"/>
  <c r="AR28" s="1"/>
  <c r="AM30"/>
  <c r="AT30"/>
  <c r="AU30" s="1"/>
  <c r="AX30"/>
  <c r="AN30"/>
  <c r="AQ30"/>
  <c r="AR30" s="1"/>
  <c r="AM32"/>
  <c r="AT32"/>
  <c r="AU32" s="1"/>
  <c r="AX32"/>
  <c r="AN32"/>
  <c r="AQ32"/>
  <c r="AR32" s="1"/>
  <c r="AM34"/>
  <c r="AT34"/>
  <c r="AU34" s="1"/>
  <c r="AX34"/>
  <c r="AN34"/>
  <c r="AQ34"/>
  <c r="AR34" s="1"/>
  <c r="AM36"/>
  <c r="AT36"/>
  <c r="AU36" s="1"/>
  <c r="AX36"/>
  <c r="AN36"/>
  <c r="AQ36"/>
  <c r="AR36" s="1"/>
  <c r="AM38"/>
  <c r="AN38"/>
  <c r="AV38"/>
  <c r="AW38" s="1"/>
  <c r="AX38"/>
  <c r="AQ38"/>
  <c r="AR38" s="1"/>
  <c r="CC19" i="1"/>
  <c r="CI19" s="1"/>
  <c r="BZ19"/>
  <c r="CF19" s="1"/>
  <c r="BY19"/>
  <c r="CE19" s="1"/>
  <c r="CB20"/>
  <c r="CH20" s="1"/>
  <c r="BY20"/>
  <c r="CE20" s="1"/>
  <c r="BZ20"/>
  <c r="CF20" s="1"/>
  <c r="BX20"/>
  <c r="CD20" s="1"/>
  <c r="CL21"/>
  <c r="CN21" s="1"/>
  <c r="BX21"/>
  <c r="CD21" s="1"/>
  <c r="CC21"/>
  <c r="CI21" s="1"/>
  <c r="BZ22"/>
  <c r="CF22" s="1"/>
  <c r="CJ22" s="1"/>
  <c r="CL22" s="1"/>
  <c r="CB22"/>
  <c r="CH22" s="1"/>
  <c r="CA22"/>
  <c r="CG22" s="1"/>
  <c r="BZ23"/>
  <c r="CF23" s="1"/>
  <c r="BY23"/>
  <c r="CE23" s="1"/>
  <c r="BY26"/>
  <c r="CE26" s="1"/>
  <c r="CC26"/>
  <c r="CI26" s="1"/>
  <c r="CB26"/>
  <c r="CH26" s="1"/>
  <c r="BY27"/>
  <c r="CE27" s="1"/>
  <c r="CJ27" s="1"/>
  <c r="CM27"/>
  <c r="CO27" s="1"/>
  <c r="CC28"/>
  <c r="CI28" s="1"/>
  <c r="CK28" s="1"/>
  <c r="CM28" s="1"/>
  <c r="CA34"/>
  <c r="CG34" s="1"/>
  <c r="CC34"/>
  <c r="CI34" s="1"/>
  <c r="CL35"/>
  <c r="CM35"/>
  <c r="CN35" s="1"/>
  <c r="CC36"/>
  <c r="CI36" s="1"/>
  <c r="CC38"/>
  <c r="CA38"/>
  <c r="CK35" i="19"/>
  <c r="CK33" i="20"/>
  <c r="CK25"/>
  <c r="CK27" i="21"/>
  <c r="CK35" i="24"/>
  <c r="CQ20" i="18"/>
  <c r="BU31" i="16"/>
  <c r="BS38" i="18"/>
  <c r="BM18" i="17"/>
  <c r="CO27"/>
  <c r="CO24" i="18"/>
  <c r="CP24" s="1"/>
  <c r="CH38"/>
  <c r="CH18" i="19" s="1"/>
  <c r="CO35" i="20"/>
  <c r="BV32" i="25"/>
  <c r="AZ38" i="1"/>
  <c r="CN33"/>
  <c r="BU25"/>
  <c r="CJ26" i="16"/>
  <c r="CO25"/>
  <c r="CN22"/>
  <c r="CP22" s="1"/>
  <c r="CC18" i="17"/>
  <c r="CJ23"/>
  <c r="CK27"/>
  <c r="CP33"/>
  <c r="CG38"/>
  <c r="CG18" i="18" s="1"/>
  <c r="CO38"/>
  <c r="CO18" i="19" s="1"/>
  <c r="CK28" i="18"/>
  <c r="CK20"/>
  <c r="BS38" i="19"/>
  <c r="CK30" i="20"/>
  <c r="BS29" i="25"/>
  <c r="BT29" s="1"/>
  <c r="CN24"/>
  <c r="CP25" s="1"/>
  <c r="CP26"/>
  <c r="CT26" s="1"/>
  <c r="BF33" i="1"/>
  <c r="BK33" s="1"/>
  <c r="CN29" i="22"/>
  <c r="CK32" i="1"/>
  <c r="CM32" s="1"/>
  <c r="BS38"/>
  <c r="BS18" i="16" s="1"/>
  <c r="CN34" i="17"/>
  <c r="CP34" s="1"/>
  <c r="CT34" s="1"/>
  <c r="BS37" i="19"/>
  <c r="BT37" s="1"/>
  <c r="CP36"/>
  <c r="CN38" i="20"/>
  <c r="CN18" i="21" s="1"/>
  <c r="CO25"/>
  <c r="CP25" s="1"/>
  <c r="BS21"/>
  <c r="BT21" s="1"/>
  <c r="CJ38" i="22"/>
  <c r="CJ18" i="23" s="1"/>
  <c r="CO23" i="24"/>
  <c r="CP23" s="1"/>
  <c r="CN19" i="21"/>
  <c r="CJ30" i="25"/>
  <c r="CJ23" i="23"/>
  <c r="CJ22" i="21"/>
  <c r="CJ31" i="20"/>
  <c r="CK26" i="25"/>
  <c r="BS35" i="19"/>
  <c r="BT35" s="1"/>
  <c r="BS37" i="18"/>
  <c r="BT37" s="1"/>
  <c r="CJ36"/>
  <c r="CK34"/>
  <c r="BS33"/>
  <c r="BT33" s="1"/>
  <c r="AZ26" i="1"/>
  <c r="CN38" i="24"/>
  <c r="CO38" i="16"/>
  <c r="CO18" i="17" s="1"/>
  <c r="CO38" i="22"/>
  <c r="CO18" i="23" s="1"/>
  <c r="BM18" i="18"/>
  <c r="CO19" i="19"/>
  <c r="BN18" i="20"/>
  <c r="CN19"/>
  <c r="CG38"/>
  <c r="CG18" i="21" s="1"/>
  <c r="CO19" i="22"/>
  <c r="BR38"/>
  <c r="BR18" i="23" s="1"/>
  <c r="BZ18" i="24"/>
  <c r="CH38" i="21"/>
  <c r="CH18" i="22" s="1"/>
  <c r="CI38" i="21"/>
  <c r="CI18" i="22" s="1"/>
  <c r="CF38" i="20"/>
  <c r="CF18" i="21" s="1"/>
  <c r="CO27" i="16"/>
  <c r="CO36"/>
  <c r="CJ25" i="20"/>
  <c r="CG38" i="23"/>
  <c r="CN26" i="17"/>
  <c r="CN35"/>
  <c r="CP35" s="1"/>
  <c r="CO30" i="20"/>
  <c r="CO31" i="21"/>
  <c r="CP32" s="1"/>
  <c r="BY18" i="17"/>
  <c r="CJ33" i="16"/>
  <c r="CK32"/>
  <c r="CK24"/>
  <c r="CJ22"/>
  <c r="BS33"/>
  <c r="BT33" s="1"/>
  <c r="CO24"/>
  <c r="BS36" i="17"/>
  <c r="BT36" s="1"/>
  <c r="BV37" s="1"/>
  <c r="CK33"/>
  <c r="CK29"/>
  <c r="BS22"/>
  <c r="BT22" s="1"/>
  <c r="CJ25"/>
  <c r="CN22"/>
  <c r="CK21"/>
  <c r="BS36" i="18"/>
  <c r="BT36" s="1"/>
  <c r="BS32"/>
  <c r="BT32" s="1"/>
  <c r="CJ30"/>
  <c r="CJ26"/>
  <c r="CN30"/>
  <c r="CJ19"/>
  <c r="BS32" i="19"/>
  <c r="BT32" s="1"/>
  <c r="CO27"/>
  <c r="CP27" s="1"/>
  <c r="BS28"/>
  <c r="BT28" s="1"/>
  <c r="BS26"/>
  <c r="BT26" s="1"/>
  <c r="BU27" s="1"/>
  <c r="CK23"/>
  <c r="CJ21"/>
  <c r="CJ36" i="21"/>
  <c r="CJ29"/>
  <c r="CJ35" i="22"/>
  <c r="CK33"/>
  <c r="CK34"/>
  <c r="CK30"/>
  <c r="CK26"/>
  <c r="CJ27" i="23"/>
  <c r="BS36" i="24"/>
  <c r="BT36" s="1"/>
  <c r="CK33"/>
  <c r="BS21"/>
  <c r="BT21" s="1"/>
  <c r="BV22" s="1"/>
  <c r="CJ20"/>
  <c r="CO32"/>
  <c r="BM20" i="22"/>
  <c r="BP20" s="1"/>
  <c r="BS20" s="1"/>
  <c r="BT20" s="1"/>
  <c r="AN20"/>
  <c r="CB19" i="23"/>
  <c r="CH19" s="1"/>
  <c r="CB18" i="16"/>
  <c r="BO38" i="20"/>
  <c r="BZ37"/>
  <c r="CF37" s="1"/>
  <c r="BO36"/>
  <c r="BR36" s="1"/>
  <c r="BS36" s="1"/>
  <c r="BT36" s="1"/>
  <c r="BO34"/>
  <c r="BR34" s="1"/>
  <c r="BZ33"/>
  <c r="CF33" s="1"/>
  <c r="CJ33" s="1"/>
  <c r="BO32"/>
  <c r="BR32" s="1"/>
  <c r="BS32" s="1"/>
  <c r="BT32" s="1"/>
  <c r="BY27" i="21"/>
  <c r="CE27" s="1"/>
  <c r="CJ27" s="1"/>
  <c r="CN26"/>
  <c r="CP26" s="1"/>
  <c r="CT26" s="1"/>
  <c r="BX33" i="22"/>
  <c r="CD33" s="1"/>
  <c r="CJ33" s="1"/>
  <c r="BS30"/>
  <c r="BT30" s="1"/>
  <c r="BS28"/>
  <c r="BT28" s="1"/>
  <c r="BV29" s="1"/>
  <c r="CN37"/>
  <c r="BZ29"/>
  <c r="CF29" s="1"/>
  <c r="BZ25"/>
  <c r="CF25" s="1"/>
  <c r="CJ25" s="1"/>
  <c r="CL23"/>
  <c r="BO22"/>
  <c r="BR22" s="1"/>
  <c r="BS22" s="1"/>
  <c r="BT22" s="1"/>
  <c r="BZ21"/>
  <c r="CF21" s="1"/>
  <c r="CJ21" s="1"/>
  <c r="BX38" i="23"/>
  <c r="CB36"/>
  <c r="CH36" s="1"/>
  <c r="CK36" s="1"/>
  <c r="BM35"/>
  <c r="BP35" s="1"/>
  <c r="BS35" s="1"/>
  <c r="BT35" s="1"/>
  <c r="CB32"/>
  <c r="CH32" s="1"/>
  <c r="BM27"/>
  <c r="BP27" s="1"/>
  <c r="BS27" s="1"/>
  <c r="BT27" s="1"/>
  <c r="BX26"/>
  <c r="CD26" s="1"/>
  <c r="CB24"/>
  <c r="CH24" s="1"/>
  <c r="BO37"/>
  <c r="BR37" s="1"/>
  <c r="BS37" s="1"/>
  <c r="BT37" s="1"/>
  <c r="CL34"/>
  <c r="BO33"/>
  <c r="BR33" s="1"/>
  <c r="BS33" s="1"/>
  <c r="BT33" s="1"/>
  <c r="CL30"/>
  <c r="BO29"/>
  <c r="BR29" s="1"/>
  <c r="BS29" s="1"/>
  <c r="BT29" s="1"/>
  <c r="CL24"/>
  <c r="CN36" i="24"/>
  <c r="CP37" s="1"/>
  <c r="BO27"/>
  <c r="BR27" s="1"/>
  <c r="CB26"/>
  <c r="CH26" s="1"/>
  <c r="CK26" s="1"/>
  <c r="BM25"/>
  <c r="BP25" s="1"/>
  <c r="BX24"/>
  <c r="CD24" s="1"/>
  <c r="BY29"/>
  <c r="CE29" s="1"/>
  <c r="CJ29" s="1"/>
  <c r="BM27"/>
  <c r="BP27" s="1"/>
  <c r="BO25"/>
  <c r="BR25" s="1"/>
  <c r="BZ24"/>
  <c r="CF24" s="1"/>
  <c r="CB23" i="25"/>
  <c r="CH23" s="1"/>
  <c r="CK23" s="1"/>
  <c r="BM22"/>
  <c r="BP22" s="1"/>
  <c r="BS22" s="1"/>
  <c r="BT22" s="1"/>
  <c r="BV23" s="1"/>
  <c r="BX21"/>
  <c r="CD21" s="1"/>
  <c r="CJ21" s="1"/>
  <c r="CL21"/>
  <c r="BZ38" i="1"/>
  <c r="CM29"/>
  <c r="BX29"/>
  <c r="CD29" s="1"/>
  <c r="CJ29" s="1"/>
  <c r="CB29"/>
  <c r="CH29" s="1"/>
  <c r="CC29"/>
  <c r="CI29" s="1"/>
  <c r="BZ21"/>
  <c r="CF21" s="1"/>
  <c r="CM37"/>
  <c r="CO37" s="1"/>
  <c r="CB37"/>
  <c r="CH37" s="1"/>
  <c r="CK37" s="1"/>
  <c r="BX37"/>
  <c r="CD37" s="1"/>
  <c r="BZ36"/>
  <c r="CF36" s="1"/>
  <c r="CB35"/>
  <c r="CH35" s="1"/>
  <c r="CK35" s="1"/>
  <c r="BX35"/>
  <c r="CD35" s="1"/>
  <c r="CJ35" s="1"/>
  <c r="BZ34"/>
  <c r="CF34" s="1"/>
  <c r="CC27"/>
  <c r="CI27" s="1"/>
  <c r="CK27" s="1"/>
  <c r="BZ26"/>
  <c r="CF26" s="1"/>
  <c r="BY38"/>
  <c r="BY36"/>
  <c r="CE36" s="1"/>
  <c r="CJ36" s="1"/>
  <c r="CL36" s="1"/>
  <c r="BY34"/>
  <c r="CE34" s="1"/>
  <c r="BY21"/>
  <c r="CE21" s="1"/>
  <c r="CB19"/>
  <c r="CH19" s="1"/>
  <c r="AQ36"/>
  <c r="AR36" s="1"/>
  <c r="AV34"/>
  <c r="AW34" s="1"/>
  <c r="AS34"/>
  <c r="AN32"/>
  <c r="AQ30"/>
  <c r="AR30" s="1"/>
  <c r="AM28"/>
  <c r="AM26"/>
  <c r="AS26"/>
  <c r="AN22"/>
  <c r="BY37"/>
  <c r="CE37" s="1"/>
  <c r="AQ28"/>
  <c r="AR28" s="1"/>
  <c r="CA36"/>
  <c r="CG36" s="1"/>
  <c r="CK36" s="1"/>
  <c r="CM36" s="1"/>
  <c r="AS30"/>
  <c r="AV28"/>
  <c r="AW28" s="1"/>
  <c r="AQ32"/>
  <c r="AR32" s="1"/>
  <c r="CA26"/>
  <c r="CG26" s="1"/>
  <c r="CA24"/>
  <c r="CG24" s="1"/>
  <c r="CK24" s="1"/>
  <c r="CM24" s="1"/>
  <c r="BN19"/>
  <c r="BQ19" s="1"/>
  <c r="BS19" s="1"/>
  <c r="BT19" s="1"/>
  <c r="BY24"/>
  <c r="CE24" s="1"/>
  <c r="CJ24" s="1"/>
  <c r="CL24" s="1"/>
  <c r="AZ32" i="23"/>
  <c r="AT22"/>
  <c r="AU22" s="1"/>
  <c r="AX34"/>
  <c r="AY34" s="1"/>
  <c r="AQ34"/>
  <c r="AR34" s="1"/>
  <c r="AN22" i="25"/>
  <c r="AY20" i="17"/>
  <c r="AY22" i="19"/>
  <c r="AY30"/>
  <c r="AY38" i="20"/>
  <c r="AY26" i="21"/>
  <c r="AN38" i="16"/>
  <c r="AX36"/>
  <c r="AT36"/>
  <c r="AU36" s="1"/>
  <c r="AV34"/>
  <c r="AW34" s="1"/>
  <c r="AV32"/>
  <c r="AW32" s="1"/>
  <c r="AN30"/>
  <c r="AX28"/>
  <c r="AT28"/>
  <c r="AU28" s="1"/>
  <c r="AV26"/>
  <c r="AW26" s="1"/>
  <c r="AV24"/>
  <c r="AW24" s="1"/>
  <c r="AN22"/>
  <c r="AX20"/>
  <c r="AT20"/>
  <c r="AU20" s="1"/>
  <c r="AQ38" i="17"/>
  <c r="AR38" s="1"/>
  <c r="AQ36"/>
  <c r="AR36" s="1"/>
  <c r="AQ34"/>
  <c r="AR34" s="1"/>
  <c r="AQ32"/>
  <c r="AR32" s="1"/>
  <c r="AQ30"/>
  <c r="AR30" s="1"/>
  <c r="AQ28"/>
  <c r="AR28" s="1"/>
  <c r="AQ26"/>
  <c r="AR26" s="1"/>
  <c r="AQ24"/>
  <c r="AR24" s="1"/>
  <c r="AQ22"/>
  <c r="AR22" s="1"/>
  <c r="AQ20"/>
  <c r="AR20" s="1"/>
  <c r="AV38"/>
  <c r="AW38" s="1"/>
  <c r="AV36"/>
  <c r="AW36" s="1"/>
  <c r="AN34"/>
  <c r="AX32"/>
  <c r="AT32"/>
  <c r="AU32" s="1"/>
  <c r="AV30"/>
  <c r="AW30" s="1"/>
  <c r="AV28"/>
  <c r="AW28" s="1"/>
  <c r="AN26"/>
  <c r="AX24"/>
  <c r="AT24"/>
  <c r="AU24" s="1"/>
  <c r="AV22"/>
  <c r="AW22" s="1"/>
  <c r="AV20"/>
  <c r="AW20" s="1"/>
  <c r="AX36" i="18"/>
  <c r="AV34"/>
  <c r="AW34" s="1"/>
  <c r="AT32"/>
  <c r="AU32" s="1"/>
  <c r="AX26"/>
  <c r="AX28"/>
  <c r="AQ28"/>
  <c r="AR28" s="1"/>
  <c r="AN38" i="19"/>
  <c r="AX36"/>
  <c r="AT36"/>
  <c r="AU36" s="1"/>
  <c r="AV34"/>
  <c r="AW34" s="1"/>
  <c r="AX32"/>
  <c r="AT32"/>
  <c r="AU32" s="1"/>
  <c r="AV30"/>
  <c r="AW30" s="1"/>
  <c r="AX28"/>
  <c r="AT28"/>
  <c r="AU28" s="1"/>
  <c r="AV26"/>
  <c r="AW26" s="1"/>
  <c r="AX24"/>
  <c r="AT24"/>
  <c r="AU24" s="1"/>
  <c r="AV22"/>
  <c r="AW22" s="1"/>
  <c r="AX20"/>
  <c r="AT20"/>
  <c r="AU20" s="1"/>
  <c r="AQ38" i="20"/>
  <c r="AR38" s="1"/>
  <c r="AQ36"/>
  <c r="AR36" s="1"/>
  <c r="AQ34"/>
  <c r="AR34" s="1"/>
  <c r="AQ32"/>
  <c r="AR32" s="1"/>
  <c r="AQ30"/>
  <c r="AR30" s="1"/>
  <c r="AQ28"/>
  <c r="AR28" s="1"/>
  <c r="AQ26"/>
  <c r="AR26" s="1"/>
  <c r="AQ24"/>
  <c r="AR24" s="1"/>
  <c r="AQ22"/>
  <c r="AR22" s="1"/>
  <c r="AQ20"/>
  <c r="AR20" s="1"/>
  <c r="AT38"/>
  <c r="AU38" s="1"/>
  <c r="AV36"/>
  <c r="AW36" s="1"/>
  <c r="AV34"/>
  <c r="AW34" s="1"/>
  <c r="AN36" i="21"/>
  <c r="AX32"/>
  <c r="AX28"/>
  <c r="AX24"/>
  <c r="AX20"/>
  <c r="AN38" i="22"/>
  <c r="AX36"/>
  <c r="AN34"/>
  <c r="AX32"/>
  <c r="AN30"/>
  <c r="AX28"/>
  <c r="AN26"/>
  <c r="AO30" i="23"/>
  <c r="AP30" s="1"/>
  <c r="AQ24"/>
  <c r="AR24" s="1"/>
  <c r="AN32"/>
  <c r="AN24"/>
  <c r="AO38" i="24"/>
  <c r="AP38" s="1"/>
  <c r="AS36"/>
  <c r="AO34"/>
  <c r="AP34" s="1"/>
  <c r="AS32"/>
  <c r="AO30"/>
  <c r="AP30" s="1"/>
  <c r="AS28"/>
  <c r="AO26"/>
  <c r="AP26" s="1"/>
  <c r="AS24"/>
  <c r="AO22"/>
  <c r="AP22" s="1"/>
  <c r="AS20"/>
  <c r="AT38"/>
  <c r="AU38" s="1"/>
  <c r="AX36"/>
  <c r="AT34"/>
  <c r="AU34" s="1"/>
  <c r="AT30"/>
  <c r="AU30" s="1"/>
  <c r="AN28"/>
  <c r="AN24"/>
  <c r="AV20"/>
  <c r="AW20" s="1"/>
  <c r="AO38" i="25"/>
  <c r="AP38" s="1"/>
  <c r="AS36"/>
  <c r="AO34"/>
  <c r="AP34" s="1"/>
  <c r="AS32"/>
  <c r="AO30"/>
  <c r="AP30" s="1"/>
  <c r="AS28"/>
  <c r="AO26"/>
  <c r="AP26" s="1"/>
  <c r="AS24"/>
  <c r="AV34"/>
  <c r="AW34" s="1"/>
  <c r="AV30"/>
  <c r="AW30" s="1"/>
  <c r="AV26"/>
  <c r="AW26" s="1"/>
  <c r="AT22"/>
  <c r="AU22" s="1"/>
  <c r="BX30" i="19"/>
  <c r="CD30" s="1"/>
  <c r="CJ30" s="1"/>
  <c r="CM30"/>
  <c r="CO30" s="1"/>
  <c r="BU37" i="24"/>
  <c r="BV37"/>
  <c r="BV35" i="25"/>
  <c r="BU35"/>
  <c r="BS24" i="18"/>
  <c r="BT24" s="1"/>
  <c r="CJ23"/>
  <c r="CK36" i="19"/>
  <c r="CK19"/>
  <c r="CK35" i="20"/>
  <c r="CK37" i="22"/>
  <c r="BV38" i="25"/>
  <c r="BU38"/>
  <c r="BU34"/>
  <c r="BU33"/>
  <c r="BV34"/>
  <c r="BV33"/>
  <c r="BU31" i="17"/>
  <c r="BV31"/>
  <c r="BT38" i="24"/>
  <c r="BV25" i="1"/>
  <c r="CP31" i="16"/>
  <c r="CJ25"/>
  <c r="CP33" i="18"/>
  <c r="BS21"/>
  <c r="BT21" s="1"/>
  <c r="BS29"/>
  <c r="BT29" s="1"/>
  <c r="CP24" i="21"/>
  <c r="CP37" i="25"/>
  <c r="CP35"/>
  <c r="CP33"/>
  <c r="CR33" s="1"/>
  <c r="BF25" i="1"/>
  <c r="BK25" s="1"/>
  <c r="BF31"/>
  <c r="BK31" s="1"/>
  <c r="CO29" i="20"/>
  <c r="BV25" i="16"/>
  <c r="CP21" i="21"/>
  <c r="CR21" s="1"/>
  <c r="CM18" i="23"/>
  <c r="CO19" i="20"/>
  <c r="CP20" s="1"/>
  <c r="CT20" s="1"/>
  <c r="CN19" i="22"/>
  <c r="CP26"/>
  <c r="CJ37" i="16"/>
  <c r="BS36"/>
  <c r="BT36" s="1"/>
  <c r="CK23"/>
  <c r="CJ29"/>
  <c r="CJ35" i="17"/>
  <c r="CK34"/>
  <c r="BS34"/>
  <c r="BT34" s="1"/>
  <c r="CS34" s="1"/>
  <c r="CK31"/>
  <c r="CO29"/>
  <c r="CP30" s="1"/>
  <c r="CK35" i="18"/>
  <c r="CK30"/>
  <c r="BS26"/>
  <c r="BT26" s="1"/>
  <c r="CK22"/>
  <c r="CK31" i="19"/>
  <c r="BS30"/>
  <c r="BT30" s="1"/>
  <c r="BU31" s="1"/>
  <c r="CJ37"/>
  <c r="CK27"/>
  <c r="CN36" i="20"/>
  <c r="CK32"/>
  <c r="CN24"/>
  <c r="CP24" s="1"/>
  <c r="CK23"/>
  <c r="CJ31" i="21"/>
  <c r="CN27"/>
  <c r="CP27" s="1"/>
  <c r="BV31" i="16"/>
  <c r="CN25"/>
  <c r="BF27" i="1"/>
  <c r="BK27" s="1"/>
  <c r="BF35"/>
  <c r="BK35" s="1"/>
  <c r="CK30"/>
  <c r="CM30" s="1"/>
  <c r="CP24" i="19"/>
  <c r="CR24" s="1"/>
  <c r="CJ37" i="20"/>
  <c r="CP25"/>
  <c r="CT25" s="1"/>
  <c r="CJ35"/>
  <c r="CJ27"/>
  <c r="CK37"/>
  <c r="CP33"/>
  <c r="CJ36" i="19"/>
  <c r="BS20" i="16"/>
  <c r="BT20" s="1"/>
  <c r="BU21" s="1"/>
  <c r="BU22" i="17"/>
  <c r="CK19"/>
  <c r="BS23" i="18"/>
  <c r="BT23" s="1"/>
  <c r="BV23" s="1"/>
  <c r="CK32" i="19"/>
  <c r="CS33" s="1"/>
  <c r="BU32"/>
  <c r="CK37"/>
  <c r="CP33"/>
  <c r="CT33" s="1"/>
  <c r="CK33"/>
  <c r="BV28"/>
  <c r="CK19" i="20"/>
  <c r="CK31" i="21"/>
  <c r="CJ23"/>
  <c r="CK32" i="22"/>
  <c r="CJ34"/>
  <c r="CK25" i="23"/>
  <c r="CK19"/>
  <c r="CJ32" i="22"/>
  <c r="BS36" i="23"/>
  <c r="BT36" s="1"/>
  <c r="BS32"/>
  <c r="BT32" s="1"/>
  <c r="CK27"/>
  <c r="CJ29"/>
  <c r="CN27"/>
  <c r="CP27" s="1"/>
  <c r="BS34" i="24"/>
  <c r="BT34" s="1"/>
  <c r="CK28"/>
  <c r="CK23"/>
  <c r="BS19"/>
  <c r="BT19" s="1"/>
  <c r="CJ27"/>
  <c r="BS36" i="25"/>
  <c r="BT36" s="1"/>
  <c r="BS20" i="23"/>
  <c r="BT20" s="1"/>
  <c r="BS25" i="17"/>
  <c r="BT25" s="1"/>
  <c r="BS36" i="22"/>
  <c r="BT36" s="1"/>
  <c r="BS25" i="23"/>
  <c r="BT25" s="1"/>
  <c r="CN26" i="24"/>
  <c r="CK21" i="1"/>
  <c r="CN37"/>
  <c r="BS27"/>
  <c r="BT27" s="1"/>
  <c r="AY22" i="16"/>
  <c r="AY26"/>
  <c r="AY30"/>
  <c r="AY34"/>
  <c r="AY38"/>
  <c r="AH38" i="22"/>
  <c r="AH18" i="24"/>
  <c r="AH19" s="1"/>
  <c r="AH18" i="25"/>
  <c r="AH19" s="1"/>
  <c r="BN33" i="19"/>
  <c r="BQ33" s="1"/>
  <c r="BS33" s="1"/>
  <c r="BT33" s="1"/>
  <c r="BU33" s="1"/>
  <c r="CM34"/>
  <c r="CO34" s="1"/>
  <c r="CM31" i="20"/>
  <c r="BN38"/>
  <c r="CC38"/>
  <c r="CC38" i="22"/>
  <c r="CN29" i="24"/>
  <c r="CP30" s="1"/>
  <c r="CN34" i="19"/>
  <c r="BS27" i="24"/>
  <c r="BT27" s="1"/>
  <c r="BR18" i="17"/>
  <c r="BS38" i="16"/>
  <c r="CH18" i="18"/>
  <c r="CK38" i="17"/>
  <c r="CK18" i="18" s="1"/>
  <c r="CP36" i="20"/>
  <c r="BV21" i="25"/>
  <c r="BV34" i="24"/>
  <c r="BU33"/>
  <c r="BU22" i="21"/>
  <c r="CR33" i="20"/>
  <c r="CT33"/>
  <c r="CN18" i="23"/>
  <c r="CP38" i="22"/>
  <c r="BU37" i="17"/>
  <c r="BU37" i="18"/>
  <c r="BV36"/>
  <c r="BV37"/>
  <c r="BU36"/>
  <c r="CR33" i="19"/>
  <c r="CQ33"/>
  <c r="BV31" i="20"/>
  <c r="BU31"/>
  <c r="BV30"/>
  <c r="BU30"/>
  <c r="BU29"/>
  <c r="BU29" i="22"/>
  <c r="BV30"/>
  <c r="BU30"/>
  <c r="BS28" i="16"/>
  <c r="BT28" s="1"/>
  <c r="BV28" s="1"/>
  <c r="BS19"/>
  <c r="BT19" s="1"/>
  <c r="CK36" i="17"/>
  <c r="CK32"/>
  <c r="CK22"/>
  <c r="BS24" i="19"/>
  <c r="BT24" s="1"/>
  <c r="CK21" i="20"/>
  <c r="CT20" i="18"/>
  <c r="CR33"/>
  <c r="BV32" i="24"/>
  <c r="BU24" i="25"/>
  <c r="BV24"/>
  <c r="BV21" i="24"/>
  <c r="BU21"/>
  <c r="BV27" i="25"/>
  <c r="CS27"/>
  <c r="BV29" i="19"/>
  <c r="BU29"/>
  <c r="CT21" i="21"/>
  <c r="BV36" i="16"/>
  <c r="BV35" i="17"/>
  <c r="BU35"/>
  <c r="BV34"/>
  <c r="CP29"/>
  <c r="BU27" i="18"/>
  <c r="BS28"/>
  <c r="BT28" s="1"/>
  <c r="CJ27"/>
  <c r="CJ29" i="25"/>
  <c r="CJ32" i="1"/>
  <c r="CL32" s="1"/>
  <c r="BU25" i="19"/>
  <c r="BV35" i="18"/>
  <c r="CK37" i="16"/>
  <c r="CK26" i="18"/>
  <c r="CK37"/>
  <c r="CK19"/>
  <c r="CS20" s="1"/>
  <c r="CU20" s="1"/>
  <c r="T20" s="1"/>
  <c r="CK25"/>
  <c r="BS21" i="19"/>
  <c r="BT21" s="1"/>
  <c r="CJ25" i="21"/>
  <c r="CJ36" i="22"/>
  <c r="CQ31" i="16"/>
  <c r="BV20" i="18"/>
  <c r="CP23" i="20"/>
  <c r="CT23" s="1"/>
  <c r="CP21"/>
  <c r="CR21" s="1"/>
  <c r="CP31" i="22"/>
  <c r="CQ31" s="1"/>
  <c r="CP27"/>
  <c r="CP21"/>
  <c r="CR21" s="1"/>
  <c r="BS30" i="25"/>
  <c r="BT30" s="1"/>
  <c r="BU27"/>
  <c r="CN28" i="19"/>
  <c r="CP28" s="1"/>
  <c r="CR25" i="20"/>
  <c r="BT38" i="1"/>
  <c r="BT18" i="16" s="1"/>
  <c r="BV19" s="1"/>
  <c r="CO21" i="24"/>
  <c r="CP22" s="1"/>
  <c r="BU25" i="16"/>
  <c r="CP35" i="19"/>
  <c r="CJ21" i="18"/>
  <c r="CO38" i="20"/>
  <c r="CO18" i="21" s="1"/>
  <c r="CN38" i="23"/>
  <c r="CN18" i="24" s="1"/>
  <c r="CO19" i="23"/>
  <c r="CP20" s="1"/>
  <c r="CD38" i="18"/>
  <c r="CD18" i="19" s="1"/>
  <c r="CE38" i="20"/>
  <c r="CE18" i="21" s="1"/>
  <c r="CK38"/>
  <c r="CK18" i="22" s="1"/>
  <c r="CN19" i="17"/>
  <c r="CP20" s="1"/>
  <c r="CN19" i="19"/>
  <c r="BR38" i="23"/>
  <c r="BR18" i="24" s="1"/>
  <c r="CO23" i="17"/>
  <c r="CP23" s="1"/>
  <c r="CP31" i="21"/>
  <c r="CP30" i="22"/>
  <c r="CP26" i="23"/>
  <c r="CJ35" i="16"/>
  <c r="BS34"/>
  <c r="BT34" s="1"/>
  <c r="CK33"/>
  <c r="CK31"/>
  <c r="CK22"/>
  <c r="BS22"/>
  <c r="BT22" s="1"/>
  <c r="CJ27"/>
  <c r="CJ23"/>
  <c r="CJ24"/>
  <c r="CJ31" i="17"/>
  <c r="CO24"/>
  <c r="CJ33"/>
  <c r="CJ20"/>
  <c r="CJ19"/>
  <c r="CJ37" i="18"/>
  <c r="CJ35"/>
  <c r="CJ22"/>
  <c r="CO29"/>
  <c r="CJ31" i="19"/>
  <c r="CK28"/>
  <c r="CN29"/>
  <c r="CO25"/>
  <c r="CJ23" i="20"/>
  <c r="CJ21"/>
  <c r="CN28"/>
  <c r="CK34" i="21"/>
  <c r="CK28"/>
  <c r="CK21"/>
  <c r="CK29"/>
  <c r="CK25"/>
  <c r="CK35" i="22"/>
  <c r="CK36"/>
  <c r="CK28"/>
  <c r="CK22"/>
  <c r="CK20"/>
  <c r="CO32"/>
  <c r="BV24" i="18"/>
  <c r="CK19" i="16"/>
  <c r="CJ19"/>
  <c r="CJ20" i="18"/>
  <c r="BV27" i="19"/>
  <c r="CJ24" i="25"/>
  <c r="CJ28" i="20"/>
  <c r="CJ32" i="19"/>
  <c r="CJ34" i="16"/>
  <c r="U39" i="25"/>
  <c r="U39" i="16"/>
  <c r="U39" i="19"/>
  <c r="CP31" i="17"/>
  <c r="CJ31" i="16"/>
  <c r="CK24" i="17"/>
  <c r="CK35"/>
  <c r="CS35" s="1"/>
  <c r="BS20"/>
  <c r="BT20" s="1"/>
  <c r="BU21" s="1"/>
  <c r="CK29" i="18"/>
  <c r="CJ25"/>
  <c r="BS36" i="19"/>
  <c r="BT36" s="1"/>
  <c r="BV37" s="1"/>
  <c r="CJ35"/>
  <c r="BS34"/>
  <c r="BT34" s="1"/>
  <c r="BU34" s="1"/>
  <c r="CK22"/>
  <c r="BS19"/>
  <c r="BT19" s="1"/>
  <c r="CK28" i="20"/>
  <c r="BS20"/>
  <c r="BT20" s="1"/>
  <c r="BV20" s="1"/>
  <c r="CJ19"/>
  <c r="CN34"/>
  <c r="CP34" s="1"/>
  <c r="CR34" s="1"/>
  <c r="CN26"/>
  <c r="CK32" i="21"/>
  <c r="BS32"/>
  <c r="BT32" s="1"/>
  <c r="CK30"/>
  <c r="CK37"/>
  <c r="CK19"/>
  <c r="CK22"/>
  <c r="BS20"/>
  <c r="BT20" s="1"/>
  <c r="BV21" s="1"/>
  <c r="BS30"/>
  <c r="BT30" s="1"/>
  <c r="BU31" s="1"/>
  <c r="CN29"/>
  <c r="BS26"/>
  <c r="BT26" s="1"/>
  <c r="CK27" i="22"/>
  <c r="BS37"/>
  <c r="BT37" s="1"/>
  <c r="CN36"/>
  <c r="CP37" s="1"/>
  <c r="BS31"/>
  <c r="BT31" s="1"/>
  <c r="CJ30"/>
  <c r="CO28"/>
  <c r="CP28" s="1"/>
  <c r="CQ28" s="1"/>
  <c r="BS25"/>
  <c r="BT25" s="1"/>
  <c r="CJ24"/>
  <c r="BS23"/>
  <c r="BT23" s="1"/>
  <c r="CK21"/>
  <c r="BS19"/>
  <c r="BT19" s="1"/>
  <c r="CJ35" i="23"/>
  <c r="CJ31"/>
  <c r="CK29"/>
  <c r="CJ25"/>
  <c r="BS24"/>
  <c r="BT24" s="1"/>
  <c r="BS34"/>
  <c r="BT34" s="1"/>
  <c r="CK28"/>
  <c r="CK24"/>
  <c r="CK35"/>
  <c r="CK20"/>
  <c r="CO29"/>
  <c r="BS26"/>
  <c r="BT26" s="1"/>
  <c r="BS19"/>
  <c r="BT19" s="1"/>
  <c r="BS23" i="24"/>
  <c r="BT23" s="1"/>
  <c r="CO25"/>
  <c r="BS28"/>
  <c r="BT28" s="1"/>
  <c r="CN27"/>
  <c r="BS32" i="22"/>
  <c r="BT32" s="1"/>
  <c r="BS25" i="24"/>
  <c r="BT25" s="1"/>
  <c r="BV26" s="1"/>
  <c r="CH38"/>
  <c r="CD38"/>
  <c r="CJ36"/>
  <c r="CK20" i="1"/>
  <c r="CM20" s="1"/>
  <c r="BS23"/>
  <c r="BT23" s="1"/>
  <c r="BS20"/>
  <c r="BT20" s="1"/>
  <c r="BU21" s="1"/>
  <c r="BS35"/>
  <c r="BT35" s="1"/>
  <c r="BU35" s="1"/>
  <c r="BS33"/>
  <c r="BT33" s="1"/>
  <c r="BU34" s="1"/>
  <c r="AZ36" i="23"/>
  <c r="BF36" s="1"/>
  <c r="BK36" s="1"/>
  <c r="BA32"/>
  <c r="BB32" s="1"/>
  <c r="BF32" s="1"/>
  <c r="BK32" s="1"/>
  <c r="BA38" i="16"/>
  <c r="BB38" s="1"/>
  <c r="BF38" s="1"/>
  <c r="BK38" s="1"/>
  <c r="CJ35" i="24"/>
  <c r="BS37" i="16"/>
  <c r="BT37" s="1"/>
  <c r="BU37" s="1"/>
  <c r="BS23"/>
  <c r="BT23" s="1"/>
  <c r="CP34" i="19"/>
  <c r="CR34" s="1"/>
  <c r="BS21" i="20"/>
  <c r="BT21" s="1"/>
  <c r="BV22" s="1"/>
  <c r="BS37" i="21"/>
  <c r="BT37" s="1"/>
  <c r="BS33"/>
  <c r="BT33" s="1"/>
  <c r="BS26" i="22"/>
  <c r="BT26" s="1"/>
  <c r="BV27" s="1"/>
  <c r="CJ26" i="24"/>
  <c r="CJ34" i="1"/>
  <c r="CL34" s="1"/>
  <c r="BU30" i="17"/>
  <c r="BV30"/>
  <c r="BV25" i="18"/>
  <c r="BV26"/>
  <c r="BU25"/>
  <c r="BV21"/>
  <c r="BV22"/>
  <c r="BU22"/>
  <c r="BU21"/>
  <c r="BU30" i="25"/>
  <c r="CQ34" i="17"/>
  <c r="CR34"/>
  <c r="CQ36" i="18"/>
  <c r="CR24" i="20"/>
  <c r="CT24"/>
  <c r="CR28" i="22"/>
  <c r="BV30" i="25"/>
  <c r="CP20" i="16"/>
  <c r="CP21"/>
  <c r="CN25" i="17"/>
  <c r="CO25"/>
  <c r="CT33"/>
  <c r="BV22"/>
  <c r="BU26" i="18"/>
  <c r="BV27"/>
  <c r="BV34"/>
  <c r="BU35"/>
  <c r="BU28" i="19"/>
  <c r="CQ28"/>
  <c r="BV33"/>
  <c r="BV23" i="21"/>
  <c r="BV24"/>
  <c r="CR24"/>
  <c r="CQ24"/>
  <c r="CT24"/>
  <c r="BV31"/>
  <c r="CS31"/>
  <c r="BV22"/>
  <c r="CR26"/>
  <c r="BV28" i="22"/>
  <c r="BU28"/>
  <c r="BU32" i="24"/>
  <c r="BV33"/>
  <c r="CT36" i="25"/>
  <c r="CS36"/>
  <c r="CQ27"/>
  <c r="CT27"/>
  <c r="CR32"/>
  <c r="CT32"/>
  <c r="CR26"/>
  <c r="CR37"/>
  <c r="CT37"/>
  <c r="CQ35"/>
  <c r="CS35"/>
  <c r="CT33"/>
  <c r="CS33"/>
  <c r="CQ33"/>
  <c r="BV31" i="19"/>
  <c r="BV32"/>
  <c r="CS31" i="16"/>
  <c r="CP32"/>
  <c r="CO26"/>
  <c r="CP26" s="1"/>
  <c r="BS19" i="17"/>
  <c r="BT19" s="1"/>
  <c r="CK23"/>
  <c r="BS24"/>
  <c r="BT24" s="1"/>
  <c r="BS26"/>
  <c r="BT26" s="1"/>
  <c r="BS28"/>
  <c r="BT28" s="1"/>
  <c r="CJ28" i="18"/>
  <c r="CK24"/>
  <c r="CJ24"/>
  <c r="BV30" i="19"/>
  <c r="BV24"/>
  <c r="BU24" i="21"/>
  <c r="CN28" i="25"/>
  <c r="BF38" i="1"/>
  <c r="BK38" s="1"/>
  <c r="CR32" i="17"/>
  <c r="CT23" i="18"/>
  <c r="CT24" i="19"/>
  <c r="CT22" i="20"/>
  <c r="CS20" i="23"/>
  <c r="CR20"/>
  <c r="CT30" i="24"/>
  <c r="CQ30"/>
  <c r="BU38" i="1"/>
  <c r="BU18" i="16" s="1"/>
  <c r="BV38" i="1"/>
  <c r="BV18" i="16" s="1"/>
  <c r="BU37" i="1"/>
  <c r="CP36" i="16"/>
  <c r="CP35"/>
  <c r="BU36"/>
  <c r="CN29"/>
  <c r="CO29"/>
  <c r="CT33" i="18"/>
  <c r="CR22"/>
  <c r="CQ22"/>
  <c r="BU26" i="19"/>
  <c r="BV25"/>
  <c r="BV26"/>
  <c r="BV28" i="20"/>
  <c r="BV29"/>
  <c r="CO27"/>
  <c r="CN27"/>
  <c r="BU27"/>
  <c r="BV35" i="21"/>
  <c r="BV36"/>
  <c r="BU36"/>
  <c r="CT31" i="22"/>
  <c r="CT27"/>
  <c r="CR27"/>
  <c r="BU34"/>
  <c r="CR38"/>
  <c r="CR18" i="23" s="1"/>
  <c r="BU31"/>
  <c r="CP25" i="16"/>
  <c r="CK26"/>
  <c r="BU28"/>
  <c r="CK28" i="17"/>
  <c r="CP28" i="18"/>
  <c r="CK23"/>
  <c r="CP21"/>
  <c r="CP21" i="19"/>
  <c r="CP22" i="22"/>
  <c r="CP24" i="25"/>
  <c r="CJ27"/>
  <c r="BS19"/>
  <c r="BT19" s="1"/>
  <c r="CK19"/>
  <c r="BU21"/>
  <c r="BU31" i="24"/>
  <c r="BV31"/>
  <c r="CO25" i="1"/>
  <c r="CN25"/>
  <c r="CN37" i="20"/>
  <c r="CO37"/>
  <c r="CO21" i="23"/>
  <c r="CN21"/>
  <c r="AZ30" i="1"/>
  <c r="BA24"/>
  <c r="BB24" s="1"/>
  <c r="BF24" s="1"/>
  <c r="BK24" s="1"/>
  <c r="CP34" i="25"/>
  <c r="BV37"/>
  <c r="CN31" i="1"/>
  <c r="CK23"/>
  <c r="CM23" s="1"/>
  <c r="CP37" i="19"/>
  <c r="CP36" i="21"/>
  <c r="CP37"/>
  <c r="CP35"/>
  <c r="CK36" i="16"/>
  <c r="BS32"/>
  <c r="BT32" s="1"/>
  <c r="CJ21"/>
  <c r="BS26"/>
  <c r="BT26" s="1"/>
  <c r="CJ28"/>
  <c r="CJ21" i="17"/>
  <c r="CK20"/>
  <c r="CJ29"/>
  <c r="CJ27"/>
  <c r="CJ33" i="18"/>
  <c r="CK32"/>
  <c r="CK26" i="19"/>
  <c r="CJ20"/>
  <c r="CK31" i="20"/>
  <c r="CK27"/>
  <c r="CK34"/>
  <c r="CK26"/>
  <c r="CP26"/>
  <c r="BU34" i="24"/>
  <c r="BU23"/>
  <c r="CJ28" i="21"/>
  <c r="CJ26" i="23"/>
  <c r="CJ24"/>
  <c r="BV20" i="24"/>
  <c r="BU20"/>
  <c r="BV27"/>
  <c r="BU27"/>
  <c r="CP38" i="21"/>
  <c r="CN18" i="22"/>
  <c r="CP35" i="24"/>
  <c r="CP36"/>
  <c r="CT34" i="19"/>
  <c r="BV33" i="16"/>
  <c r="CS28" i="19"/>
  <c r="CJ28" i="1"/>
  <c r="CL28" s="1"/>
  <c r="CP37" i="23"/>
  <c r="CK35" i="16"/>
  <c r="CK21"/>
  <c r="BS29"/>
  <c r="BT29" s="1"/>
  <c r="CK36" i="18"/>
  <c r="CS36" s="1"/>
  <c r="CK33"/>
  <c r="CK21"/>
  <c r="CS22" s="1"/>
  <c r="BS30"/>
  <c r="BT30" s="1"/>
  <c r="CJ29"/>
  <c r="CJ33" i="19"/>
  <c r="CK30"/>
  <c r="CK24"/>
  <c r="CJ27"/>
  <c r="CJ25"/>
  <c r="CK21"/>
  <c r="CK36" i="20"/>
  <c r="CP30"/>
  <c r="CK22"/>
  <c r="CS22" s="1"/>
  <c r="BS33"/>
  <c r="BT33" s="1"/>
  <c r="CJ30"/>
  <c r="BS25"/>
  <c r="BT25" s="1"/>
  <c r="CJ37" i="21"/>
  <c r="CJ35"/>
  <c r="CK23"/>
  <c r="CJ21"/>
  <c r="CK20"/>
  <c r="CS21" s="1"/>
  <c r="BS28"/>
  <c r="BT28" s="1"/>
  <c r="CK29" i="22"/>
  <c r="CS30" s="1"/>
  <c r="CK25"/>
  <c r="BS35"/>
  <c r="BT35" s="1"/>
  <c r="CK23"/>
  <c r="BS21"/>
  <c r="BT21" s="1"/>
  <c r="CJ20"/>
  <c r="CJ33" i="23"/>
  <c r="CK32"/>
  <c r="CK31"/>
  <c r="BS28"/>
  <c r="BT28" s="1"/>
  <c r="BU30" i="24"/>
  <c r="CJ24" i="21"/>
  <c r="CO35" i="22"/>
  <c r="CN35"/>
  <c r="CD18" i="25"/>
  <c r="CN28" i="24"/>
  <c r="CO28"/>
  <c r="CO35" i="1"/>
  <c r="CK24" i="22"/>
  <c r="CK22" i="23"/>
  <c r="CJ32" i="16"/>
  <c r="CJ32" i="21"/>
  <c r="BS27"/>
  <c r="BT27" s="1"/>
  <c r="CJ29" i="22"/>
  <c r="CJ23"/>
  <c r="CJ32" i="23"/>
  <c r="CJ24" i="24"/>
  <c r="BS29" i="1"/>
  <c r="BT29" s="1"/>
  <c r="CO23" i="22"/>
  <c r="CN23"/>
  <c r="BA20" i="1"/>
  <c r="BB20" s="1"/>
  <c r="CN38" i="17"/>
  <c r="CO38" i="23"/>
  <c r="BS38"/>
  <c r="CN38" i="16"/>
  <c r="CO38" i="17"/>
  <c r="CO18" i="18" s="1"/>
  <c r="CN38"/>
  <c r="CJ38" i="20"/>
  <c r="CJ18" i="21" s="1"/>
  <c r="BN18" i="16"/>
  <c r="BQ38" i="17"/>
  <c r="BR38" i="21"/>
  <c r="CN31" i="19"/>
  <c r="CO29"/>
  <c r="CO33" i="21"/>
  <c r="CP33" s="1"/>
  <c r="CO29"/>
  <c r="CB18" i="17"/>
  <c r="CO28" i="16"/>
  <c r="CP28" s="1"/>
  <c r="CN36" i="17"/>
  <c r="CP36" s="1"/>
  <c r="CK23" i="23"/>
  <c r="BS23"/>
  <c r="BT23" s="1"/>
  <c r="BS21"/>
  <c r="BT21" s="1"/>
  <c r="CJ37" i="24"/>
  <c r="CK34"/>
  <c r="CK21"/>
  <c r="CK27"/>
  <c r="CO26"/>
  <c r="CP27" s="1"/>
  <c r="CK25"/>
  <c r="CJ25"/>
  <c r="CN25"/>
  <c r="CJ37" i="25"/>
  <c r="BS28"/>
  <c r="BT28" s="1"/>
  <c r="BS23" i="17"/>
  <c r="BT23" s="1"/>
  <c r="BS22" i="19"/>
  <c r="BT22" s="1"/>
  <c r="BS23" i="20"/>
  <c r="BT23" s="1"/>
  <c r="CJ22"/>
  <c r="BS29" i="21"/>
  <c r="BT29" s="1"/>
  <c r="BS25"/>
  <c r="BT25" s="1"/>
  <c r="CJ27" i="22"/>
  <c r="CP25"/>
  <c r="CJ34" i="23"/>
  <c r="CF38" i="24"/>
  <c r="CF18" i="25" s="1"/>
  <c r="BS26" i="1"/>
  <c r="BT26" s="1"/>
  <c r="BS32"/>
  <c r="BT32" s="1"/>
  <c r="BS30"/>
  <c r="BT30" s="1"/>
  <c r="BS31"/>
  <c r="BT31" s="1"/>
  <c r="BF20" i="18"/>
  <c r="BK20" s="1"/>
  <c r="AZ34" i="23"/>
  <c r="BA34"/>
  <c r="BB34" s="1"/>
  <c r="BF32" i="16"/>
  <c r="BK32" s="1"/>
  <c r="BF24"/>
  <c r="BK24" s="1"/>
  <c r="BF36" i="17"/>
  <c r="BK36" s="1"/>
  <c r="BF34" i="19"/>
  <c r="BK34" s="1"/>
  <c r="BF30"/>
  <c r="BK30" s="1"/>
  <c r="BF26"/>
  <c r="BK26" s="1"/>
  <c r="AY22" i="17"/>
  <c r="AY30"/>
  <c r="AY38"/>
  <c r="AY22" i="18"/>
  <c r="BA22"/>
  <c r="BB22" s="1"/>
  <c r="AY24"/>
  <c r="BF24" s="1"/>
  <c r="BK24" s="1"/>
  <c r="BS22" i="1"/>
  <c r="BT22" s="1"/>
  <c r="CN23" i="16"/>
  <c r="CP23" s="1"/>
  <c r="CO33"/>
  <c r="CO37"/>
  <c r="CP37" s="1"/>
  <c r="CN37" i="18"/>
  <c r="CP37" s="1"/>
  <c r="U39" i="23"/>
  <c r="U39" i="21"/>
  <c r="CO31" i="18"/>
  <c r="CP32" s="1"/>
  <c r="CO20" i="24"/>
  <c r="CO22" i="25"/>
  <c r="CP23" s="1"/>
  <c r="BN34" i="20"/>
  <c r="BQ34" s="1"/>
  <c r="BS34" s="1"/>
  <c r="BT34" s="1"/>
  <c r="BV25" i="25" l="1"/>
  <c r="BU26"/>
  <c r="BU25"/>
  <c r="BV26"/>
  <c r="CQ26"/>
  <c r="BV33" i="17"/>
  <c r="CS32"/>
  <c r="BU33"/>
  <c r="BU32"/>
  <c r="CQ32"/>
  <c r="BV32"/>
  <c r="CS33"/>
  <c r="CT34" i="18"/>
  <c r="CR34"/>
  <c r="CP23" i="21"/>
  <c r="CP22"/>
  <c r="CQ22" s="1"/>
  <c r="CQ35" i="17"/>
  <c r="CF18"/>
  <c r="CJ38" i="16"/>
  <c r="CJ18" i="17" s="1"/>
  <c r="CN38" i="19"/>
  <c r="CL18" i="20"/>
  <c r="CN22" i="19"/>
  <c r="CO22"/>
  <c r="CP35" i="18"/>
  <c r="CJ22" i="23"/>
  <c r="CN38" i="25"/>
  <c r="CP38" s="1"/>
  <c r="CO38"/>
  <c r="CP27" i="16"/>
  <c r="CK22" i="25"/>
  <c r="BY18" i="24"/>
  <c r="CE38" i="23"/>
  <c r="CE18" i="24" s="1"/>
  <c r="CA18" i="20"/>
  <c r="CG38" i="19"/>
  <c r="CG18" i="20" s="1"/>
  <c r="CN19" i="25"/>
  <c r="CP20" s="1"/>
  <c r="CO19"/>
  <c r="CH38" i="23"/>
  <c r="CH18" i="24" s="1"/>
  <c r="CB18"/>
  <c r="BX18" i="22"/>
  <c r="CD38" i="21"/>
  <c r="BY18" i="20"/>
  <c r="CE38" i="19"/>
  <c r="CE18" i="20" s="1"/>
  <c r="CD38" i="1"/>
  <c r="CD18" i="16" s="1"/>
  <c r="BX18"/>
  <c r="BU23" i="18"/>
  <c r="BU29"/>
  <c r="CO21" i="17"/>
  <c r="CK25" i="16"/>
  <c r="CS25" s="1"/>
  <c r="CS24" i="18"/>
  <c r="CP24" i="17"/>
  <c r="CR24" s="1"/>
  <c r="CP28" i="21"/>
  <c r="CP19" i="23"/>
  <c r="CQ34" i="18"/>
  <c r="CN22" i="23"/>
  <c r="CO22"/>
  <c r="CP22" s="1"/>
  <c r="CJ22" i="25"/>
  <c r="CB18" i="20"/>
  <c r="CH38" i="19"/>
  <c r="CH18" i="20" s="1"/>
  <c r="CS34" i="18"/>
  <c r="BU30" i="19"/>
  <c r="CQ33" i="18"/>
  <c r="CC18" i="24"/>
  <c r="CI38" i="23"/>
  <c r="CI18" i="24" s="1"/>
  <c r="CJ38" i="25"/>
  <c r="CN34" i="22"/>
  <c r="CP34" s="1"/>
  <c r="BY18"/>
  <c r="CE38" i="21"/>
  <c r="CE18" i="22" s="1"/>
  <c r="CJ30" i="21"/>
  <c r="CO19"/>
  <c r="CP20" s="1"/>
  <c r="CS20" s="1"/>
  <c r="BX18" i="20"/>
  <c r="CD38" i="19"/>
  <c r="BA21" i="1"/>
  <c r="BB21" s="1"/>
  <c r="AZ21"/>
  <c r="AY21"/>
  <c r="BF21" s="1"/>
  <c r="BK21" s="1"/>
  <c r="CO37" i="17"/>
  <c r="CS36" i="23"/>
  <c r="CP29" i="20"/>
  <c r="CN30" i="25"/>
  <c r="BZ18" i="22"/>
  <c r="CF38" i="21"/>
  <c r="CF18" i="22" s="1"/>
  <c r="CJ26" i="20"/>
  <c r="BZ18"/>
  <c r="CF38" i="19"/>
  <c r="CF18" i="20" s="1"/>
  <c r="CO25" i="18"/>
  <c r="CP25" s="1"/>
  <c r="BV21" i="16"/>
  <c r="BU20"/>
  <c r="CR19" i="23"/>
  <c r="CT19"/>
  <c r="CP19" i="22"/>
  <c r="CR20" i="20"/>
  <c r="CP20" i="19"/>
  <c r="CP19" i="21"/>
  <c r="CP20" i="22"/>
  <c r="D8" i="19"/>
  <c r="D8" i="18"/>
  <c r="D8" i="20"/>
  <c r="D8" i="24"/>
  <c r="D8" i="17"/>
  <c r="D8" i="25"/>
  <c r="D8" i="23"/>
  <c r="D8" i="16"/>
  <c r="T8" i="1"/>
  <c r="AI8" s="1"/>
  <c r="V16" s="1"/>
  <c r="D8" i="22"/>
  <c r="AY19" i="1"/>
  <c r="AZ19"/>
  <c r="CJ21"/>
  <c r="AY20"/>
  <c r="BF20" s="1"/>
  <c r="BK20" s="1"/>
  <c r="BF30"/>
  <c r="BK30" s="1"/>
  <c r="CN32"/>
  <c r="CK26"/>
  <c r="CM26" s="1"/>
  <c r="CN26" s="1"/>
  <c r="CK19"/>
  <c r="CM19" s="1"/>
  <c r="CR23" i="17"/>
  <c r="CT23"/>
  <c r="CR22" i="16"/>
  <c r="CT22"/>
  <c r="CQ30" i="17"/>
  <c r="CS30"/>
  <c r="CT32" i="21"/>
  <c r="CR32"/>
  <c r="CR27" i="18"/>
  <c r="CS27"/>
  <c r="CQ27"/>
  <c r="CT27"/>
  <c r="CQ23" i="17"/>
  <c r="CK38" i="18"/>
  <c r="CK18" i="19" s="1"/>
  <c r="BU34" i="17"/>
  <c r="CS26" i="25"/>
  <c r="BV36" i="17"/>
  <c r="BU36"/>
  <c r="CO21" i="1"/>
  <c r="CJ23"/>
  <c r="CL23" s="1"/>
  <c r="BV27" i="20"/>
  <c r="CP25" i="24"/>
  <c r="CR25" s="1"/>
  <c r="CP29" i="21"/>
  <c r="CP29" i="19"/>
  <c r="CS26" i="22"/>
  <c r="CS22" i="16"/>
  <c r="CS34" i="19"/>
  <c r="CS29" i="17"/>
  <c r="CT21" i="22"/>
  <c r="CS21" i="20"/>
  <c r="CR23"/>
  <c r="CS20"/>
  <c r="CT34"/>
  <c r="BV34" i="19"/>
  <c r="CT24" i="17"/>
  <c r="CQ34" i="19"/>
  <c r="CU34" s="1"/>
  <c r="T34" s="1"/>
  <c r="L34" s="1"/>
  <c r="X34" s="1"/>
  <c r="BV37" i="16"/>
  <c r="CO32" i="1"/>
  <c r="CP33" s="1"/>
  <c r="CK22"/>
  <c r="CM22" s="1"/>
  <c r="CN22" s="1"/>
  <c r="CO30"/>
  <c r="CN30"/>
  <c r="CP32"/>
  <c r="BV21"/>
  <c r="CT31" i="24"/>
  <c r="CU31" s="1"/>
  <c r="T31" s="1"/>
  <c r="L31" s="1"/>
  <c r="X31" s="1"/>
  <c r="CS31"/>
  <c r="CR31"/>
  <c r="CR34"/>
  <c r="CQ34"/>
  <c r="CT34"/>
  <c r="CR36" i="18"/>
  <c r="CT36"/>
  <c r="AZ35" i="25"/>
  <c r="AY35"/>
  <c r="BA35"/>
  <c r="BB35" s="1"/>
  <c r="BA33"/>
  <c r="BB33" s="1"/>
  <c r="AZ33"/>
  <c r="AY33"/>
  <c r="BA31"/>
  <c r="BB31" s="1"/>
  <c r="AZ31"/>
  <c r="AY31"/>
  <c r="BF31" s="1"/>
  <c r="BK31" s="1"/>
  <c r="AZ27"/>
  <c r="BA27"/>
  <c r="BB27" s="1"/>
  <c r="AY27"/>
  <c r="BA25"/>
  <c r="BB25" s="1"/>
  <c r="AY25"/>
  <c r="AZ25"/>
  <c r="BA23"/>
  <c r="BB23" s="1"/>
  <c r="AY23"/>
  <c r="AZ23"/>
  <c r="AZ19"/>
  <c r="AY19"/>
  <c r="BA19"/>
  <c r="BB19" s="1"/>
  <c r="BA33" i="24"/>
  <c r="BB33" s="1"/>
  <c r="AY33"/>
  <c r="AZ33"/>
  <c r="BA25"/>
  <c r="BB25" s="1"/>
  <c r="AY25"/>
  <c r="AZ25"/>
  <c r="AY23"/>
  <c r="BA23"/>
  <c r="BB23" s="1"/>
  <c r="AZ23"/>
  <c r="BA21"/>
  <c r="BB21" s="1"/>
  <c r="AY21"/>
  <c r="AZ21"/>
  <c r="AZ19"/>
  <c r="AY19"/>
  <c r="BA19"/>
  <c r="BB19" s="1"/>
  <c r="AZ37" i="23"/>
  <c r="AY37"/>
  <c r="BA37"/>
  <c r="BB37" s="1"/>
  <c r="AY35"/>
  <c r="AZ35"/>
  <c r="BF35" s="1"/>
  <c r="BK35" s="1"/>
  <c r="BA35"/>
  <c r="BB35" s="1"/>
  <c r="BA31"/>
  <c r="BB31" s="1"/>
  <c r="AZ31"/>
  <c r="AY31"/>
  <c r="AZ29"/>
  <c r="AY29"/>
  <c r="BA29"/>
  <c r="BB29" s="1"/>
  <c r="AZ35" i="22"/>
  <c r="BF35" s="1"/>
  <c r="BK35" s="1"/>
  <c r="BA35"/>
  <c r="BB35" s="1"/>
  <c r="AY35"/>
  <c r="AZ33"/>
  <c r="BA33"/>
  <c r="BB33" s="1"/>
  <c r="AY33"/>
  <c r="AZ31"/>
  <c r="BA31"/>
  <c r="BB31" s="1"/>
  <c r="AY31"/>
  <c r="BF31" s="1"/>
  <c r="BK31" s="1"/>
  <c r="BA29"/>
  <c r="BB29" s="1"/>
  <c r="AZ29"/>
  <c r="AY29"/>
  <c r="AY19"/>
  <c r="AZ19"/>
  <c r="BA19"/>
  <c r="BB19" s="1"/>
  <c r="BA37" i="21"/>
  <c r="BB37" s="1"/>
  <c r="AY37"/>
  <c r="BF37" s="1"/>
  <c r="BK37" s="1"/>
  <c r="AZ37"/>
  <c r="BA27"/>
  <c r="BB27" s="1"/>
  <c r="AY27"/>
  <c r="AZ27"/>
  <c r="AZ25"/>
  <c r="AY25"/>
  <c r="BA25"/>
  <c r="BB25" s="1"/>
  <c r="BA23"/>
  <c r="BB23" s="1"/>
  <c r="BF23" s="1"/>
  <c r="BK23" s="1"/>
  <c r="AZ23"/>
  <c r="AY23"/>
  <c r="AZ21"/>
  <c r="AY21"/>
  <c r="BA21"/>
  <c r="BB21" s="1"/>
  <c r="AZ37" i="20"/>
  <c r="BA37"/>
  <c r="BB37" s="1"/>
  <c r="AY37"/>
  <c r="BF37" s="1"/>
  <c r="BK37" s="1"/>
  <c r="AY33"/>
  <c r="AZ33"/>
  <c r="BA33"/>
  <c r="BB33" s="1"/>
  <c r="BA27"/>
  <c r="BB27" s="1"/>
  <c r="AY27"/>
  <c r="AZ27"/>
  <c r="AZ23"/>
  <c r="AY23"/>
  <c r="BA23"/>
  <c r="BB23" s="1"/>
  <c r="BA21"/>
  <c r="BB21" s="1"/>
  <c r="AY21"/>
  <c r="BF21" s="1"/>
  <c r="BK21" s="1"/>
  <c r="AZ21"/>
  <c r="AZ35" i="19"/>
  <c r="AY35"/>
  <c r="BA35"/>
  <c r="BB35" s="1"/>
  <c r="AZ31"/>
  <c r="AY31"/>
  <c r="BA31"/>
  <c r="BB31" s="1"/>
  <c r="AZ27"/>
  <c r="BF27" s="1"/>
  <c r="BK27" s="1"/>
  <c r="AY27"/>
  <c r="BA27"/>
  <c r="BB27" s="1"/>
  <c r="AZ23"/>
  <c r="AY23"/>
  <c r="BA23"/>
  <c r="BB23" s="1"/>
  <c r="AZ37" i="18"/>
  <c r="AY37"/>
  <c r="BA37"/>
  <c r="BB37" s="1"/>
  <c r="BA35"/>
  <c r="BB35" s="1"/>
  <c r="AZ35"/>
  <c r="AY35"/>
  <c r="AZ33"/>
  <c r="AY33"/>
  <c r="BA33"/>
  <c r="BB33" s="1"/>
  <c r="AZ29"/>
  <c r="AY29"/>
  <c r="BF29" s="1"/>
  <c r="BK29" s="1"/>
  <c r="BA29"/>
  <c r="BB29" s="1"/>
  <c r="BA21"/>
  <c r="BB21" s="1"/>
  <c r="AY21"/>
  <c r="AZ21"/>
  <c r="BA37" i="17"/>
  <c r="BB37" s="1"/>
  <c r="BF37" s="1"/>
  <c r="BK37" s="1"/>
  <c r="AY37"/>
  <c r="AZ37"/>
  <c r="AZ25"/>
  <c r="AY25"/>
  <c r="BA25"/>
  <c r="BB25" s="1"/>
  <c r="AY21"/>
  <c r="BA21"/>
  <c r="BB21" s="1"/>
  <c r="AZ21"/>
  <c r="BF21" s="1"/>
  <c r="BK21" s="1"/>
  <c r="BA33" i="16"/>
  <c r="BB33" s="1"/>
  <c r="AY33"/>
  <c r="AZ33"/>
  <c r="BF33" s="1"/>
  <c r="BK33" s="1"/>
  <c r="BA29"/>
  <c r="BB29" s="1"/>
  <c r="AZ29"/>
  <c r="AY29"/>
  <c r="CP27" i="17"/>
  <c r="BF31" i="19"/>
  <c r="BK31" s="1"/>
  <c r="CQ31" i="24"/>
  <c r="BF35" i="19"/>
  <c r="BK35" s="1"/>
  <c r="CI18" i="20"/>
  <c r="CK38" i="19"/>
  <c r="BA37" i="25"/>
  <c r="BB37" s="1"/>
  <c r="AY37"/>
  <c r="AZ37"/>
  <c r="AY29"/>
  <c r="AZ29"/>
  <c r="BA29"/>
  <c r="BB29" s="1"/>
  <c r="AY21"/>
  <c r="AZ21"/>
  <c r="BA21"/>
  <c r="BB21" s="1"/>
  <c r="AZ37" i="24"/>
  <c r="AY37"/>
  <c r="BA37"/>
  <c r="BB37" s="1"/>
  <c r="AY35"/>
  <c r="AZ35"/>
  <c r="BA35"/>
  <c r="BB35" s="1"/>
  <c r="AY31"/>
  <c r="BA31"/>
  <c r="BB31" s="1"/>
  <c r="AZ31"/>
  <c r="BF31" s="1"/>
  <c r="BK31" s="1"/>
  <c r="BA29"/>
  <c r="BB29" s="1"/>
  <c r="AY29"/>
  <c r="AZ29"/>
  <c r="AY27"/>
  <c r="AZ27"/>
  <c r="BA27"/>
  <c r="BB27" s="1"/>
  <c r="AZ33" i="23"/>
  <c r="AY33"/>
  <c r="BF33" s="1"/>
  <c r="BK33" s="1"/>
  <c r="BA33"/>
  <c r="BB33" s="1"/>
  <c r="BA27"/>
  <c r="BB27" s="1"/>
  <c r="AZ27"/>
  <c r="AY27"/>
  <c r="AZ25"/>
  <c r="AY25"/>
  <c r="BF25" s="1"/>
  <c r="BK25" s="1"/>
  <c r="BA25"/>
  <c r="BB25" s="1"/>
  <c r="BA23"/>
  <c r="BB23" s="1"/>
  <c r="AZ23"/>
  <c r="AY23"/>
  <c r="BA21"/>
  <c r="BB21" s="1"/>
  <c r="AY21"/>
  <c r="AZ21"/>
  <c r="AZ19"/>
  <c r="BA19"/>
  <c r="BB19" s="1"/>
  <c r="AY19"/>
  <c r="BA37" i="22"/>
  <c r="BB37" s="1"/>
  <c r="AZ37"/>
  <c r="AY37"/>
  <c r="AZ27"/>
  <c r="BA27"/>
  <c r="BB27" s="1"/>
  <c r="AY27"/>
  <c r="AZ25"/>
  <c r="BA25"/>
  <c r="BB25" s="1"/>
  <c r="AY25"/>
  <c r="AZ23"/>
  <c r="BA23"/>
  <c r="BB23" s="1"/>
  <c r="AY23"/>
  <c r="BA21"/>
  <c r="BB21" s="1"/>
  <c r="AZ21"/>
  <c r="AY21"/>
  <c r="BA35" i="21"/>
  <c r="BB35" s="1"/>
  <c r="AZ35"/>
  <c r="AY35"/>
  <c r="AZ33"/>
  <c r="AY33"/>
  <c r="BA33"/>
  <c r="BB33" s="1"/>
  <c r="BA31"/>
  <c r="BB31" s="1"/>
  <c r="AZ31"/>
  <c r="AY31"/>
  <c r="AZ29"/>
  <c r="AY29"/>
  <c r="BA29"/>
  <c r="BB29" s="1"/>
  <c r="BA19"/>
  <c r="BB19" s="1"/>
  <c r="AY19"/>
  <c r="AZ19"/>
  <c r="BA35" i="20"/>
  <c r="BB35" s="1"/>
  <c r="AZ35"/>
  <c r="AY35"/>
  <c r="AZ31"/>
  <c r="AY31"/>
  <c r="BA31"/>
  <c r="BB31" s="1"/>
  <c r="BA29"/>
  <c r="BB29" s="1"/>
  <c r="AZ29"/>
  <c r="AY29"/>
  <c r="AY25"/>
  <c r="BA25"/>
  <c r="BB25" s="1"/>
  <c r="AZ25"/>
  <c r="BA19"/>
  <c r="BB19" s="1"/>
  <c r="AZ19"/>
  <c r="AY19"/>
  <c r="BA37" i="19"/>
  <c r="BB37" s="1"/>
  <c r="AZ37"/>
  <c r="AY37"/>
  <c r="BA33"/>
  <c r="BB33" s="1"/>
  <c r="AZ33"/>
  <c r="AY33"/>
  <c r="BA29"/>
  <c r="BB29" s="1"/>
  <c r="AY29"/>
  <c r="AZ29"/>
  <c r="BA25"/>
  <c r="BB25" s="1"/>
  <c r="AZ25"/>
  <c r="AY25"/>
  <c r="BA21"/>
  <c r="BB21" s="1"/>
  <c r="AY21"/>
  <c r="BF21" s="1"/>
  <c r="BK21" s="1"/>
  <c r="AZ21"/>
  <c r="BA19"/>
  <c r="BB19" s="1"/>
  <c r="AZ19"/>
  <c r="AY19"/>
  <c r="BA31" i="18"/>
  <c r="BB31" s="1"/>
  <c r="AZ31"/>
  <c r="AY31"/>
  <c r="AZ27"/>
  <c r="BA27"/>
  <c r="BB27" s="1"/>
  <c r="AY27"/>
  <c r="AY25"/>
  <c r="AZ25"/>
  <c r="BA25"/>
  <c r="BB25" s="1"/>
  <c r="AZ23"/>
  <c r="AY23"/>
  <c r="BA23"/>
  <c r="BB23" s="1"/>
  <c r="BA19"/>
  <c r="BB19" s="1"/>
  <c r="AY19"/>
  <c r="AZ19"/>
  <c r="BA35" i="17"/>
  <c r="BB35" s="1"/>
  <c r="AZ35"/>
  <c r="AY35"/>
  <c r="AZ33"/>
  <c r="AY33"/>
  <c r="BF33" s="1"/>
  <c r="BK33" s="1"/>
  <c r="BA33"/>
  <c r="BB33" s="1"/>
  <c r="BA31"/>
  <c r="BB31" s="1"/>
  <c r="AY31"/>
  <c r="AZ31"/>
  <c r="AZ29"/>
  <c r="AY29"/>
  <c r="BA29"/>
  <c r="BB29" s="1"/>
  <c r="BA27"/>
  <c r="BB27" s="1"/>
  <c r="AZ27"/>
  <c r="AY27"/>
  <c r="BA23"/>
  <c r="BB23" s="1"/>
  <c r="AZ23"/>
  <c r="AY23"/>
  <c r="BA19"/>
  <c r="BB19" s="1"/>
  <c r="AZ19"/>
  <c r="AY19"/>
  <c r="BF19" s="1"/>
  <c r="BK19" s="1"/>
  <c r="AZ37" i="16"/>
  <c r="AY37"/>
  <c r="BA37"/>
  <c r="BB37" s="1"/>
  <c r="AY35"/>
  <c r="BA35"/>
  <c r="BB35" s="1"/>
  <c r="AZ35"/>
  <c r="AZ31"/>
  <c r="AY31"/>
  <c r="BF31" s="1"/>
  <c r="BK31" s="1"/>
  <c r="BA31"/>
  <c r="BB31" s="1"/>
  <c r="AZ27"/>
  <c r="AY27"/>
  <c r="BA27"/>
  <c r="BB27" s="1"/>
  <c r="BA25"/>
  <c r="BB25" s="1"/>
  <c r="AY25"/>
  <c r="AZ25"/>
  <c r="AZ23"/>
  <c r="AY23"/>
  <c r="BA23"/>
  <c r="BB23" s="1"/>
  <c r="BA21"/>
  <c r="BB21" s="1"/>
  <c r="AZ21"/>
  <c r="AY21"/>
  <c r="AZ19"/>
  <c r="BA19"/>
  <c r="BB19" s="1"/>
  <c r="AY19"/>
  <c r="AZ37" i="1"/>
  <c r="AY37"/>
  <c r="BA37"/>
  <c r="BB37" s="1"/>
  <c r="AY29"/>
  <c r="AZ29"/>
  <c r="BA29"/>
  <c r="BB29" s="1"/>
  <c r="BA23"/>
  <c r="BB23" s="1"/>
  <c r="AZ23"/>
  <c r="AY23"/>
  <c r="CS34" i="24"/>
  <c r="BF23"/>
  <c r="BK23" s="1"/>
  <c r="BU20" i="18"/>
  <c r="BF37" i="23"/>
  <c r="BK37" s="1"/>
  <c r="BF23" i="22"/>
  <c r="BK23" s="1"/>
  <c r="BF31" i="21"/>
  <c r="BK31" s="1"/>
  <c r="BF27"/>
  <c r="BK27" s="1"/>
  <c r="BF25"/>
  <c r="BK25" s="1"/>
  <c r="BF21"/>
  <c r="BK21" s="1"/>
  <c r="BF29" i="16"/>
  <c r="BK29" s="1"/>
  <c r="CS37" i="24"/>
  <c r="CU37" s="1"/>
  <c r="T37" s="1"/>
  <c r="CR37"/>
  <c r="CQ37"/>
  <c r="CT37"/>
  <c r="BV30" i="23"/>
  <c r="BU30"/>
  <c r="BV37" i="20"/>
  <c r="BV36"/>
  <c r="BU36"/>
  <c r="BU37"/>
  <c r="CT27" i="19"/>
  <c r="CR27"/>
  <c r="CQ27"/>
  <c r="BU32" i="20"/>
  <c r="BV32"/>
  <c r="CS25" i="25"/>
  <c r="CQ25"/>
  <c r="CR25"/>
  <c r="CT25"/>
  <c r="CR27" i="17"/>
  <c r="CT27"/>
  <c r="BA36" i="24"/>
  <c r="BB36" s="1"/>
  <c r="AZ36"/>
  <c r="AY36"/>
  <c r="AY24" i="21"/>
  <c r="BF24" s="1"/>
  <c r="BK24" s="1"/>
  <c r="AZ24"/>
  <c r="BA24"/>
  <c r="BB24" s="1"/>
  <c r="AZ32"/>
  <c r="BA32"/>
  <c r="BB32" s="1"/>
  <c r="AY32"/>
  <c r="AY20" i="19"/>
  <c r="AZ20"/>
  <c r="BA20"/>
  <c r="BB20" s="1"/>
  <c r="BF20" s="1"/>
  <c r="BK20" s="1"/>
  <c r="AY28"/>
  <c r="AZ28"/>
  <c r="BA28"/>
  <c r="BB28" s="1"/>
  <c r="AY36"/>
  <c r="AZ36"/>
  <c r="BA36"/>
  <c r="BB36" s="1"/>
  <c r="AZ26" i="18"/>
  <c r="BA26"/>
  <c r="BB26" s="1"/>
  <c r="AY26"/>
  <c r="BA32" i="17"/>
  <c r="BB32" s="1"/>
  <c r="AY32"/>
  <c r="AZ32"/>
  <c r="BA28" i="16"/>
  <c r="BB28" s="1"/>
  <c r="AY28"/>
  <c r="AZ28"/>
  <c r="CE38" i="1"/>
  <c r="BY18" i="16"/>
  <c r="CF38" i="1"/>
  <c r="CF18" i="16" s="1"/>
  <c r="BZ18"/>
  <c r="CO24" i="23"/>
  <c r="CN24"/>
  <c r="CO30"/>
  <c r="CN30"/>
  <c r="CO34"/>
  <c r="CN34"/>
  <c r="CD38"/>
  <c r="BX18" i="24"/>
  <c r="CP32"/>
  <c r="CP33"/>
  <c r="BU36"/>
  <c r="BV36"/>
  <c r="BU32" i="18"/>
  <c r="BV32"/>
  <c r="CR35" i="17"/>
  <c r="CT35"/>
  <c r="CG18" i="24"/>
  <c r="CT23"/>
  <c r="CR23"/>
  <c r="BS18" i="20"/>
  <c r="BT38" i="19"/>
  <c r="CR24" i="18"/>
  <c r="CT24"/>
  <c r="CI38" i="1"/>
  <c r="CI18" i="16" s="1"/>
  <c r="CC18"/>
  <c r="CN36" i="1"/>
  <c r="CO36"/>
  <c r="CN23"/>
  <c r="CO23"/>
  <c r="AY38" i="25"/>
  <c r="BA38"/>
  <c r="BB38" s="1"/>
  <c r="BF38" s="1"/>
  <c r="BK38" s="1"/>
  <c r="AZ38"/>
  <c r="BA36"/>
  <c r="BB36" s="1"/>
  <c r="AZ36"/>
  <c r="AY36"/>
  <c r="BA32"/>
  <c r="BB32" s="1"/>
  <c r="BF32" s="1"/>
  <c r="BK32" s="1"/>
  <c r="AZ32"/>
  <c r="AY32"/>
  <c r="BA28"/>
  <c r="BB28" s="1"/>
  <c r="AZ28"/>
  <c r="AY28"/>
  <c r="BA24"/>
  <c r="BB24" s="1"/>
  <c r="AZ24"/>
  <c r="AY24"/>
  <c r="BF24" s="1"/>
  <c r="BK24" s="1"/>
  <c r="BA20"/>
  <c r="BB20" s="1"/>
  <c r="AZ20"/>
  <c r="AY20"/>
  <c r="AY38" i="24"/>
  <c r="BA38"/>
  <c r="BB38" s="1"/>
  <c r="AZ38"/>
  <c r="BA28"/>
  <c r="BB28" s="1"/>
  <c r="AZ28"/>
  <c r="BF28" s="1"/>
  <c r="BK28" s="1"/>
  <c r="AY28"/>
  <c r="BA38" i="23"/>
  <c r="BB38" s="1"/>
  <c r="AY38"/>
  <c r="BF38" s="1"/>
  <c r="BK38" s="1"/>
  <c r="AZ38"/>
  <c r="BA30"/>
  <c r="BB30" s="1"/>
  <c r="AY30"/>
  <c r="AZ30"/>
  <c r="AZ26"/>
  <c r="BA26"/>
  <c r="BB26" s="1"/>
  <c r="AY26"/>
  <c r="AY24"/>
  <c r="AZ24"/>
  <c r="BA24"/>
  <c r="BB24" s="1"/>
  <c r="AY24" i="22"/>
  <c r="BF24" s="1"/>
  <c r="BK24" s="1"/>
  <c r="BA24"/>
  <c r="BB24" s="1"/>
  <c r="AZ24"/>
  <c r="BA20"/>
  <c r="BB20" s="1"/>
  <c r="AY20"/>
  <c r="AZ20"/>
  <c r="BF20" s="1"/>
  <c r="BK20" s="1"/>
  <c r="AZ36" i="21"/>
  <c r="AY36"/>
  <c r="BA36"/>
  <c r="BB36" s="1"/>
  <c r="AZ34"/>
  <c r="BA34"/>
  <c r="BB34" s="1"/>
  <c r="BF34" s="1"/>
  <c r="BK34" s="1"/>
  <c r="AY34"/>
  <c r="AZ36" i="20"/>
  <c r="BA36"/>
  <c r="BB36" s="1"/>
  <c r="BF36" s="1"/>
  <c r="BK36" s="1"/>
  <c r="AY36"/>
  <c r="AY26"/>
  <c r="BF26" s="1"/>
  <c r="BK26" s="1"/>
  <c r="AZ26"/>
  <c r="BA26"/>
  <c r="BB26" s="1"/>
  <c r="AZ22"/>
  <c r="BF22" s="1"/>
  <c r="BK22" s="1"/>
  <c r="BA22"/>
  <c r="BB22" s="1"/>
  <c r="AY22"/>
  <c r="AZ38" i="18"/>
  <c r="BA38"/>
  <c r="BB38" s="1"/>
  <c r="AY38"/>
  <c r="AZ30"/>
  <c r="AY30"/>
  <c r="BA30"/>
  <c r="BB30" s="1"/>
  <c r="BA38" i="17"/>
  <c r="BB38" s="1"/>
  <c r="AZ38"/>
  <c r="BA30"/>
  <c r="BB30" s="1"/>
  <c r="AZ30"/>
  <c r="BA22"/>
  <c r="BB22" s="1"/>
  <c r="AZ22"/>
  <c r="AZ34" i="16"/>
  <c r="BA34"/>
  <c r="BB34" s="1"/>
  <c r="AZ26"/>
  <c r="BA26"/>
  <c r="BB26" s="1"/>
  <c r="AZ36" i="1"/>
  <c r="BA36"/>
  <c r="BB36" s="1"/>
  <c r="AY36"/>
  <c r="BA28"/>
  <c r="BB28" s="1"/>
  <c r="AY28"/>
  <c r="AZ28"/>
  <c r="BF28" s="1"/>
  <c r="BK28" s="1"/>
  <c r="BA22"/>
  <c r="BB22" s="1"/>
  <c r="AZ22"/>
  <c r="AY22"/>
  <c r="CT32" i="23"/>
  <c r="CR32"/>
  <c r="CS33"/>
  <c r="CQ27" i="17"/>
  <c r="CJ37" i="1"/>
  <c r="BS38" i="22"/>
  <c r="BU22" i="24"/>
  <c r="CP28" i="17"/>
  <c r="CN30" i="19"/>
  <c r="CK34" i="1"/>
  <c r="CM34" s="1"/>
  <c r="CO34" s="1"/>
  <c r="CJ26"/>
  <c r="CL26" s="1"/>
  <c r="CJ20"/>
  <c r="CL20" s="1"/>
  <c r="CJ19"/>
  <c r="CL19" s="1"/>
  <c r="BF32" i="21"/>
  <c r="BK32" s="1"/>
  <c r="BF34" i="20"/>
  <c r="BK34" s="1"/>
  <c r="BF24"/>
  <c r="BK24" s="1"/>
  <c r="BF20"/>
  <c r="BK20" s="1"/>
  <c r="BF38" i="18"/>
  <c r="BK38" s="1"/>
  <c r="BF28" i="17"/>
  <c r="BK28" s="1"/>
  <c r="BF20"/>
  <c r="BK20" s="1"/>
  <c r="BF36" i="1"/>
  <c r="BK36" s="1"/>
  <c r="CN27"/>
  <c r="BA28" i="22"/>
  <c r="BB28" s="1"/>
  <c r="AZ28"/>
  <c r="AY28"/>
  <c r="BA32"/>
  <c r="BB32" s="1"/>
  <c r="AY32"/>
  <c r="AZ32"/>
  <c r="BA36"/>
  <c r="BB36" s="1"/>
  <c r="AZ36"/>
  <c r="AY36"/>
  <c r="AY20" i="21"/>
  <c r="BA20"/>
  <c r="BB20" s="1"/>
  <c r="AZ20"/>
  <c r="AY28"/>
  <c r="BA28"/>
  <c r="BB28" s="1"/>
  <c r="AZ28"/>
  <c r="AY24" i="19"/>
  <c r="BA24"/>
  <c r="BB24" s="1"/>
  <c r="AZ24"/>
  <c r="BF24" s="1"/>
  <c r="BK24" s="1"/>
  <c r="AY32"/>
  <c r="BA32"/>
  <c r="BB32" s="1"/>
  <c r="AZ32"/>
  <c r="AZ28" i="18"/>
  <c r="BA28"/>
  <c r="BB28" s="1"/>
  <c r="AY28"/>
  <c r="AZ36"/>
  <c r="BA36"/>
  <c r="BB36" s="1"/>
  <c r="AY36"/>
  <c r="AY24" i="17"/>
  <c r="BA24"/>
  <c r="BB24" s="1"/>
  <c r="BF24" s="1"/>
  <c r="BK24" s="1"/>
  <c r="AZ24"/>
  <c r="BA20" i="16"/>
  <c r="BB20" s="1"/>
  <c r="AZ20"/>
  <c r="AY20"/>
  <c r="AZ36"/>
  <c r="AY36"/>
  <c r="BA36"/>
  <c r="BB36" s="1"/>
  <c r="CO29" i="1"/>
  <c r="CN29"/>
  <c r="CO21" i="25"/>
  <c r="CP22" s="1"/>
  <c r="CN21"/>
  <c r="BU23"/>
  <c r="BU22"/>
  <c r="BV22"/>
  <c r="BO18" i="21"/>
  <c r="BR38" i="20"/>
  <c r="BR18" i="21" s="1"/>
  <c r="CO24" i="1"/>
  <c r="CN24"/>
  <c r="CP25" s="1"/>
  <c r="CP38" i="24"/>
  <c r="CN18" i="25"/>
  <c r="CP19" s="1"/>
  <c r="BU33" i="18"/>
  <c r="BV33"/>
  <c r="CT25" i="21"/>
  <c r="CR25"/>
  <c r="CT36" i="19"/>
  <c r="CR36"/>
  <c r="CQ33" i="17"/>
  <c r="CR33"/>
  <c r="BT38" i="18"/>
  <c r="BS18" i="19"/>
  <c r="CG38" i="1"/>
  <c r="CA18" i="16"/>
  <c r="CO28" i="1"/>
  <c r="CN28"/>
  <c r="AY34" i="25"/>
  <c r="AZ34"/>
  <c r="BA34"/>
  <c r="BB34" s="1"/>
  <c r="AY30"/>
  <c r="BF30" s="1"/>
  <c r="BK30" s="1"/>
  <c r="BA30"/>
  <c r="BB30" s="1"/>
  <c r="AZ30"/>
  <c r="AY26"/>
  <c r="AZ26"/>
  <c r="BA26"/>
  <c r="BB26" s="1"/>
  <c r="BA22"/>
  <c r="BB22" s="1"/>
  <c r="AY22"/>
  <c r="AZ22"/>
  <c r="BA34" i="24"/>
  <c r="BB34" s="1"/>
  <c r="AZ34"/>
  <c r="BF34" s="1"/>
  <c r="BK34" s="1"/>
  <c r="AY34"/>
  <c r="BA32"/>
  <c r="BB32" s="1"/>
  <c r="AZ32"/>
  <c r="AY32"/>
  <c r="BA30"/>
  <c r="BB30" s="1"/>
  <c r="AY30"/>
  <c r="BF30" s="1"/>
  <c r="BK30" s="1"/>
  <c r="AZ30"/>
  <c r="BA26"/>
  <c r="BB26" s="1"/>
  <c r="BF26" s="1"/>
  <c r="BK26" s="1"/>
  <c r="AZ26"/>
  <c r="AY26"/>
  <c r="BA24"/>
  <c r="BB24" s="1"/>
  <c r="AZ24"/>
  <c r="AY24"/>
  <c r="BF24" s="1"/>
  <c r="BK24" s="1"/>
  <c r="BA22"/>
  <c r="BB22" s="1"/>
  <c r="AY22"/>
  <c r="AZ22"/>
  <c r="BF22" s="1"/>
  <c r="BK22" s="1"/>
  <c r="BA20"/>
  <c r="BB20" s="1"/>
  <c r="AZ20"/>
  <c r="AY20"/>
  <c r="AZ28" i="23"/>
  <c r="AY28"/>
  <c r="BA28"/>
  <c r="BB28" s="1"/>
  <c r="AY22"/>
  <c r="BA22"/>
  <c r="BB22" s="1"/>
  <c r="AZ22"/>
  <c r="AY20"/>
  <c r="BA20"/>
  <c r="BB20" s="1"/>
  <c r="AZ20"/>
  <c r="BA38" i="22"/>
  <c r="BB38" s="1"/>
  <c r="AZ38"/>
  <c r="AY38"/>
  <c r="AY34"/>
  <c r="BA34"/>
  <c r="BB34" s="1"/>
  <c r="AZ34"/>
  <c r="BA30"/>
  <c r="BB30" s="1"/>
  <c r="AZ30"/>
  <c r="AY30"/>
  <c r="AY26"/>
  <c r="AZ26"/>
  <c r="BA26"/>
  <c r="BB26" s="1"/>
  <c r="BA22"/>
  <c r="BB22" s="1"/>
  <c r="AZ22"/>
  <c r="AY22"/>
  <c r="AZ38" i="21"/>
  <c r="AY38"/>
  <c r="BF38" s="1"/>
  <c r="BK38" s="1"/>
  <c r="BA38"/>
  <c r="BB38" s="1"/>
  <c r="AZ32" i="20"/>
  <c r="BA32"/>
  <c r="BB32" s="1"/>
  <c r="AY32"/>
  <c r="AZ30"/>
  <c r="AY30"/>
  <c r="BF30" s="1"/>
  <c r="BK30" s="1"/>
  <c r="BA30"/>
  <c r="BB30" s="1"/>
  <c r="AZ28"/>
  <c r="AY28"/>
  <c r="BA28"/>
  <c r="BB28" s="1"/>
  <c r="BA38" i="19"/>
  <c r="BB38" s="1"/>
  <c r="AZ38"/>
  <c r="AY38"/>
  <c r="AZ34" i="18"/>
  <c r="BA34"/>
  <c r="BB34" s="1"/>
  <c r="AY34"/>
  <c r="BA34" i="17"/>
  <c r="BB34" s="1"/>
  <c r="AZ34"/>
  <c r="BA26"/>
  <c r="BB26" s="1"/>
  <c r="AZ26"/>
  <c r="AZ30" i="16"/>
  <c r="BA30"/>
  <c r="BB30" s="1"/>
  <c r="AZ22"/>
  <c r="BA22"/>
  <c r="BB22" s="1"/>
  <c r="AZ32" i="1"/>
  <c r="AY32"/>
  <c r="BA32"/>
  <c r="BB32" s="1"/>
  <c r="CR33" i="23"/>
  <c r="CT33"/>
  <c r="BF22" i="18"/>
  <c r="BK22" s="1"/>
  <c r="CS36" i="20"/>
  <c r="L20" i="18"/>
  <c r="X20" s="1"/>
  <c r="CP37" i="1"/>
  <c r="CR37" s="1"/>
  <c r="BF26"/>
  <c r="BK26" s="1"/>
  <c r="CK29"/>
  <c r="CP24" i="24"/>
  <c r="BF34" i="25"/>
  <c r="BK34" s="1"/>
  <c r="BF26"/>
  <c r="BK26" s="1"/>
  <c r="BF36" i="24"/>
  <c r="BK36" s="1"/>
  <c r="BF32"/>
  <c r="BK32" s="1"/>
  <c r="BF20"/>
  <c r="BK20" s="1"/>
  <c r="BF38" i="22"/>
  <c r="BK38" s="1"/>
  <c r="BF30" i="21"/>
  <c r="BK30" s="1"/>
  <c r="BF26"/>
  <c r="BK26" s="1"/>
  <c r="BF22"/>
  <c r="BK22" s="1"/>
  <c r="BF38" i="20"/>
  <c r="BK38" s="1"/>
  <c r="BF38" i="19"/>
  <c r="BK38" s="1"/>
  <c r="BF22"/>
  <c r="BK22" s="1"/>
  <c r="BF32" i="18"/>
  <c r="BK32" s="1"/>
  <c r="BF32" i="17"/>
  <c r="BK32" s="1"/>
  <c r="BF28" i="16"/>
  <c r="BK28" s="1"/>
  <c r="BF34" i="1"/>
  <c r="BK34" s="1"/>
  <c r="BU34" i="18"/>
  <c r="CS30" i="24"/>
  <c r="CR30"/>
  <c r="CC18" i="21"/>
  <c r="CI38" i="20"/>
  <c r="CN31"/>
  <c r="CO31"/>
  <c r="BU28" i="1"/>
  <c r="BU36" i="25"/>
  <c r="CQ36"/>
  <c r="CT27" i="23"/>
  <c r="CR27"/>
  <c r="BV36"/>
  <c r="CQ36"/>
  <c r="CU36" s="1"/>
  <c r="T36" s="1"/>
  <c r="L36" s="1"/>
  <c r="X36" s="1"/>
  <c r="BU36"/>
  <c r="CT31" i="16"/>
  <c r="CR31"/>
  <c r="BV38" i="24"/>
  <c r="BV18" i="25" s="1"/>
  <c r="BU38" i="24"/>
  <c r="BU18" i="25" s="1"/>
  <c r="BT18"/>
  <c r="CQ38" i="24"/>
  <c r="CQ18" i="25" s="1"/>
  <c r="CS37"/>
  <c r="CQ37"/>
  <c r="CQ23" i="18"/>
  <c r="BU37" i="25"/>
  <c r="BU24" i="18"/>
  <c r="CC18" i="23"/>
  <c r="CI38" i="22"/>
  <c r="BN18" i="21"/>
  <c r="BQ38" i="20"/>
  <c r="BU37" i="23"/>
  <c r="BV37"/>
  <c r="BV35" i="24"/>
  <c r="BU35"/>
  <c r="BU32" i="23"/>
  <c r="BV32"/>
  <c r="BU33"/>
  <c r="CQ32"/>
  <c r="BV33"/>
  <c r="CQ33"/>
  <c r="CU33" s="1"/>
  <c r="T33" s="1"/>
  <c r="L33" s="1"/>
  <c r="X33" s="1"/>
  <c r="CR26" i="22"/>
  <c r="CT26"/>
  <c r="CT35" i="25"/>
  <c r="CR35"/>
  <c r="CU27" i="18"/>
  <c r="T27" s="1"/>
  <c r="L27" s="1"/>
  <c r="X27" s="1"/>
  <c r="CP30" i="16"/>
  <c r="CR30" s="1"/>
  <c r="CU33" i="25"/>
  <c r="T33" s="1"/>
  <c r="CS37" i="22"/>
  <c r="CS32" i="21"/>
  <c r="CP28" i="23"/>
  <c r="CS28" s="1"/>
  <c r="CQ24" i="18"/>
  <c r="CU24" s="1"/>
  <c r="T24" s="1"/>
  <c r="L24" s="1"/>
  <c r="X24" s="1"/>
  <c r="BV28" i="1"/>
  <c r="BV36" i="25"/>
  <c r="CR20" i="17"/>
  <c r="CT20"/>
  <c r="CT29" i="20"/>
  <c r="CR29"/>
  <c r="CQ29"/>
  <c r="CS29"/>
  <c r="CT20" i="19"/>
  <c r="CQ20"/>
  <c r="CS20"/>
  <c r="CR20"/>
  <c r="CT22" i="24"/>
  <c r="CR22"/>
  <c r="CQ22"/>
  <c r="BV26" i="22"/>
  <c r="CQ26"/>
  <c r="BU26"/>
  <c r="BU27"/>
  <c r="BV37" i="21"/>
  <c r="BU37"/>
  <c r="BV35" i="1"/>
  <c r="BV36"/>
  <c r="BU24"/>
  <c r="BV24"/>
  <c r="CH18" i="25"/>
  <c r="CK38" i="24"/>
  <c r="BV32" i="22"/>
  <c r="BU33"/>
  <c r="BU32"/>
  <c r="BV33"/>
  <c r="BU29" i="24"/>
  <c r="BV28"/>
  <c r="BU28"/>
  <c r="BU24"/>
  <c r="CS23"/>
  <c r="BV23"/>
  <c r="BV24"/>
  <c r="CQ23"/>
  <c r="CS27" i="23"/>
  <c r="BV26"/>
  <c r="BV27"/>
  <c r="CQ27"/>
  <c r="BU26"/>
  <c r="BU27"/>
  <c r="BU34"/>
  <c r="BV34"/>
  <c r="BU35"/>
  <c r="BV35"/>
  <c r="BV25"/>
  <c r="BU25"/>
  <c r="CT28" i="22"/>
  <c r="CS28"/>
  <c r="BV31"/>
  <c r="BU31"/>
  <c r="BV37"/>
  <c r="BU37"/>
  <c r="BU32" i="21"/>
  <c r="BV32"/>
  <c r="BV21" i="17"/>
  <c r="CR31"/>
  <c r="CT31"/>
  <c r="CQ31"/>
  <c r="CS31"/>
  <c r="CR30" i="22"/>
  <c r="CQ30"/>
  <c r="CT30"/>
  <c r="CT35" i="19"/>
  <c r="CQ35"/>
  <c r="CR35"/>
  <c r="CS35"/>
  <c r="CR28"/>
  <c r="CT28"/>
  <c r="CU28" s="1"/>
  <c r="T28" s="1"/>
  <c r="CQ27" i="22"/>
  <c r="CS27"/>
  <c r="CQ21" i="20"/>
  <c r="CU21" s="1"/>
  <c r="T21" s="1"/>
  <c r="L21" s="1"/>
  <c r="X21" s="1"/>
  <c r="CT21"/>
  <c r="BU21" i="19"/>
  <c r="BV21"/>
  <c r="CT30" i="17"/>
  <c r="CR30"/>
  <c r="BU24" i="19"/>
  <c r="CQ24"/>
  <c r="CP18" i="23"/>
  <c r="CT38" i="22"/>
  <c r="CT18" i="23" s="1"/>
  <c r="CT36" i="20"/>
  <c r="CR36"/>
  <c r="CU36" s="1"/>
  <c r="T36" s="1"/>
  <c r="L36" s="1"/>
  <c r="X36" s="1"/>
  <c r="CQ36"/>
  <c r="CP30" i="19"/>
  <c r="CT30" s="1"/>
  <c r="CU26" i="22"/>
  <c r="T26" s="1"/>
  <c r="CS33" i="18"/>
  <c r="CU33" s="1"/>
  <c r="T33" s="1"/>
  <c r="CS20" i="17"/>
  <c r="CU32"/>
  <c r="T32" s="1"/>
  <c r="CP29" i="22"/>
  <c r="CQ22" i="20"/>
  <c r="CU35" i="17"/>
  <c r="T35" s="1"/>
  <c r="L35" s="1"/>
  <c r="X35" s="1"/>
  <c r="CQ21" i="21"/>
  <c r="CU21" s="1"/>
  <c r="T21" s="1"/>
  <c r="L21" s="1"/>
  <c r="X21" s="1"/>
  <c r="CU33" i="19"/>
  <c r="T33" s="1"/>
  <c r="BV20" i="16"/>
  <c r="BV35" i="19"/>
  <c r="BU21" i="21"/>
  <c r="CQ24" i="24"/>
  <c r="CQ20" i="20"/>
  <c r="BV33" i="21"/>
  <c r="BV34"/>
  <c r="BU33"/>
  <c r="BU34"/>
  <c r="BV21" i="20"/>
  <c r="BU21"/>
  <c r="BU23" i="16"/>
  <c r="BV23"/>
  <c r="BU24"/>
  <c r="BV34" i="1"/>
  <c r="BU25" i="24"/>
  <c r="BV25"/>
  <c r="BU20" i="23"/>
  <c r="BV20"/>
  <c r="CP30"/>
  <c r="CP29"/>
  <c r="CQ29" s="1"/>
  <c r="BV20" i="22"/>
  <c r="BU20"/>
  <c r="CQ20"/>
  <c r="BV24"/>
  <c r="BU24"/>
  <c r="BU23"/>
  <c r="BV23"/>
  <c r="BV25"/>
  <c r="BU25"/>
  <c r="CR37"/>
  <c r="CT37"/>
  <c r="CQ37"/>
  <c r="BV20" i="21"/>
  <c r="BU20"/>
  <c r="BU20" i="19"/>
  <c r="BV20"/>
  <c r="BU36"/>
  <c r="BV36"/>
  <c r="CQ36"/>
  <c r="CS22" i="21"/>
  <c r="CP33" i="22"/>
  <c r="CP32"/>
  <c r="CP25" i="19"/>
  <c r="CS25" s="1"/>
  <c r="CP26"/>
  <c r="CP30" i="18"/>
  <c r="CS30" s="1"/>
  <c r="CP29"/>
  <c r="BU22" i="16"/>
  <c r="BV22"/>
  <c r="CQ22"/>
  <c r="CU22" s="1"/>
  <c r="T22" s="1"/>
  <c r="BU35"/>
  <c r="BU34"/>
  <c r="BV35"/>
  <c r="BV34"/>
  <c r="CR26" i="23"/>
  <c r="CT26"/>
  <c r="CQ26"/>
  <c r="CS26"/>
  <c r="CR31" i="21"/>
  <c r="CT31"/>
  <c r="CQ31"/>
  <c r="CQ20" i="23"/>
  <c r="CT20"/>
  <c r="BV31" i="25"/>
  <c r="BU31"/>
  <c r="CR31" i="22"/>
  <c r="CS31"/>
  <c r="BV28" i="18"/>
  <c r="BU28"/>
  <c r="CT27" i="21"/>
  <c r="CR27"/>
  <c r="CR29" i="17"/>
  <c r="CT29"/>
  <c r="BS18"/>
  <c r="BT38" i="16"/>
  <c r="CS22" i="24"/>
  <c r="CP28"/>
  <c r="CS28" s="1"/>
  <c r="CS29" i="22"/>
  <c r="CU22" i="20"/>
  <c r="T22" s="1"/>
  <c r="L22" s="1"/>
  <c r="X22" s="1"/>
  <c r="CS26" i="19"/>
  <c r="CU35" i="25"/>
  <c r="T35" s="1"/>
  <c r="L35" s="1"/>
  <c r="X35" s="1"/>
  <c r="CU26"/>
  <c r="T26" s="1"/>
  <c r="L26" s="1"/>
  <c r="X26" s="1"/>
  <c r="CU32"/>
  <c r="T32" s="1"/>
  <c r="L32" s="1"/>
  <c r="X32" s="1"/>
  <c r="CU27"/>
  <c r="T27" s="1"/>
  <c r="BV24" i="16"/>
  <c r="BU20" i="20"/>
  <c r="BV29" i="24"/>
  <c r="CS36" i="19"/>
  <c r="CJ38" i="18"/>
  <c r="CJ18" i="19" s="1"/>
  <c r="BU36" i="1"/>
  <c r="BU26" i="24"/>
  <c r="BU22" i="20"/>
  <c r="BV29" i="18"/>
  <c r="CQ32" i="21"/>
  <c r="BU35" i="19"/>
  <c r="BU37"/>
  <c r="CS24" i="24"/>
  <c r="CP35" i="20"/>
  <c r="CS32" i="18"/>
  <c r="CR32"/>
  <c r="CQ32"/>
  <c r="CT32"/>
  <c r="CR27" i="24"/>
  <c r="CS27"/>
  <c r="CT27"/>
  <c r="CQ27"/>
  <c r="CT33" i="21"/>
  <c r="CQ33"/>
  <c r="CS33"/>
  <c r="CR33"/>
  <c r="CS30" i="16"/>
  <c r="CQ37" i="18"/>
  <c r="CT37"/>
  <c r="CR37"/>
  <c r="CS37"/>
  <c r="CT37" i="16"/>
  <c r="CQ37"/>
  <c r="CR37"/>
  <c r="CS37"/>
  <c r="CT23"/>
  <c r="CR23"/>
  <c r="CS23"/>
  <c r="CQ23"/>
  <c r="BV30" i="1"/>
  <c r="BU30"/>
  <c r="BV19"/>
  <c r="BV20"/>
  <c r="BU20"/>
  <c r="BV27"/>
  <c r="BU26"/>
  <c r="BV26"/>
  <c r="BU27"/>
  <c r="CT25" i="22"/>
  <c r="CS25"/>
  <c r="CR25"/>
  <c r="CQ25"/>
  <c r="BV26" i="21"/>
  <c r="BV25"/>
  <c r="CS25"/>
  <c r="BU26"/>
  <c r="BU25"/>
  <c r="CQ25"/>
  <c r="BV22" i="19"/>
  <c r="BU23"/>
  <c r="BU22"/>
  <c r="BU28" i="25"/>
  <c r="BV28"/>
  <c r="CS25" i="24"/>
  <c r="BU21" i="23"/>
  <c r="BV21"/>
  <c r="BU22"/>
  <c r="CP31" i="19"/>
  <c r="CP32"/>
  <c r="BQ18" i="18"/>
  <c r="BS38" i="17"/>
  <c r="BT38" i="23"/>
  <c r="BS18" i="24"/>
  <c r="CN18" i="18"/>
  <c r="CP19" s="1"/>
  <c r="CP38" i="17"/>
  <c r="CP24" i="22"/>
  <c r="CP23"/>
  <c r="BV29" i="1"/>
  <c r="BU29"/>
  <c r="CT28" i="24"/>
  <c r="CQ30" i="19"/>
  <c r="CR30"/>
  <c r="BV28" i="23"/>
  <c r="BU29"/>
  <c r="BU28"/>
  <c r="BV29"/>
  <c r="BV28" i="21"/>
  <c r="BU28"/>
  <c r="CS28"/>
  <c r="BU25" i="20"/>
  <c r="CQ25"/>
  <c r="BV25"/>
  <c r="CS25"/>
  <c r="BV26"/>
  <c r="BU33"/>
  <c r="CQ33"/>
  <c r="BV33"/>
  <c r="CS33"/>
  <c r="CT30"/>
  <c r="CR30"/>
  <c r="CQ30"/>
  <c r="CS30"/>
  <c r="CR32" i="1"/>
  <c r="CT32"/>
  <c r="CQ32"/>
  <c r="CS32"/>
  <c r="CT35" i="24"/>
  <c r="CQ35"/>
  <c r="CS35"/>
  <c r="CR35"/>
  <c r="CR38" i="21"/>
  <c r="CR18" i="22" s="1"/>
  <c r="CT38" i="21"/>
  <c r="CT18" i="22" s="1"/>
  <c r="CP18"/>
  <c r="BV26" i="16"/>
  <c r="BU27"/>
  <c r="BU26"/>
  <c r="BU32"/>
  <c r="BU33"/>
  <c r="BV32"/>
  <c r="CT37" i="21"/>
  <c r="CR37"/>
  <c r="CQ37"/>
  <c r="CS37"/>
  <c r="CS37" i="19"/>
  <c r="CQ37"/>
  <c r="CT37"/>
  <c r="CR37"/>
  <c r="CS38" i="25"/>
  <c r="CQ38"/>
  <c r="CT38"/>
  <c r="CR38"/>
  <c r="CP21" i="23"/>
  <c r="BV20" i="25"/>
  <c r="CQ20"/>
  <c r="CQ24"/>
  <c r="CT24"/>
  <c r="CR24"/>
  <c r="CS24"/>
  <c r="CR21" i="19"/>
  <c r="CS21"/>
  <c r="CQ21"/>
  <c r="CT21"/>
  <c r="CT21" i="18"/>
  <c r="CQ21"/>
  <c r="CR21"/>
  <c r="CS21"/>
  <c r="CP27" i="20"/>
  <c r="CP28"/>
  <c r="CT35" i="16"/>
  <c r="CR35"/>
  <c r="CQ35"/>
  <c r="CS35"/>
  <c r="CS25" i="18"/>
  <c r="CT25"/>
  <c r="CR25"/>
  <c r="CQ25"/>
  <c r="BV28" i="17"/>
  <c r="BU28"/>
  <c r="CQ28"/>
  <c r="BV25"/>
  <c r="BU24"/>
  <c r="BV24"/>
  <c r="BU25"/>
  <c r="BV20"/>
  <c r="BU20"/>
  <c r="CQ32" i="16"/>
  <c r="CR32"/>
  <c r="CT32"/>
  <c r="CS32"/>
  <c r="CP26" i="17"/>
  <c r="CP25"/>
  <c r="CR20" i="16"/>
  <c r="CQ20"/>
  <c r="CT20"/>
  <c r="CS20"/>
  <c r="CP24"/>
  <c r="CP34" i="21"/>
  <c r="CP31" i="18"/>
  <c r="CP37" i="17"/>
  <c r="CP29" i="24"/>
  <c r="BV27" i="16"/>
  <c r="CS20" i="25"/>
  <c r="CU34" i="24"/>
  <c r="T34" s="1"/>
  <c r="L34" s="1"/>
  <c r="X34" s="1"/>
  <c r="BU26" i="20"/>
  <c r="CU22" i="18"/>
  <c r="T22" s="1"/>
  <c r="L22" s="1"/>
  <c r="X22" s="1"/>
  <c r="BU20" i="25"/>
  <c r="BV23" i="19"/>
  <c r="BV19" i="25"/>
  <c r="CS26" i="21"/>
  <c r="CQ34" i="20"/>
  <c r="CQ20" i="17"/>
  <c r="CQ28" i="21"/>
  <c r="CS27" i="19"/>
  <c r="CU27" s="1"/>
  <c r="T27" s="1"/>
  <c r="L27" s="1"/>
  <c r="X27" s="1"/>
  <c r="CU36" i="18"/>
  <c r="T36" s="1"/>
  <c r="CU34"/>
  <c r="T34" s="1"/>
  <c r="BV29" i="25"/>
  <c r="BU29"/>
  <c r="CS28" i="17"/>
  <c r="CQ29"/>
  <c r="CU30"/>
  <c r="T30" s="1"/>
  <c r="L30" s="1"/>
  <c r="X30" s="1"/>
  <c r="CT23" i="25"/>
  <c r="CQ23"/>
  <c r="CS23"/>
  <c r="CR23"/>
  <c r="BU34" i="20"/>
  <c r="BU35"/>
  <c r="BV34"/>
  <c r="BV35"/>
  <c r="CP21" i="24"/>
  <c r="CP20"/>
  <c r="CP34" i="16"/>
  <c r="CP33"/>
  <c r="BV23" i="1"/>
  <c r="BU23"/>
  <c r="BU22"/>
  <c r="BV22"/>
  <c r="BU31"/>
  <c r="BV31"/>
  <c r="BV33"/>
  <c r="BV32"/>
  <c r="BU33"/>
  <c r="BU32"/>
  <c r="BU29" i="21"/>
  <c r="BV30"/>
  <c r="BV29"/>
  <c r="BU30"/>
  <c r="BU24" i="20"/>
  <c r="BV23"/>
  <c r="BV24"/>
  <c r="CQ23"/>
  <c r="CS24"/>
  <c r="BU23"/>
  <c r="CQ24"/>
  <c r="BU23" i="17"/>
  <c r="BV23"/>
  <c r="BV24" i="23"/>
  <c r="BU24"/>
  <c r="BV23"/>
  <c r="BU23"/>
  <c r="CT36" i="17"/>
  <c r="CS36"/>
  <c r="CR36"/>
  <c r="CQ36"/>
  <c r="CQ28" i="16"/>
  <c r="CR28"/>
  <c r="CT28"/>
  <c r="CS28"/>
  <c r="CQ29" i="21"/>
  <c r="CS29"/>
  <c r="CR29"/>
  <c r="CT29"/>
  <c r="CR29" i="19"/>
  <c r="CS29"/>
  <c r="CT29"/>
  <c r="CQ29"/>
  <c r="BR18" i="22"/>
  <c r="BS38" i="21"/>
  <c r="CN18" i="19"/>
  <c r="CP19" s="1"/>
  <c r="CP38" i="18"/>
  <c r="CP38" i="16"/>
  <c r="CN18" i="17"/>
  <c r="CP19" s="1"/>
  <c r="CO18" i="24"/>
  <c r="CP19" s="1"/>
  <c r="CP38" i="23"/>
  <c r="CS27" i="21"/>
  <c r="BU27"/>
  <c r="CQ27"/>
  <c r="BV27"/>
  <c r="CP36" i="1"/>
  <c r="CP35" i="22"/>
  <c r="CP36"/>
  <c r="CS32" i="23"/>
  <c r="BV21" i="22"/>
  <c r="BU22"/>
  <c r="BU21"/>
  <c r="CQ21"/>
  <c r="BU35"/>
  <c r="BU36"/>
  <c r="BV36"/>
  <c r="BV35"/>
  <c r="CS24" i="21"/>
  <c r="CU24" s="1"/>
  <c r="T24" s="1"/>
  <c r="L24" s="1"/>
  <c r="X24" s="1"/>
  <c r="CS23"/>
  <c r="BU31" i="18"/>
  <c r="BV30"/>
  <c r="BV31"/>
  <c r="BU30"/>
  <c r="BU29" i="16"/>
  <c r="BV29"/>
  <c r="BU30"/>
  <c r="BV30"/>
  <c r="CR37" i="23"/>
  <c r="CT37"/>
  <c r="CS37"/>
  <c r="CQ37"/>
  <c r="CR36" i="24"/>
  <c r="CS36"/>
  <c r="CQ36"/>
  <c r="CT36"/>
  <c r="CT26" i="20"/>
  <c r="CS26"/>
  <c r="CQ26"/>
  <c r="CR26"/>
  <c r="CS34"/>
  <c r="CS35"/>
  <c r="CR35" i="21"/>
  <c r="CT35"/>
  <c r="CQ35"/>
  <c r="CS35"/>
  <c r="CR36"/>
  <c r="CS36"/>
  <c r="CQ36"/>
  <c r="CT36"/>
  <c r="CQ34" i="25"/>
  <c r="CR34"/>
  <c r="CS34"/>
  <c r="CT34"/>
  <c r="CP37" i="20"/>
  <c r="CP38"/>
  <c r="CT22" i="22"/>
  <c r="CR22"/>
  <c r="CS22"/>
  <c r="CQ22"/>
  <c r="CT28" i="18"/>
  <c r="CQ28"/>
  <c r="CS28"/>
  <c r="CR28"/>
  <c r="CT27" i="16"/>
  <c r="CR27"/>
  <c r="CQ27"/>
  <c r="CS27"/>
  <c r="CR25"/>
  <c r="CT25"/>
  <c r="CQ25"/>
  <c r="CR36"/>
  <c r="CQ36"/>
  <c r="CS36"/>
  <c r="CT36"/>
  <c r="CP28" i="25"/>
  <c r="CP29"/>
  <c r="BV26" i="17"/>
  <c r="BV27"/>
  <c r="BU27"/>
  <c r="BU26"/>
  <c r="CS24"/>
  <c r="CS23"/>
  <c r="CU23" s="1"/>
  <c r="T23" s="1"/>
  <c r="CQ26" i="16"/>
  <c r="CT26"/>
  <c r="CR26"/>
  <c r="CT21"/>
  <c r="CS21"/>
  <c r="CR21"/>
  <c r="CQ21"/>
  <c r="BF34" i="23"/>
  <c r="BK34" s="1"/>
  <c r="CP26" i="24"/>
  <c r="CJ38"/>
  <c r="CJ18" i="25" s="1"/>
  <c r="CP30" i="21"/>
  <c r="CQ28" i="23"/>
  <c r="CS21" i="22"/>
  <c r="CU27"/>
  <c r="T27" s="1"/>
  <c r="CS23" i="20"/>
  <c r="CP29" i="16"/>
  <c r="CU30" i="24"/>
  <c r="T30" s="1"/>
  <c r="L30" s="1"/>
  <c r="X30" s="1"/>
  <c r="CS29" i="23"/>
  <c r="CS24" i="19"/>
  <c r="CU24" s="1"/>
  <c r="T24" s="1"/>
  <c r="L24" s="1"/>
  <c r="X24" s="1"/>
  <c r="CS23" i="18"/>
  <c r="BV22" i="23"/>
  <c r="BV22" i="22"/>
  <c r="CU36" i="25"/>
  <c r="T36" s="1"/>
  <c r="L36" s="1"/>
  <c r="X36" s="1"/>
  <c r="CQ26" i="21"/>
  <c r="CU26" s="1"/>
  <c r="T26" s="1"/>
  <c r="L26" s="1"/>
  <c r="X26" s="1"/>
  <c r="CU33" i="17"/>
  <c r="T33" s="1"/>
  <c r="L33" s="1"/>
  <c r="X33" s="1"/>
  <c r="CQ24"/>
  <c r="CU24" s="1"/>
  <c r="T24" s="1"/>
  <c r="CU28" i="22"/>
  <c r="T28" s="1"/>
  <c r="CU34" i="17"/>
  <c r="T34" s="1"/>
  <c r="CS27"/>
  <c r="CU27" s="1"/>
  <c r="T27" s="1"/>
  <c r="L27" s="1"/>
  <c r="X27" s="1"/>
  <c r="BV29"/>
  <c r="BU29"/>
  <c r="CT25" i="1" l="1"/>
  <c r="CQ25"/>
  <c r="CS25"/>
  <c r="CD18" i="20"/>
  <c r="CJ38" i="19"/>
  <c r="CJ18" i="20" s="1"/>
  <c r="CD18" i="22"/>
  <c r="CJ38" i="21"/>
  <c r="CJ18" i="22" s="1"/>
  <c r="CU32" i="23"/>
  <c r="T32" s="1"/>
  <c r="L32" s="1"/>
  <c r="X32" s="1"/>
  <c r="CU29" i="17"/>
  <c r="T29" s="1"/>
  <c r="L29" s="1"/>
  <c r="X29" s="1"/>
  <c r="CQ25" i="24"/>
  <c r="CT30" i="16"/>
  <c r="CT22" i="21"/>
  <c r="BF19" i="19"/>
  <c r="BK19" s="1"/>
  <c r="BF23"/>
  <c r="BK23" s="1"/>
  <c r="CR20" i="21"/>
  <c r="CP31" i="25"/>
  <c r="CP30"/>
  <c r="CP23" i="23"/>
  <c r="CP21" i="17"/>
  <c r="CP22"/>
  <c r="CP22" i="19"/>
  <c r="CP23"/>
  <c r="CT23" i="21"/>
  <c r="CQ23"/>
  <c r="CR23"/>
  <c r="CT20"/>
  <c r="CQ20"/>
  <c r="CT25" i="24"/>
  <c r="CU25" s="1"/>
  <c r="T25" s="1"/>
  <c r="L25" s="1"/>
  <c r="X25" s="1"/>
  <c r="CQ30" i="16"/>
  <c r="CU30" s="1"/>
  <c r="T30" s="1"/>
  <c r="L30" s="1"/>
  <c r="X30" s="1"/>
  <c r="BF34" i="18"/>
  <c r="BK34" s="1"/>
  <c r="BF22" i="25"/>
  <c r="BK22" s="1"/>
  <c r="CK38" i="23"/>
  <c r="CK18" i="24" s="1"/>
  <c r="BF37" i="16"/>
  <c r="BK37" s="1"/>
  <c r="BF27" i="17"/>
  <c r="BK27" s="1"/>
  <c r="BF19" i="18"/>
  <c r="BK19" s="1"/>
  <c r="BF27"/>
  <c r="BK27" s="1"/>
  <c r="BF27" i="20"/>
  <c r="BK27" s="1"/>
  <c r="CN18"/>
  <c r="CP19" s="1"/>
  <c r="CP38" i="19"/>
  <c r="CQ30" i="18"/>
  <c r="CS30" i="19"/>
  <c r="CU32" i="21"/>
  <c r="T32" s="1"/>
  <c r="L32" s="1"/>
  <c r="X32" s="1"/>
  <c r="CU22" i="24"/>
  <c r="T22" s="1"/>
  <c r="L22" s="1"/>
  <c r="X22" s="1"/>
  <c r="BF33" i="21"/>
  <c r="BK33" s="1"/>
  <c r="BF27" i="23"/>
  <c r="BK27" s="1"/>
  <c r="BF33" i="22"/>
  <c r="BK33" s="1"/>
  <c r="CR28" i="21"/>
  <c r="CU28" s="1"/>
  <c r="T28" s="1"/>
  <c r="L28" s="1"/>
  <c r="X28" s="1"/>
  <c r="CT28"/>
  <c r="CR20" i="25"/>
  <c r="CT20"/>
  <c r="CU23" i="18"/>
  <c r="T23" s="1"/>
  <c r="CS26" i="16"/>
  <c r="CU26" s="1"/>
  <c r="T26" s="1"/>
  <c r="L26" s="1"/>
  <c r="X26" s="1"/>
  <c r="CU27" i="21"/>
  <c r="T27" s="1"/>
  <c r="L27" s="1"/>
  <c r="X27" s="1"/>
  <c r="CO26" i="1"/>
  <c r="CP26" s="1"/>
  <c r="BF29" i="21"/>
  <c r="BK29" s="1"/>
  <c r="BF35"/>
  <c r="BK35" s="1"/>
  <c r="BF35" i="25"/>
  <c r="BK35" s="1"/>
  <c r="CS34" i="22"/>
  <c r="CT34"/>
  <c r="CR34"/>
  <c r="CQ34"/>
  <c r="CU34" s="1"/>
  <c r="T34" s="1"/>
  <c r="CP26" i="18"/>
  <c r="CU23" i="21"/>
  <c r="T23" s="1"/>
  <c r="L23" s="1"/>
  <c r="X23" s="1"/>
  <c r="CU24" i="20"/>
  <c r="T24" s="1"/>
  <c r="L24" s="1"/>
  <c r="X24" s="1"/>
  <c r="CR28" i="24"/>
  <c r="CR22" i="21"/>
  <c r="CU22" s="1"/>
  <c r="T22" s="1"/>
  <c r="L22" s="1"/>
  <c r="X22" s="1"/>
  <c r="CU31" i="16"/>
  <c r="T31" s="1"/>
  <c r="L31" s="1"/>
  <c r="X31" s="1"/>
  <c r="CQ37" i="1"/>
  <c r="BF25" i="16"/>
  <c r="BK25" s="1"/>
  <c r="BF29" i="17"/>
  <c r="BK29" s="1"/>
  <c r="BF35"/>
  <c r="BK35" s="1"/>
  <c r="BF25" i="19"/>
  <c r="BK25" s="1"/>
  <c r="CR35" i="18"/>
  <c r="CT35"/>
  <c r="CS35"/>
  <c r="CQ35"/>
  <c r="CU35" s="1"/>
  <c r="T35" s="1"/>
  <c r="BF19" i="16"/>
  <c r="BK19" s="1"/>
  <c r="CT20" i="22"/>
  <c r="CR20"/>
  <c r="CR19"/>
  <c r="CT19"/>
  <c r="CU20" i="20"/>
  <c r="T20" s="1"/>
  <c r="L20" s="1"/>
  <c r="X20" s="1"/>
  <c r="CS20" i="22"/>
  <c r="CR19" i="20"/>
  <c r="CT19"/>
  <c r="CT19" i="21"/>
  <c r="CR19"/>
  <c r="CN19" i="1"/>
  <c r="CO19" s="1"/>
  <c r="BF19"/>
  <c r="BK19" s="1"/>
  <c r="CU20" i="17"/>
  <c r="T20" s="1"/>
  <c r="L20" s="1"/>
  <c r="X20" s="1"/>
  <c r="CR25" i="1"/>
  <c r="CU25" s="1"/>
  <c r="T25" s="1"/>
  <c r="L25" s="1"/>
  <c r="X25" s="1"/>
  <c r="BF34" i="22"/>
  <c r="BK34" s="1"/>
  <c r="L34" s="1"/>
  <c r="X34" s="1"/>
  <c r="BF19" i="20"/>
  <c r="BK19" s="1"/>
  <c r="BF19" i="21"/>
  <c r="BK19" s="1"/>
  <c r="BF21" i="22"/>
  <c r="BK21" s="1"/>
  <c r="BF25"/>
  <c r="BK25" s="1"/>
  <c r="BF37"/>
  <c r="BK37" s="1"/>
  <c r="BF37" i="25"/>
  <c r="BK37" s="1"/>
  <c r="BF20" i="16"/>
  <c r="BK20" s="1"/>
  <c r="BF26"/>
  <c r="BK26" s="1"/>
  <c r="BF22" i="17"/>
  <c r="BK22" s="1"/>
  <c r="BF30"/>
  <c r="BK30" s="1"/>
  <c r="BF38"/>
  <c r="BK38" s="1"/>
  <c r="BF38" i="24"/>
  <c r="BK38" s="1"/>
  <c r="BF20" i="25"/>
  <c r="BK20" s="1"/>
  <c r="BF28"/>
  <c r="BK28" s="1"/>
  <c r="BF36"/>
  <c r="BK36" s="1"/>
  <c r="CU25"/>
  <c r="T25" s="1"/>
  <c r="BF21" i="24"/>
  <c r="BK21" s="1"/>
  <c r="BF25"/>
  <c r="BK25" s="1"/>
  <c r="BF19" i="25"/>
  <c r="BK19" s="1"/>
  <c r="CP31" i="1"/>
  <c r="CS31" s="1"/>
  <c r="BF29" i="25"/>
  <c r="BK29" s="1"/>
  <c r="BF25"/>
  <c r="BK25" s="1"/>
  <c r="CU37"/>
  <c r="T37" s="1"/>
  <c r="L37" s="1"/>
  <c r="X37" s="1"/>
  <c r="BF27" i="24"/>
  <c r="BK27" s="1"/>
  <c r="BF35"/>
  <c r="BK35" s="1"/>
  <c r="BF37"/>
  <c r="BK37" s="1"/>
  <c r="L37" s="1"/>
  <c r="X37" s="1"/>
  <c r="CQ28"/>
  <c r="BF24" i="23"/>
  <c r="BK24" s="1"/>
  <c r="CU37"/>
  <c r="T37" s="1"/>
  <c r="L37" s="1"/>
  <c r="X37" s="1"/>
  <c r="BF22" i="22"/>
  <c r="BK22" s="1"/>
  <c r="BF30"/>
  <c r="BK30" s="1"/>
  <c r="BF27"/>
  <c r="BK27" s="1"/>
  <c r="L27" s="1"/>
  <c r="X27" s="1"/>
  <c r="BF29"/>
  <c r="BK29" s="1"/>
  <c r="CU22"/>
  <c r="T22" s="1"/>
  <c r="L22" s="1"/>
  <c r="X22" s="1"/>
  <c r="BF36" i="21"/>
  <c r="BK36" s="1"/>
  <c r="BF29" i="20"/>
  <c r="BK29" s="1"/>
  <c r="BF31"/>
  <c r="BK31" s="1"/>
  <c r="BF35"/>
  <c r="BK35" s="1"/>
  <c r="BF32"/>
  <c r="BK32" s="1"/>
  <c r="CU35" i="19"/>
  <c r="T35" s="1"/>
  <c r="L35" s="1"/>
  <c r="X35" s="1"/>
  <c r="CQ19" i="25"/>
  <c r="BF29" i="19"/>
  <c r="BK29" s="1"/>
  <c r="BF33"/>
  <c r="BK33" s="1"/>
  <c r="L33" s="1"/>
  <c r="X33" s="1"/>
  <c r="L32" i="17"/>
  <c r="X32" s="1"/>
  <c r="BF26"/>
  <c r="BK26" s="1"/>
  <c r="L24"/>
  <c r="X24" s="1"/>
  <c r="BF34"/>
  <c r="BK34" s="1"/>
  <c r="L34" s="1"/>
  <c r="X34" s="1"/>
  <c r="BF21" i="16"/>
  <c r="BK21" s="1"/>
  <c r="CU21"/>
  <c r="T21" s="1"/>
  <c r="BF37" i="1"/>
  <c r="BK37" s="1"/>
  <c r="CR33"/>
  <c r="CS33"/>
  <c r="CQ33"/>
  <c r="CT33"/>
  <c r="CO22"/>
  <c r="CP22" s="1"/>
  <c r="CT22" s="1"/>
  <c r="CT31"/>
  <c r="CR31"/>
  <c r="CT37"/>
  <c r="CN34"/>
  <c r="CP35" s="1"/>
  <c r="CS37"/>
  <c r="CO20"/>
  <c r="CN20"/>
  <c r="BF32"/>
  <c r="BK32" s="1"/>
  <c r="BF22"/>
  <c r="BK22" s="1"/>
  <c r="CK18" i="20"/>
  <c r="CS38" i="19"/>
  <c r="CS18" i="20" s="1"/>
  <c r="BF22" i="16"/>
  <c r="BK22" s="1"/>
  <c r="BF30"/>
  <c r="BK30" s="1"/>
  <c r="BF28" i="20"/>
  <c r="BK28" s="1"/>
  <c r="BF20" i="23"/>
  <c r="BK20" s="1"/>
  <c r="CP28" i="1"/>
  <c r="CT28" s="1"/>
  <c r="CP24"/>
  <c r="BF36" i="16"/>
  <c r="BK36" s="1"/>
  <c r="BF36" i="18"/>
  <c r="BK36" s="1"/>
  <c r="BF28" i="21"/>
  <c r="BK28" s="1"/>
  <c r="BF36" i="22"/>
  <c r="BK36" s="1"/>
  <c r="BF32"/>
  <c r="BK32" s="1"/>
  <c r="BF28"/>
  <c r="BK28" s="1"/>
  <c r="BF26" i="23"/>
  <c r="BK26" s="1"/>
  <c r="BF30"/>
  <c r="BK30" s="1"/>
  <c r="CP24"/>
  <c r="BF23" i="1"/>
  <c r="BK23" s="1"/>
  <c r="BF23" i="16"/>
  <c r="BK23" s="1"/>
  <c r="BF27"/>
  <c r="BK27" s="1"/>
  <c r="BF23" i="17"/>
  <c r="BK23" s="1"/>
  <c r="L23" s="1"/>
  <c r="X23" s="1"/>
  <c r="BF31"/>
  <c r="BK31" s="1"/>
  <c r="BF23" i="18"/>
  <c r="BK23" s="1"/>
  <c r="L23" s="1"/>
  <c r="X23" s="1"/>
  <c r="BF25"/>
  <c r="BK25" s="1"/>
  <c r="BF31"/>
  <c r="BK31" s="1"/>
  <c r="BF37" i="19"/>
  <c r="BK37" s="1"/>
  <c r="BF25" i="20"/>
  <c r="BK25" s="1"/>
  <c r="BF19" i="23"/>
  <c r="BK19" s="1"/>
  <c r="BF21"/>
  <c r="BK21" s="1"/>
  <c r="BF23"/>
  <c r="BK23" s="1"/>
  <c r="BF29" i="24"/>
  <c r="BK29" s="1"/>
  <c r="BF25" i="17"/>
  <c r="BK25" s="1"/>
  <c r="BF21" i="18"/>
  <c r="BK21" s="1"/>
  <c r="BF33"/>
  <c r="BK33" s="1"/>
  <c r="L33" s="1"/>
  <c r="X33" s="1"/>
  <c r="BF35"/>
  <c r="BK35" s="1"/>
  <c r="BF37"/>
  <c r="BK37" s="1"/>
  <c r="BF23" i="20"/>
  <c r="BK23" s="1"/>
  <c r="BF19" i="22"/>
  <c r="BK19" s="1"/>
  <c r="BF29" i="23"/>
  <c r="BK29" s="1"/>
  <c r="BF31"/>
  <c r="BK31" s="1"/>
  <c r="BF19" i="24"/>
  <c r="BK19" s="1"/>
  <c r="BF33"/>
  <c r="BK33" s="1"/>
  <c r="BF23" i="25"/>
  <c r="BK23" s="1"/>
  <c r="BF22" i="23"/>
  <c r="BK22" s="1"/>
  <c r="BF20" i="21"/>
  <c r="BK20" s="1"/>
  <c r="BF29" i="1"/>
  <c r="BK29" s="1"/>
  <c r="BF35" i="16"/>
  <c r="BK35" s="1"/>
  <c r="BF21" i="25"/>
  <c r="BK21" s="1"/>
  <c r="BF33" i="20"/>
  <c r="BK33" s="1"/>
  <c r="BF27" i="25"/>
  <c r="BK27" s="1"/>
  <c r="L27" s="1"/>
  <c r="X27" s="1"/>
  <c r="BF33"/>
  <c r="BK33" s="1"/>
  <c r="L33" s="1"/>
  <c r="X33" s="1"/>
  <c r="CT19"/>
  <c r="CR19"/>
  <c r="BT38" i="22"/>
  <c r="BS18" i="23"/>
  <c r="BT18" i="20"/>
  <c r="CQ38" i="19"/>
  <c r="BU38"/>
  <c r="BU18" i="20" s="1"/>
  <c r="BV38" i="19"/>
  <c r="BV18" i="20" s="1"/>
  <c r="CT33" i="24"/>
  <c r="CR33"/>
  <c r="CS33"/>
  <c r="CQ33"/>
  <c r="CP34" i="23"/>
  <c r="CP35"/>
  <c r="L36" i="18"/>
  <c r="X36" s="1"/>
  <c r="CU31" i="22"/>
  <c r="T31" s="1"/>
  <c r="L31" s="1"/>
  <c r="X31" s="1"/>
  <c r="CU20" i="23"/>
  <c r="T20" s="1"/>
  <c r="L20" s="1"/>
  <c r="X20" s="1"/>
  <c r="CU31" i="17"/>
  <c r="T31" s="1"/>
  <c r="BF26" i="22"/>
  <c r="BK26" s="1"/>
  <c r="L26" s="1"/>
  <c r="X26" s="1"/>
  <c r="BF32" i="19"/>
  <c r="BK32" s="1"/>
  <c r="BF34" i="16"/>
  <c r="BK34" s="1"/>
  <c r="BF30" i="18"/>
  <c r="BK30" s="1"/>
  <c r="CP31" i="23"/>
  <c r="CP25"/>
  <c r="BF26" i="18"/>
  <c r="BK26" s="1"/>
  <c r="BF28" i="19"/>
  <c r="BK28" s="1"/>
  <c r="L28" s="1"/>
  <c r="X28" s="1"/>
  <c r="CT24" i="24"/>
  <c r="CU24" s="1"/>
  <c r="T24" s="1"/>
  <c r="L24" s="1"/>
  <c r="X24" s="1"/>
  <c r="CR24"/>
  <c r="CG18" i="16"/>
  <c r="CK38" i="1"/>
  <c r="BV38" i="18"/>
  <c r="BV18" i="19" s="1"/>
  <c r="BT18"/>
  <c r="BV19" s="1"/>
  <c r="BU38" i="18"/>
  <c r="BU18" i="19" s="1"/>
  <c r="CR38" i="24"/>
  <c r="CR18" i="25" s="1"/>
  <c r="CP18"/>
  <c r="CT38" i="24"/>
  <c r="CT18" i="25" s="1"/>
  <c r="CP29" i="1"/>
  <c r="CP30"/>
  <c r="CR28" i="17"/>
  <c r="CT28"/>
  <c r="CR32" i="24"/>
  <c r="CT32"/>
  <c r="CS32"/>
  <c r="CQ32"/>
  <c r="CD18"/>
  <c r="CJ38" i="23"/>
  <c r="CJ18" i="24" s="1"/>
  <c r="CR24" i="23"/>
  <c r="CT24"/>
  <c r="CE18" i="16"/>
  <c r="CJ38" i="1"/>
  <c r="L28" i="22"/>
  <c r="X28" s="1"/>
  <c r="L34" i="18"/>
  <c r="X34" s="1"/>
  <c r="L22" i="16"/>
  <c r="X22" s="1"/>
  <c r="BF28" i="23"/>
  <c r="BK28" s="1"/>
  <c r="CP21" i="25"/>
  <c r="BF28" i="18"/>
  <c r="BK28" s="1"/>
  <c r="CP27" i="1"/>
  <c r="BF36" i="19"/>
  <c r="BK36" s="1"/>
  <c r="BQ18" i="21"/>
  <c r="BS38" i="20"/>
  <c r="CI18" i="23"/>
  <c r="CK38" i="22"/>
  <c r="CP31" i="20"/>
  <c r="CP32"/>
  <c r="CU29" i="19"/>
  <c r="T29" s="1"/>
  <c r="L29" s="1"/>
  <c r="X29" s="1"/>
  <c r="CU36" i="17"/>
  <c r="T36" s="1"/>
  <c r="L36" s="1"/>
  <c r="X36" s="1"/>
  <c r="CU21" i="19"/>
  <c r="T21" s="1"/>
  <c r="L21" s="1"/>
  <c r="X21" s="1"/>
  <c r="CU32" i="1"/>
  <c r="T32" s="1"/>
  <c r="L32" s="1"/>
  <c r="X32" s="1"/>
  <c r="CU30" i="20"/>
  <c r="T30" s="1"/>
  <c r="L30" s="1"/>
  <c r="X30" s="1"/>
  <c r="CU28" i="24"/>
  <c r="T28" s="1"/>
  <c r="L28" s="1"/>
  <c r="X28" s="1"/>
  <c r="CU25" i="21"/>
  <c r="T25" s="1"/>
  <c r="L25" s="1"/>
  <c r="X25" s="1"/>
  <c r="CU25" i="22"/>
  <c r="T25" s="1"/>
  <c r="L25" s="1"/>
  <c r="X25" s="1"/>
  <c r="CU32" i="18"/>
  <c r="T32" s="1"/>
  <c r="L32" s="1"/>
  <c r="X32" s="1"/>
  <c r="CU31" i="21"/>
  <c r="T31" s="1"/>
  <c r="L31" s="1"/>
  <c r="X31" s="1"/>
  <c r="CU30" i="22"/>
  <c r="T30" s="1"/>
  <c r="L30" s="1"/>
  <c r="X30" s="1"/>
  <c r="CU20" i="19"/>
  <c r="T20" s="1"/>
  <c r="L20" s="1"/>
  <c r="X20" s="1"/>
  <c r="CT28" i="23"/>
  <c r="CR28"/>
  <c r="CI18" i="21"/>
  <c r="CK38" i="20"/>
  <c r="CK18" i="21" s="1"/>
  <c r="BT18" i="17"/>
  <c r="BV19" s="1"/>
  <c r="BV38" i="16"/>
  <c r="BV18" i="17" s="1"/>
  <c r="BU38" i="16"/>
  <c r="BU18" i="17" s="1"/>
  <c r="CS29" i="18"/>
  <c r="CT29"/>
  <c r="CR29"/>
  <c r="CQ29"/>
  <c r="CQ26" i="19"/>
  <c r="CT26"/>
  <c r="CR26"/>
  <c r="CT32" i="22"/>
  <c r="CS32"/>
  <c r="CR32"/>
  <c r="CQ32"/>
  <c r="CR30" i="23"/>
  <c r="CS30"/>
  <c r="CT30"/>
  <c r="CQ30"/>
  <c r="CK18" i="25"/>
  <c r="CS19" s="1"/>
  <c r="CS38" i="24"/>
  <c r="CU27" i="23"/>
  <c r="T27" s="1"/>
  <c r="L27" s="1"/>
  <c r="X27" s="1"/>
  <c r="CU23" i="24"/>
  <c r="T23" s="1"/>
  <c r="L23" s="1"/>
  <c r="X23" s="1"/>
  <c r="CU29" i="20"/>
  <c r="T29" s="1"/>
  <c r="L29" s="1"/>
  <c r="X29" s="1"/>
  <c r="CR35"/>
  <c r="CT35"/>
  <c r="CT30" i="18"/>
  <c r="CR30"/>
  <c r="CQ25" i="19"/>
  <c r="CT25"/>
  <c r="CR25"/>
  <c r="CR33" i="22"/>
  <c r="CT33"/>
  <c r="CQ33"/>
  <c r="CS33"/>
  <c r="CR29" i="23"/>
  <c r="CT29"/>
  <c r="CT29" i="22"/>
  <c r="CR29"/>
  <c r="CQ29"/>
  <c r="CU35" i="16"/>
  <c r="T35" s="1"/>
  <c r="L35" s="1"/>
  <c r="X35" s="1"/>
  <c r="CU26" i="23"/>
  <c r="T26" s="1"/>
  <c r="L26" s="1"/>
  <c r="X26" s="1"/>
  <c r="CU36" i="19"/>
  <c r="T36" s="1"/>
  <c r="L36" s="1"/>
  <c r="X36" s="1"/>
  <c r="CU37" i="22"/>
  <c r="T37" s="1"/>
  <c r="L37" s="1"/>
  <c r="X37" s="1"/>
  <c r="CQ35" i="20"/>
  <c r="CR22" i="25"/>
  <c r="CQ22"/>
  <c r="CT22"/>
  <c r="CS22"/>
  <c r="CQ29"/>
  <c r="CT29"/>
  <c r="CR29"/>
  <c r="CS29"/>
  <c r="CP18" i="21"/>
  <c r="CT38" i="20"/>
  <c r="CT18" i="21" s="1"/>
  <c r="CR38" i="20"/>
  <c r="CR18" i="21" s="1"/>
  <c r="CR35" i="22"/>
  <c r="CT35"/>
  <c r="CS35"/>
  <c r="CQ35"/>
  <c r="CR35" i="1"/>
  <c r="CT35"/>
  <c r="CQ35"/>
  <c r="CS35"/>
  <c r="CR38" i="23"/>
  <c r="CR18" i="24" s="1"/>
  <c r="CP18"/>
  <c r="CT38" i="23"/>
  <c r="CT18" i="24" s="1"/>
  <c r="CQ38" i="23"/>
  <c r="CS38"/>
  <c r="CS18" i="24" s="1"/>
  <c r="CR19" i="17"/>
  <c r="CT19"/>
  <c r="CR38" i="18"/>
  <c r="CR18" i="19" s="1"/>
  <c r="CT38" i="18"/>
  <c r="CT18" i="19" s="1"/>
  <c r="CS38" i="18"/>
  <c r="CS18" i="19" s="1"/>
  <c r="CP18"/>
  <c r="CQ38" i="18"/>
  <c r="BS18" i="22"/>
  <c r="BT38" i="21"/>
  <c r="CR33" i="16"/>
  <c r="CS33"/>
  <c r="CT33"/>
  <c r="CQ33"/>
  <c r="CR20" i="24"/>
  <c r="CT20"/>
  <c r="CS20"/>
  <c r="CQ20"/>
  <c r="CT31" i="18"/>
  <c r="CQ31"/>
  <c r="CS31"/>
  <c r="CR31"/>
  <c r="CQ25" i="17"/>
  <c r="CS25"/>
  <c r="CR25"/>
  <c r="CT25"/>
  <c r="CT27" i="20"/>
  <c r="CQ27"/>
  <c r="CR27"/>
  <c r="CS27"/>
  <c r="CS21" i="23"/>
  <c r="CR21"/>
  <c r="CQ21"/>
  <c r="CT21"/>
  <c r="CT23" i="22"/>
  <c r="CR23"/>
  <c r="CQ23"/>
  <c r="CS23"/>
  <c r="CP18" i="18"/>
  <c r="CT38" i="17"/>
  <c r="CT18" i="18" s="1"/>
  <c r="CR38" i="17"/>
  <c r="CR18" i="18" s="1"/>
  <c r="BT38" i="17"/>
  <c r="BS18" i="18"/>
  <c r="CQ32" i="19"/>
  <c r="CT32"/>
  <c r="CS32"/>
  <c r="CR32"/>
  <c r="CU36" i="16"/>
  <c r="T36" s="1"/>
  <c r="L36" s="1"/>
  <c r="X36" s="1"/>
  <c r="CU28" i="18"/>
  <c r="T28" s="1"/>
  <c r="L28" s="1"/>
  <c r="X28" s="1"/>
  <c r="CU23" i="25"/>
  <c r="T23" s="1"/>
  <c r="L23" s="1"/>
  <c r="X23" s="1"/>
  <c r="CU34" i="20"/>
  <c r="T34" s="1"/>
  <c r="L34" s="1"/>
  <c r="X34" s="1"/>
  <c r="CU20" i="16"/>
  <c r="T20" s="1"/>
  <c r="L20" s="1"/>
  <c r="X20" s="1"/>
  <c r="CU28" i="17"/>
  <c r="T28" s="1"/>
  <c r="L28" s="1"/>
  <c r="X28" s="1"/>
  <c r="CU24" i="25"/>
  <c r="T24" s="1"/>
  <c r="L24" s="1"/>
  <c r="X24" s="1"/>
  <c r="CU38"/>
  <c r="T38" s="1"/>
  <c r="L38" s="1"/>
  <c r="X38" s="1"/>
  <c r="CU37" i="19"/>
  <c r="T37" s="1"/>
  <c r="L37" s="1"/>
  <c r="X37" s="1"/>
  <c r="CU25" i="20"/>
  <c r="T25" s="1"/>
  <c r="L25" s="1"/>
  <c r="X25" s="1"/>
  <c r="CU30" i="19"/>
  <c r="T30" s="1"/>
  <c r="L30" s="1"/>
  <c r="X30" s="1"/>
  <c r="CU37" i="18"/>
  <c r="T37" s="1"/>
  <c r="L37" s="1"/>
  <c r="X37" s="1"/>
  <c r="CS30" i="21"/>
  <c r="CR30"/>
  <c r="CT30"/>
  <c r="CQ30"/>
  <c r="CT26" i="24"/>
  <c r="CQ26"/>
  <c r="CS26"/>
  <c r="CR26"/>
  <c r="CT29" i="16"/>
  <c r="CR29"/>
  <c r="CQ29"/>
  <c r="CS29"/>
  <c r="CR28" i="25"/>
  <c r="CS28"/>
  <c r="CT28"/>
  <c r="CQ28"/>
  <c r="CR37" i="20"/>
  <c r="CT37"/>
  <c r="CS37"/>
  <c r="CQ37"/>
  <c r="CQ36" i="22"/>
  <c r="CR36"/>
  <c r="CT36"/>
  <c r="CS36"/>
  <c r="CT36" i="1"/>
  <c r="CR36"/>
  <c r="CQ36"/>
  <c r="CS36"/>
  <c r="CT19" i="24"/>
  <c r="CR19"/>
  <c r="CR38" i="16"/>
  <c r="CR18" i="17" s="1"/>
  <c r="CP18"/>
  <c r="CT38" i="16"/>
  <c r="CT18" i="17" s="1"/>
  <c r="CS38" i="16"/>
  <c r="CS18" i="17" s="1"/>
  <c r="CQ38" i="16"/>
  <c r="CR19" i="19"/>
  <c r="CT19"/>
  <c r="CQ19"/>
  <c r="CT34" i="16"/>
  <c r="CQ34"/>
  <c r="CR34"/>
  <c r="CS34"/>
  <c r="CT21" i="24"/>
  <c r="CQ21"/>
  <c r="CR21"/>
  <c r="CS21"/>
  <c r="CR29"/>
  <c r="CT29"/>
  <c r="CS29"/>
  <c r="CQ29"/>
  <c r="CQ37" i="17"/>
  <c r="CR37"/>
  <c r="CT37"/>
  <c r="CS37"/>
  <c r="CQ34" i="21"/>
  <c r="CT34"/>
  <c r="CS34"/>
  <c r="CR34"/>
  <c r="CT24" i="16"/>
  <c r="CQ24"/>
  <c r="CR24"/>
  <c r="CS24"/>
  <c r="CQ26" i="17"/>
  <c r="CR26"/>
  <c r="CS26"/>
  <c r="CT26"/>
  <c r="CT28" i="20"/>
  <c r="CS28"/>
  <c r="CQ28"/>
  <c r="CR28"/>
  <c r="CQ22" i="23"/>
  <c r="CT22"/>
  <c r="CS22"/>
  <c r="CR22"/>
  <c r="CS24" i="22"/>
  <c r="CT24"/>
  <c r="CQ24"/>
  <c r="CR24"/>
  <c r="CT19" i="18"/>
  <c r="CR19"/>
  <c r="BT18" i="24"/>
  <c r="BV19" s="1"/>
  <c r="BU38" i="23"/>
  <c r="BU18" i="24" s="1"/>
  <c r="BV38" i="23"/>
  <c r="BV18" i="24" s="1"/>
  <c r="CQ31" i="19"/>
  <c r="CR31"/>
  <c r="CS31"/>
  <c r="CT31"/>
  <c r="CU25" i="16"/>
  <c r="T25" s="1"/>
  <c r="L25" s="1"/>
  <c r="X25" s="1"/>
  <c r="CU27"/>
  <c r="T27" s="1"/>
  <c r="L27" s="1"/>
  <c r="X27" s="1"/>
  <c r="CU34" i="25"/>
  <c r="T34" s="1"/>
  <c r="L34" s="1"/>
  <c r="X34" s="1"/>
  <c r="CU36" i="21"/>
  <c r="T36" s="1"/>
  <c r="L36" s="1"/>
  <c r="X36" s="1"/>
  <c r="CU35"/>
  <c r="T35" s="1"/>
  <c r="L35" s="1"/>
  <c r="X35" s="1"/>
  <c r="CU26" i="20"/>
  <c r="T26" s="1"/>
  <c r="L26" s="1"/>
  <c r="X26" s="1"/>
  <c r="CU36" i="24"/>
  <c r="T36" s="1"/>
  <c r="L36" s="1"/>
  <c r="X36" s="1"/>
  <c r="CU21" i="22"/>
  <c r="T21" s="1"/>
  <c r="L21" s="1"/>
  <c r="X21" s="1"/>
  <c r="CU29" i="21"/>
  <c r="T29" s="1"/>
  <c r="L29" s="1"/>
  <c r="X29" s="1"/>
  <c r="CU28" i="16"/>
  <c r="T28" s="1"/>
  <c r="L28" s="1"/>
  <c r="X28" s="1"/>
  <c r="CU23" i="20"/>
  <c r="T23" s="1"/>
  <c r="L23" s="1"/>
  <c r="X23" s="1"/>
  <c r="CU33" i="1"/>
  <c r="T33" s="1"/>
  <c r="L33" s="1"/>
  <c r="X33" s="1"/>
  <c r="CU32" i="16"/>
  <c r="T32" s="1"/>
  <c r="L32" s="1"/>
  <c r="X32" s="1"/>
  <c r="CU25" i="18"/>
  <c r="T25" s="1"/>
  <c r="L25" s="1"/>
  <c r="X25" s="1"/>
  <c r="CU21"/>
  <c r="T21" s="1"/>
  <c r="L21" s="1"/>
  <c r="X21" s="1"/>
  <c r="CU20" i="25"/>
  <c r="T20" s="1"/>
  <c r="CU37" i="21"/>
  <c r="T37" s="1"/>
  <c r="L37" s="1"/>
  <c r="X37" s="1"/>
  <c r="CU35" i="24"/>
  <c r="T35" s="1"/>
  <c r="L35" s="1"/>
  <c r="X35" s="1"/>
  <c r="CU33" i="20"/>
  <c r="T33" s="1"/>
  <c r="L33" s="1"/>
  <c r="X33" s="1"/>
  <c r="CU23" i="16"/>
  <c r="T23" s="1"/>
  <c r="L23" s="1"/>
  <c r="X23" s="1"/>
  <c r="CU37"/>
  <c r="T37" s="1"/>
  <c r="L37" s="1"/>
  <c r="X37" s="1"/>
  <c r="CU33" i="21"/>
  <c r="T33" s="1"/>
  <c r="L33" s="1"/>
  <c r="X33" s="1"/>
  <c r="CU27" i="24"/>
  <c r="T27" s="1"/>
  <c r="L27" s="1"/>
  <c r="X27" s="1"/>
  <c r="CQ26" i="1" l="1"/>
  <c r="CR26"/>
  <c r="CT26"/>
  <c r="CS26"/>
  <c r="CU26" s="1"/>
  <c r="T26" s="1"/>
  <c r="L26" s="1"/>
  <c r="X26" s="1"/>
  <c r="CR21" i="17"/>
  <c r="CT21"/>
  <c r="CQ21"/>
  <c r="CS21"/>
  <c r="CT22" i="19"/>
  <c r="CR22"/>
  <c r="CS22"/>
  <c r="CQ22"/>
  <c r="CQ22" i="17"/>
  <c r="CS22"/>
  <c r="CR22"/>
  <c r="CT22"/>
  <c r="CQ23" i="23"/>
  <c r="CT23"/>
  <c r="CS23"/>
  <c r="CR23"/>
  <c r="L35" i="18"/>
  <c r="X35" s="1"/>
  <c r="CQ30" i="25"/>
  <c r="CS30"/>
  <c r="CR30"/>
  <c r="CT30"/>
  <c r="CR22" i="1"/>
  <c r="CT31" i="25"/>
  <c r="CR31"/>
  <c r="CS31"/>
  <c r="CQ31"/>
  <c r="CU37" i="1"/>
  <c r="T37" s="1"/>
  <c r="L37" s="1"/>
  <c r="X37" s="1"/>
  <c r="CP18" i="20"/>
  <c r="CT38" i="19"/>
  <c r="CT18" i="20" s="1"/>
  <c r="CR38" i="19"/>
  <c r="CR18" i="20" s="1"/>
  <c r="CU20" i="21"/>
  <c r="T20" s="1"/>
  <c r="L20" s="1"/>
  <c r="X20" s="1"/>
  <c r="CU20" i="22"/>
  <c r="T20" s="1"/>
  <c r="L20" s="1"/>
  <c r="X20" s="1"/>
  <c r="CR26" i="18"/>
  <c r="CT26"/>
  <c r="CQ26"/>
  <c r="CU26" s="1"/>
  <c r="T26" s="1"/>
  <c r="L26" s="1"/>
  <c r="X26" s="1"/>
  <c r="CS26"/>
  <c r="CR23" i="19"/>
  <c r="CT23"/>
  <c r="CQ23"/>
  <c r="CU23" s="1"/>
  <c r="T23" s="1"/>
  <c r="L23" s="1"/>
  <c r="X23" s="1"/>
  <c r="CS23"/>
  <c r="CP19" i="1"/>
  <c r="CU19" s="1"/>
  <c r="T19" s="1"/>
  <c r="L19" s="1"/>
  <c r="X19" s="1"/>
  <c r="L25" i="25"/>
  <c r="X25" s="1"/>
  <c r="CQ19" i="17"/>
  <c r="CR28" i="1"/>
  <c r="CP23"/>
  <c r="CS23" s="1"/>
  <c r="CQ31"/>
  <c r="CS19" i="17"/>
  <c r="CU29" i="23"/>
  <c r="T29" s="1"/>
  <c r="L29" s="1"/>
  <c r="X29" s="1"/>
  <c r="CU32" i="24"/>
  <c r="T32" s="1"/>
  <c r="L32" s="1"/>
  <c r="X32" s="1"/>
  <c r="CU31" i="1"/>
  <c r="T31" s="1"/>
  <c r="L31" s="1"/>
  <c r="X31" s="1"/>
  <c r="CU35" i="20"/>
  <c r="T35" s="1"/>
  <c r="L35" s="1"/>
  <c r="X35" s="1"/>
  <c r="L21" i="16"/>
  <c r="X21" s="1"/>
  <c r="L31" i="17"/>
  <c r="X31" s="1"/>
  <c r="CQ22" i="1"/>
  <c r="CS22"/>
  <c r="CP34"/>
  <c r="CJ18" i="16"/>
  <c r="CL38" i="1"/>
  <c r="CK18" i="16"/>
  <c r="CM38" i="1"/>
  <c r="CM18" i="16" s="1"/>
  <c r="CP21" i="1"/>
  <c r="CP20"/>
  <c r="CS19" i="19"/>
  <c r="CU19" i="25"/>
  <c r="T19" s="1"/>
  <c r="L19" s="1"/>
  <c r="X19" s="1"/>
  <c r="CQ28" i="1"/>
  <c r="CS28"/>
  <c r="CU20" i="24"/>
  <c r="T20" s="1"/>
  <c r="L20" s="1"/>
  <c r="X20" s="1"/>
  <c r="CU33" i="16"/>
  <c r="T33" s="1"/>
  <c r="L33" s="1"/>
  <c r="X33" s="1"/>
  <c r="CU28" i="23"/>
  <c r="T28" s="1"/>
  <c r="L28" s="1"/>
  <c r="X28" s="1"/>
  <c r="CS24"/>
  <c r="CQ24"/>
  <c r="CR24" i="1"/>
  <c r="CS24"/>
  <c r="CT24"/>
  <c r="CQ24"/>
  <c r="CR29"/>
  <c r="CT29"/>
  <c r="CQ29"/>
  <c r="CS29"/>
  <c r="CT31" i="23"/>
  <c r="CR31"/>
  <c r="CQ31"/>
  <c r="CS31"/>
  <c r="CT34"/>
  <c r="CR34"/>
  <c r="CS34"/>
  <c r="CQ34"/>
  <c r="BV19" i="20"/>
  <c r="CS19"/>
  <c r="CQ19"/>
  <c r="BT18" i="23"/>
  <c r="CQ38" i="22"/>
  <c r="CQ18" i="23" s="1"/>
  <c r="BV38" i="22"/>
  <c r="BV18" i="23" s="1"/>
  <c r="BU38" i="22"/>
  <c r="BU18" i="23" s="1"/>
  <c r="CU35" i="1"/>
  <c r="T35" s="1"/>
  <c r="L35" s="1"/>
  <c r="X35" s="1"/>
  <c r="CU29" i="18"/>
  <c r="T29" s="1"/>
  <c r="L29" s="1"/>
  <c r="X29" s="1"/>
  <c r="CR27" i="1"/>
  <c r="CQ27"/>
  <c r="CT27"/>
  <c r="CS27"/>
  <c r="CR21" i="25"/>
  <c r="CS21"/>
  <c r="CQ21"/>
  <c r="CT21"/>
  <c r="CT30" i="1"/>
  <c r="CR30"/>
  <c r="CQ30"/>
  <c r="CS30"/>
  <c r="CT25" i="23"/>
  <c r="CS25"/>
  <c r="CR25"/>
  <c r="CQ25"/>
  <c r="CR35"/>
  <c r="CS35"/>
  <c r="CT35"/>
  <c r="CQ35"/>
  <c r="CU38" i="19"/>
  <c r="CQ18" i="20"/>
  <c r="CU33" i="24"/>
  <c r="T33" s="1"/>
  <c r="L33" s="1"/>
  <c r="X33" s="1"/>
  <c r="CQ31" i="20"/>
  <c r="CR31"/>
  <c r="CT31"/>
  <c r="CS31"/>
  <c r="CT32"/>
  <c r="CQ32"/>
  <c r="CR32"/>
  <c r="CS32"/>
  <c r="CK18" i="23"/>
  <c r="CS38" i="22"/>
  <c r="BS18" i="21"/>
  <c r="BT38" i="20"/>
  <c r="CU29" i="22"/>
  <c r="T29" s="1"/>
  <c r="L29" s="1"/>
  <c r="X29" s="1"/>
  <c r="CU33"/>
  <c r="T33" s="1"/>
  <c r="L33" s="1"/>
  <c r="X33" s="1"/>
  <c r="CU30" i="18"/>
  <c r="T30" s="1"/>
  <c r="L30" s="1"/>
  <c r="X30" s="1"/>
  <c r="CS18" i="25"/>
  <c r="CU38" i="24"/>
  <c r="CU29"/>
  <c r="T29" s="1"/>
  <c r="L29" s="1"/>
  <c r="X29" s="1"/>
  <c r="CU36" i="1"/>
  <c r="T36" s="1"/>
  <c r="L36" s="1"/>
  <c r="X36" s="1"/>
  <c r="CU30" i="21"/>
  <c r="T30" s="1"/>
  <c r="L30" s="1"/>
  <c r="X30" s="1"/>
  <c r="CU25" i="19"/>
  <c r="T25" s="1"/>
  <c r="L25" s="1"/>
  <c r="X25" s="1"/>
  <c r="CU30" i="23"/>
  <c r="T30" s="1"/>
  <c r="L30" s="1"/>
  <c r="X30" s="1"/>
  <c r="CU32" i="22"/>
  <c r="T32" s="1"/>
  <c r="L32" s="1"/>
  <c r="X32" s="1"/>
  <c r="CU26" i="19"/>
  <c r="T26" s="1"/>
  <c r="L26" s="1"/>
  <c r="X26" s="1"/>
  <c r="CU38" i="16"/>
  <c r="CQ18" i="17"/>
  <c r="BU38"/>
  <c r="BU18" i="18" s="1"/>
  <c r="BV38" i="17"/>
  <c r="BV18" i="18" s="1"/>
  <c r="BT18"/>
  <c r="BV38" i="21"/>
  <c r="BV18" i="22" s="1"/>
  <c r="BT18"/>
  <c r="BU38" i="21"/>
  <c r="BU18" i="22" s="1"/>
  <c r="CQ38" i="21"/>
  <c r="CS38"/>
  <c r="CS18" i="22" s="1"/>
  <c r="CU31" i="19"/>
  <c r="T31" s="1"/>
  <c r="L31" s="1"/>
  <c r="X31" s="1"/>
  <c r="CU24" i="16"/>
  <c r="T24" s="1"/>
  <c r="L24" s="1"/>
  <c r="X24" s="1"/>
  <c r="CU21" i="24"/>
  <c r="T21" s="1"/>
  <c r="L21" s="1"/>
  <c r="X21" s="1"/>
  <c r="CU34" i="16"/>
  <c r="T34" s="1"/>
  <c r="L34" s="1"/>
  <c r="X34" s="1"/>
  <c r="CU36" i="22"/>
  <c r="T36" s="1"/>
  <c r="L36" s="1"/>
  <c r="X36" s="1"/>
  <c r="CU26" i="24"/>
  <c r="T26" s="1"/>
  <c r="L26" s="1"/>
  <c r="X26" s="1"/>
  <c r="CU32" i="19"/>
  <c r="T32" s="1"/>
  <c r="L32" s="1"/>
  <c r="X32" s="1"/>
  <c r="CQ38" i="17"/>
  <c r="CU27" i="20"/>
  <c r="T27" s="1"/>
  <c r="L27" s="1"/>
  <c r="X27" s="1"/>
  <c r="CU31" i="18"/>
  <c r="T31" s="1"/>
  <c r="L31" s="1"/>
  <c r="X31" s="1"/>
  <c r="CU22" i="25"/>
  <c r="T22" s="1"/>
  <c r="L22" s="1"/>
  <c r="X22" s="1"/>
  <c r="L20"/>
  <c r="X20" s="1"/>
  <c r="CU38" i="18"/>
  <c r="CQ18" i="19"/>
  <c r="CU38" i="23"/>
  <c r="CQ18" i="24"/>
  <c r="CU24" i="22"/>
  <c r="T24" s="1"/>
  <c r="L24" s="1"/>
  <c r="X24" s="1"/>
  <c r="CU22" i="23"/>
  <c r="T22" s="1"/>
  <c r="L22" s="1"/>
  <c r="X22" s="1"/>
  <c r="CU28" i="20"/>
  <c r="T28" s="1"/>
  <c r="L28" s="1"/>
  <c r="X28" s="1"/>
  <c r="CU26" i="17"/>
  <c r="T26" s="1"/>
  <c r="L26" s="1"/>
  <c r="X26" s="1"/>
  <c r="CU34" i="21"/>
  <c r="T34" s="1"/>
  <c r="L34" s="1"/>
  <c r="X34" s="1"/>
  <c r="CU37" i="17"/>
  <c r="T37" s="1"/>
  <c r="L37" s="1"/>
  <c r="X37" s="1"/>
  <c r="CU19" i="19"/>
  <c r="T19" s="1"/>
  <c r="CS19" i="24"/>
  <c r="CQ19"/>
  <c r="CU37" i="20"/>
  <c r="T37" s="1"/>
  <c r="L37" s="1"/>
  <c r="X37" s="1"/>
  <c r="CU28" i="25"/>
  <c r="T28" s="1"/>
  <c r="L28" s="1"/>
  <c r="X28" s="1"/>
  <c r="CU29" i="16"/>
  <c r="T29" s="1"/>
  <c r="L29" s="1"/>
  <c r="X29" s="1"/>
  <c r="CS38" i="17"/>
  <c r="CS18" i="18" s="1"/>
  <c r="CU23" i="22"/>
  <c r="T23" s="1"/>
  <c r="L23" s="1"/>
  <c r="X23" s="1"/>
  <c r="CU21" i="23"/>
  <c r="T21" s="1"/>
  <c r="CU25" i="17"/>
  <c r="T25" s="1"/>
  <c r="L25" s="1"/>
  <c r="X25" s="1"/>
  <c r="CU35" i="22"/>
  <c r="T35" s="1"/>
  <c r="L35" s="1"/>
  <c r="X35" s="1"/>
  <c r="CU29" i="25"/>
  <c r="T29" s="1"/>
  <c r="L29" s="1"/>
  <c r="X29" s="1"/>
  <c r="CU22" i="17" l="1"/>
  <c r="T22" s="1"/>
  <c r="L22" s="1"/>
  <c r="X22" s="1"/>
  <c r="CU31" i="25"/>
  <c r="T31" s="1"/>
  <c r="L31" s="1"/>
  <c r="X31" s="1"/>
  <c r="CU30"/>
  <c r="T30" s="1"/>
  <c r="L30" s="1"/>
  <c r="X30" s="1"/>
  <c r="CU22" i="19"/>
  <c r="T22" s="1"/>
  <c r="L22" s="1"/>
  <c r="X22" s="1"/>
  <c r="CU23" i="23"/>
  <c r="T23" s="1"/>
  <c r="L23" s="1"/>
  <c r="X23" s="1"/>
  <c r="CU21" i="17"/>
  <c r="T21" s="1"/>
  <c r="L21" s="1"/>
  <c r="X21" s="1"/>
  <c r="CS19" i="23"/>
  <c r="CU19" i="17"/>
  <c r="T19" s="1"/>
  <c r="L19" s="1"/>
  <c r="X19" s="1"/>
  <c r="CR23" i="1"/>
  <c r="CT23"/>
  <c r="CQ23"/>
  <c r="CU24" i="23"/>
  <c r="T24" s="1"/>
  <c r="L24" s="1"/>
  <c r="X24" s="1"/>
  <c r="CU22" i="1"/>
  <c r="T22" s="1"/>
  <c r="L22" s="1"/>
  <c r="X22" s="1"/>
  <c r="CL18" i="16"/>
  <c r="CN38" i="1"/>
  <c r="CO38"/>
  <c r="CO18" i="16" s="1"/>
  <c r="CT34" i="1"/>
  <c r="CQ34"/>
  <c r="CR34"/>
  <c r="CS34"/>
  <c r="CS21"/>
  <c r="CT21"/>
  <c r="CQ21"/>
  <c r="CR21"/>
  <c r="CS20"/>
  <c r="CQ20"/>
  <c r="CR20"/>
  <c r="CT20"/>
  <c r="CU19" i="24"/>
  <c r="T19" s="1"/>
  <c r="L19" s="1"/>
  <c r="X19" s="1"/>
  <c r="CU28" i="1"/>
  <c r="T28" s="1"/>
  <c r="L28" s="1"/>
  <c r="X28" s="1"/>
  <c r="CU31" i="20"/>
  <c r="T31" s="1"/>
  <c r="L31" s="1"/>
  <c r="X31" s="1"/>
  <c r="CU30" i="1"/>
  <c r="T30" s="1"/>
  <c r="L30" s="1"/>
  <c r="X30" s="1"/>
  <c r="CU21" i="25"/>
  <c r="T21" s="1"/>
  <c r="L21" s="1"/>
  <c r="X21" s="1"/>
  <c r="X39" s="1"/>
  <c r="CU19" i="20"/>
  <c r="T19" s="1"/>
  <c r="L19" s="1"/>
  <c r="X19" s="1"/>
  <c r="CU31" i="23"/>
  <c r="T31" s="1"/>
  <c r="L31" s="1"/>
  <c r="X31" s="1"/>
  <c r="CU29" i="1"/>
  <c r="T29" s="1"/>
  <c r="L29" s="1"/>
  <c r="X29" s="1"/>
  <c r="CU24"/>
  <c r="T24" s="1"/>
  <c r="L24" s="1"/>
  <c r="X24" s="1"/>
  <c r="CU18" i="20"/>
  <c r="T38" i="19"/>
  <c r="L38" s="1"/>
  <c r="X38" s="1"/>
  <c r="CQ19" i="23"/>
  <c r="CU19" s="1"/>
  <c r="T19" s="1"/>
  <c r="L19" s="1"/>
  <c r="X19" s="1"/>
  <c r="BV19"/>
  <c r="CU35"/>
  <c r="T35" s="1"/>
  <c r="L35" s="1"/>
  <c r="X35" s="1"/>
  <c r="CU25"/>
  <c r="T25" s="1"/>
  <c r="L25" s="1"/>
  <c r="X25" s="1"/>
  <c r="CU27" i="1"/>
  <c r="T27" s="1"/>
  <c r="L27" s="1"/>
  <c r="X27" s="1"/>
  <c r="CU34" i="23"/>
  <c r="T34" s="1"/>
  <c r="L34" s="1"/>
  <c r="X34" s="1"/>
  <c r="CU18" i="25"/>
  <c r="T38" i="24"/>
  <c r="L38" s="1"/>
  <c r="X38" s="1"/>
  <c r="CQ38" i="20"/>
  <c r="CS38"/>
  <c r="CS18" i="21" s="1"/>
  <c r="BU38" i="20"/>
  <c r="BU18" i="21" s="1"/>
  <c r="BV38" i="20"/>
  <c r="BV18" i="21" s="1"/>
  <c r="BT18"/>
  <c r="CS18" i="23"/>
  <c r="CU38" i="22"/>
  <c r="CU32" i="20"/>
  <c r="T32" s="1"/>
  <c r="L32" s="1"/>
  <c r="X32" s="1"/>
  <c r="T38" i="23"/>
  <c r="L38" s="1"/>
  <c r="X38" s="1"/>
  <c r="CU18" i="24"/>
  <c r="CU18" i="19"/>
  <c r="T38" i="18"/>
  <c r="L38" s="1"/>
  <c r="X38" s="1"/>
  <c r="CU38" i="17"/>
  <c r="CQ18" i="18"/>
  <c r="L21" i="23"/>
  <c r="X21" s="1"/>
  <c r="L19" i="19"/>
  <c r="X19" s="1"/>
  <c r="CU38" i="21"/>
  <c r="CQ18" i="22"/>
  <c r="BV19"/>
  <c r="CS19"/>
  <c r="CQ19"/>
  <c r="BV19" i="18"/>
  <c r="CQ19"/>
  <c r="CS19"/>
  <c r="T38" i="16"/>
  <c r="CU18" i="17"/>
  <c r="X39" i="24" l="1"/>
  <c r="T39" i="19"/>
  <c r="T39" i="23"/>
  <c r="T39" i="24"/>
  <c r="CU23" i="1"/>
  <c r="T23" s="1"/>
  <c r="L23" s="1"/>
  <c r="X23" s="1"/>
  <c r="CU34"/>
  <c r="T34" s="1"/>
  <c r="L34" s="1"/>
  <c r="X34" s="1"/>
  <c r="CN18" i="16"/>
  <c r="CP19" s="1"/>
  <c r="CP38" i="1"/>
  <c r="CU21"/>
  <c r="T21" s="1"/>
  <c r="L21" s="1"/>
  <c r="X21" s="1"/>
  <c r="CU20"/>
  <c r="T20" s="1"/>
  <c r="L20" s="1"/>
  <c r="X20" s="1"/>
  <c r="T39" i="25"/>
  <c r="W42" s="1"/>
  <c r="A48" s="1"/>
  <c r="CU19" i="18"/>
  <c r="T19" s="1"/>
  <c r="T39" s="1"/>
  <c r="CU19" i="22"/>
  <c r="T19" s="1"/>
  <c r="L19" s="1"/>
  <c r="X19" s="1"/>
  <c r="X39" i="19"/>
  <c r="X39" i="23"/>
  <c r="CU18"/>
  <c r="T38" i="22"/>
  <c r="L38" s="1"/>
  <c r="X38" s="1"/>
  <c r="BV19" i="21"/>
  <c r="CQ19"/>
  <c r="CS19"/>
  <c r="CU38" i="20"/>
  <c r="CQ18" i="21"/>
  <c r="L38" i="16"/>
  <c r="X38" s="1"/>
  <c r="T38" i="21"/>
  <c r="L38" s="1"/>
  <c r="X38" s="1"/>
  <c r="CU18" i="22"/>
  <c r="T38" i="17"/>
  <c r="CU18" i="18"/>
  <c r="CU19" i="21" l="1"/>
  <c r="T19" s="1"/>
  <c r="L19" s="1"/>
  <c r="X19" s="1"/>
  <c r="W42" i="19"/>
  <c r="A48" s="1"/>
  <c r="W42" i="23"/>
  <c r="A48" s="1"/>
  <c r="T39" i="22"/>
  <c r="L19" i="18"/>
  <c r="X19" s="1"/>
  <c r="X39" s="1"/>
  <c r="W42" s="1"/>
  <c r="A48" s="1"/>
  <c r="W42" i="24"/>
  <c r="A48" s="1"/>
  <c r="CT19" i="16"/>
  <c r="CR19"/>
  <c r="CQ19"/>
  <c r="CS19"/>
  <c r="CT38" i="1"/>
  <c r="CT18" i="16" s="1"/>
  <c r="CP18"/>
  <c r="CQ38" i="1"/>
  <c r="CR38"/>
  <c r="CR18" i="16" s="1"/>
  <c r="CS38" i="1"/>
  <c r="CS18" i="16" s="1"/>
  <c r="X39" i="22"/>
  <c r="T38" i="20"/>
  <c r="CU18" i="21"/>
  <c r="L38" i="17"/>
  <c r="X38" s="1"/>
  <c r="X39" s="1"/>
  <c r="T39"/>
  <c r="X39" i="21"/>
  <c r="T39"/>
  <c r="W42" i="22" l="1"/>
  <c r="A48" s="1"/>
  <c r="CU19" i="16"/>
  <c r="T19" s="1"/>
  <c r="L19" s="1"/>
  <c r="X19" s="1"/>
  <c r="X39" s="1"/>
  <c r="CQ18"/>
  <c r="CU38" i="1"/>
  <c r="W42" i="21"/>
  <c r="A48" s="1"/>
  <c r="L38" i="20"/>
  <c r="X38" s="1"/>
  <c r="X39" s="1"/>
  <c r="T39"/>
  <c r="W42" i="17"/>
  <c r="A48" s="1"/>
  <c r="T39" i="16" l="1"/>
  <c r="W42" s="1"/>
  <c r="A48" s="1"/>
  <c r="CU18"/>
  <c r="T38" i="1"/>
  <c r="W42" i="20"/>
  <c r="A48" s="1"/>
  <c r="T39" i="1" l="1"/>
  <c r="L38"/>
  <c r="X38" s="1"/>
  <c r="X39" s="1"/>
  <c r="W42" l="1"/>
  <c r="A48" s="1"/>
</calcChain>
</file>

<file path=xl/comments1.xml><?xml version="1.0" encoding="utf-8"?>
<comments xmlns="http://schemas.openxmlformats.org/spreadsheetml/2006/main">
  <authors>
    <author>Dr. Piyar</author>
  </authors>
  <commentList>
    <comment ref="Y598" authorId="0">
      <text>
        <r>
          <rPr>
            <b/>
            <sz val="8"/>
            <color indexed="81"/>
            <rFont val="Tahoma"/>
            <family val="2"/>
          </rPr>
          <t>Dr. Piyar:</t>
        </r>
        <r>
          <rPr>
            <sz val="8"/>
            <color indexed="81"/>
            <rFont val="Tahoma"/>
            <family val="2"/>
          </rPr>
          <t xml:space="preserve">
</t>
        </r>
      </text>
    </comment>
  </commentList>
</comments>
</file>

<file path=xl/sharedStrings.xml><?xml version="1.0" encoding="utf-8"?>
<sst xmlns="http://schemas.openxmlformats.org/spreadsheetml/2006/main" count="1068" uniqueCount="232">
  <si>
    <t>MEHRAN UNIVERSITY OF ENGINEERING AND TECHNOLOGY, JAMSHORO</t>
  </si>
  <si>
    <t>Semester</t>
  </si>
  <si>
    <t>Year</t>
  </si>
  <si>
    <t>Batch</t>
  </si>
  <si>
    <t>Subject</t>
  </si>
  <si>
    <t>Date of Conduct</t>
  </si>
  <si>
    <t>S#</t>
  </si>
  <si>
    <t>ID NUMBER</t>
  </si>
  <si>
    <t>Out of</t>
  </si>
  <si>
    <t>Signature of the Concerned Director/Chairman of Institute / Department</t>
  </si>
  <si>
    <t>Note:</t>
  </si>
  <si>
    <t>Chemical Engineering</t>
  </si>
  <si>
    <t>First</t>
  </si>
  <si>
    <t>Regular Exam</t>
  </si>
  <si>
    <t>Civil Engineering</t>
  </si>
  <si>
    <t>Mechanical Engineering</t>
  </si>
  <si>
    <t>Electrical Engineering</t>
  </si>
  <si>
    <t>Electronic Engineering</t>
  </si>
  <si>
    <t>Telecommunication Engineering</t>
  </si>
  <si>
    <t>Biomedical Engineering</t>
  </si>
  <si>
    <t>Computer Systems Engineering</t>
  </si>
  <si>
    <t>Software Engineering</t>
  </si>
  <si>
    <t>Mining Engineering</t>
  </si>
  <si>
    <t>Textile Engineering</t>
  </si>
  <si>
    <t>Industrial Engineering and Management</t>
  </si>
  <si>
    <t>Architecture</t>
  </si>
  <si>
    <t>City and Regional Planning</t>
  </si>
  <si>
    <t>Environmental Engineering</t>
  </si>
  <si>
    <t>Petroleum and Natural Gas Engineering</t>
  </si>
  <si>
    <t>B.E</t>
  </si>
  <si>
    <t>13CE</t>
  </si>
  <si>
    <t>13ME</t>
  </si>
  <si>
    <t>13EL</t>
  </si>
  <si>
    <t>13ES</t>
  </si>
  <si>
    <t>13TL</t>
  </si>
  <si>
    <t>13BM</t>
  </si>
  <si>
    <t>13CS</t>
  </si>
  <si>
    <t>13SW</t>
  </si>
  <si>
    <t>13CH</t>
  </si>
  <si>
    <t>13PG</t>
  </si>
  <si>
    <t>13MN</t>
  </si>
  <si>
    <t>13MT</t>
  </si>
  <si>
    <t>13TE</t>
  </si>
  <si>
    <t>13IN</t>
  </si>
  <si>
    <t>13AR</t>
  </si>
  <si>
    <t>13CRP</t>
  </si>
  <si>
    <t>13EE</t>
  </si>
  <si>
    <t>15CE</t>
  </si>
  <si>
    <t>15ES</t>
  </si>
  <si>
    <t>15TL</t>
  </si>
  <si>
    <t>15BM</t>
  </si>
  <si>
    <t>15CS</t>
  </si>
  <si>
    <t>15SW</t>
  </si>
  <si>
    <t>15CH</t>
  </si>
  <si>
    <t>15PG</t>
  </si>
  <si>
    <t>15MN</t>
  </si>
  <si>
    <t>15MT</t>
  </si>
  <si>
    <t>15TE</t>
  </si>
  <si>
    <t>15IN</t>
  </si>
  <si>
    <t>15AR</t>
  </si>
  <si>
    <t>15CRP</t>
  </si>
  <si>
    <t>15EE</t>
  </si>
  <si>
    <t>16CE</t>
  </si>
  <si>
    <t>16ME</t>
  </si>
  <si>
    <t>16EL</t>
  </si>
  <si>
    <t>16ES</t>
  </si>
  <si>
    <t>16TL</t>
  </si>
  <si>
    <t>16BM</t>
  </si>
  <si>
    <t>16CS</t>
  </si>
  <si>
    <t>16SW</t>
  </si>
  <si>
    <t>16CH</t>
  </si>
  <si>
    <t>16PG</t>
  </si>
  <si>
    <t>16MN</t>
  </si>
  <si>
    <t>16MT</t>
  </si>
  <si>
    <t>16TE</t>
  </si>
  <si>
    <t>16IN</t>
  </si>
  <si>
    <t>16AR</t>
  </si>
  <si>
    <t>16CRP</t>
  </si>
  <si>
    <t>16EE</t>
  </si>
  <si>
    <t>Second</t>
  </si>
  <si>
    <t>Third</t>
  </si>
  <si>
    <t>Fourth</t>
  </si>
  <si>
    <t>Fifth</t>
  </si>
  <si>
    <t>Sixth</t>
  </si>
  <si>
    <t>Seventh</t>
  </si>
  <si>
    <t>Eighth</t>
  </si>
  <si>
    <t>Ninth</t>
  </si>
  <si>
    <t>Final</t>
  </si>
  <si>
    <t>Tenth</t>
  </si>
  <si>
    <t>Supplementary Exam</t>
  </si>
  <si>
    <t>Special Regular</t>
  </si>
  <si>
    <t>Special Supplementary</t>
  </si>
  <si>
    <t>Signature of the Director/Chairman of Teacher's Institute / Department</t>
  </si>
  <si>
    <t>Error Notification Area</t>
  </si>
  <si>
    <t>Metallurgy and Materials Engineering</t>
  </si>
  <si>
    <t>B.CRP</t>
  </si>
  <si>
    <t>Departments</t>
  </si>
  <si>
    <t>Subjects</t>
  </si>
  <si>
    <t>K13CE</t>
  </si>
  <si>
    <t>K14CE</t>
  </si>
  <si>
    <t>K15CE</t>
  </si>
  <si>
    <t>Engineering Drawing</t>
  </si>
  <si>
    <t>Islamic Studies/Ethics</t>
  </si>
  <si>
    <t>Functional English</t>
  </si>
  <si>
    <t>Civil Engineering Materials</t>
  </si>
  <si>
    <t>Pakistan Studies</t>
  </si>
  <si>
    <t>Applied Calculus</t>
  </si>
  <si>
    <t xml:space="preserve">Introduction to Computers &amp; C++ Programming </t>
  </si>
  <si>
    <t>Basic Electro Mechanical Engineering</t>
  </si>
  <si>
    <t>Surveying-I</t>
  </si>
  <si>
    <t>Engineering Mechanics</t>
  </si>
  <si>
    <t>Civil Engineering Drawing</t>
  </si>
  <si>
    <t>Transportation Engineering</t>
  </si>
  <si>
    <t>Differential Equation, Fourier Series &amp; Laplace Transforms</t>
  </si>
  <si>
    <t>Surveying-II</t>
  </si>
  <si>
    <t>Object Oriented Programming</t>
  </si>
  <si>
    <t>Engineering Geology</t>
  </si>
  <si>
    <t>Strength of Materials-I</t>
  </si>
  <si>
    <t>B.ARCH</t>
  </si>
  <si>
    <t>OTHER FORMAT ERRORS</t>
  </si>
  <si>
    <t>DEPARTMENT / INSTITUTE</t>
  </si>
  <si>
    <t>PROGRAM</t>
  </si>
  <si>
    <t>ROLL# ERRORS</t>
  </si>
  <si>
    <t>INSTRUCTIONS:</t>
  </si>
  <si>
    <t>Note: Please do not write or cross anything  with Pen / Pencil above this area.</t>
  </si>
  <si>
    <t>Signature of the Subject Teacher</t>
  </si>
  <si>
    <t>TOTAL ERRORS IN A SHEET</t>
  </si>
  <si>
    <t>Total Heading Errors</t>
  </si>
  <si>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INCORRECT</t>
    </r>
    <r>
      <rPr>
        <sz val="10"/>
        <color indexed="8"/>
        <rFont val="Times New Roman"/>
        <family val="1"/>
      </rPr>
      <t xml:space="preserve"> will be shown if improper format of ID # is entered in the Cell. The </t>
    </r>
    <r>
      <rPr>
        <sz val="10"/>
        <rFont val="Times New Roman"/>
        <family val="1"/>
      </rPr>
      <t xml:space="preserve">Error </t>
    </r>
    <r>
      <rPr>
        <sz val="10"/>
        <color indexed="10"/>
        <rFont val="Times New Roman"/>
        <family val="1"/>
      </rPr>
      <t>Attendance Marks Incorrect</t>
    </r>
    <r>
      <rPr>
        <sz val="10"/>
        <color indexed="8"/>
        <rFont val="Times New Roman"/>
        <family val="1"/>
      </rPr>
      <t xml:space="preserve"> will be shown if Attendance Marks less than 70% of Attendance Marks or greater than Total Allowed Range of Attendance Marks.</t>
    </r>
  </si>
  <si>
    <t>Final Examination Marks in Figures</t>
  </si>
  <si>
    <t>Final Examination Marks in Words</t>
  </si>
  <si>
    <t>FINAL EXAM MARKS ERRORS</t>
  </si>
  <si>
    <t>Introduction to Computer &amp; C++ Programming</t>
  </si>
  <si>
    <t>ERROR NOTIFICATION AREA</t>
  </si>
  <si>
    <r>
      <t xml:space="preserve">1. Please Start from Sheet1 and use Sheet2 (if needed) in same Workbook. After Completing, make sure </t>
    </r>
    <r>
      <rPr>
        <b/>
        <sz val="9"/>
        <color indexed="8"/>
        <rFont val="Times New Roman"/>
        <family val="1"/>
      </rPr>
      <t xml:space="preserve">there will no Error shown with Red Fonts </t>
    </r>
    <r>
      <rPr>
        <sz val="9"/>
        <color indexed="8"/>
        <rFont val="Times New Roman"/>
        <family val="1"/>
      </rPr>
      <t xml:space="preserve">and </t>
    </r>
    <r>
      <rPr>
        <b/>
        <sz val="9"/>
        <color indexed="8"/>
        <rFont val="Times New Roman"/>
        <family val="1"/>
      </rPr>
      <t>do not write any symbol (--)/Cross( X) in remaing Cells at Last.</t>
    </r>
  </si>
  <si>
    <r>
      <t xml:space="preserve">3. S# (E.g. 1  2 and so on) ID # Format 14CE55 if Double no.14-13CE55, for Khairpur Campus ID # Format K14CE55 Double no.K14-13CE55.  in case of  Absent Write </t>
    </r>
    <r>
      <rPr>
        <b/>
        <sz val="9"/>
        <color indexed="8"/>
        <rFont val="Times New Roman"/>
        <family val="1"/>
      </rPr>
      <t>ABS</t>
    </r>
  </si>
  <si>
    <t>ABS</t>
  </si>
  <si>
    <t>Theory of Structures</t>
  </si>
  <si>
    <t>Fluid Mechanics &amp; Hydraulics-I</t>
  </si>
  <si>
    <t>Construction Engineering</t>
  </si>
  <si>
    <t>Plain &amp; Reinforced Concrete</t>
  </si>
  <si>
    <t>14First</t>
  </si>
  <si>
    <t>14Second</t>
  </si>
  <si>
    <t>15First</t>
  </si>
  <si>
    <t>15Second</t>
  </si>
  <si>
    <t>K13First</t>
  </si>
  <si>
    <t>Architecture &amp; Town Planning</t>
  </si>
  <si>
    <r>
      <t xml:space="preserve">3. S# (E.g. 1  2 and so on) ID # Format </t>
    </r>
    <r>
      <rPr>
        <b/>
        <sz val="8"/>
        <color indexed="8"/>
        <rFont val="Times New Roman"/>
        <family val="1"/>
      </rPr>
      <t xml:space="preserve">14CE55 </t>
    </r>
    <r>
      <rPr>
        <sz val="8"/>
        <color indexed="8"/>
        <rFont val="Times New Roman"/>
        <family val="1"/>
      </rPr>
      <t>if Double no.</t>
    </r>
    <r>
      <rPr>
        <b/>
        <sz val="8"/>
        <color indexed="8"/>
        <rFont val="Times New Roman"/>
        <family val="1"/>
      </rPr>
      <t>14-13CE55</t>
    </r>
    <r>
      <rPr>
        <sz val="8"/>
        <color indexed="8"/>
        <rFont val="Times New Roman"/>
        <family val="1"/>
      </rPr>
      <t xml:space="preserve">, for Khairpur Campus ID # Format K14CE55 Double no.K14-13CE55.  in case of  Absent Write </t>
    </r>
    <r>
      <rPr>
        <b/>
        <sz val="8"/>
        <color indexed="8"/>
        <rFont val="Times New Roman"/>
        <family val="1"/>
      </rPr>
      <t>ABS, Please Download Fresh Copy of Award List.</t>
    </r>
  </si>
  <si>
    <t>---</t>
  </si>
  <si>
    <r>
      <rPr>
        <b/>
        <sz val="12"/>
        <color indexed="8"/>
        <rFont val="Times New Roman"/>
        <family val="1"/>
      </rPr>
      <t>NOTE:</t>
    </r>
    <r>
      <rPr>
        <b/>
        <sz val="9"/>
        <color indexed="8"/>
        <rFont val="Times New Roman"/>
        <family val="1"/>
      </rPr>
      <t xml:space="preserve"> </t>
    </r>
    <r>
      <rPr>
        <sz val="9"/>
        <color indexed="8"/>
        <rFont val="Times New Roman"/>
        <family val="1"/>
      </rPr>
      <t xml:space="preserve">The Error </t>
    </r>
    <r>
      <rPr>
        <sz val="12"/>
        <color indexed="10"/>
        <rFont val="Times New Roman"/>
        <family val="1"/>
      </rPr>
      <t>"Given Marks or Format is incorrect"</t>
    </r>
    <r>
      <rPr>
        <sz val="12"/>
        <color indexed="8"/>
        <rFont val="Times New Roman"/>
        <family val="1"/>
      </rPr>
      <t xml:space="preserve"> </t>
    </r>
    <r>
      <rPr>
        <sz val="9"/>
        <color indexed="8"/>
        <rFont val="Times New Roman"/>
        <family val="1"/>
      </rPr>
      <t>will be shown in the result of: i) S# Incorrect    ii) Cell left blank  iii) Marks given out of range iv) Row cells are not filled completely v) incorrect Keywords like Absent instead of ABS vi) Use of any other symbol like (----) or letter (A  b). Ther Error ROLL #</t>
    </r>
    <r>
      <rPr>
        <sz val="9"/>
        <color indexed="10"/>
        <rFont val="Times New Roman"/>
        <family val="1"/>
      </rPr>
      <t xml:space="preserve"> </t>
    </r>
    <r>
      <rPr>
        <b/>
        <sz val="10"/>
        <color indexed="10"/>
        <rFont val="Times New Roman"/>
        <family val="1"/>
      </rPr>
      <t>FORMAT OR SEQUENCE I</t>
    </r>
    <r>
      <rPr>
        <b/>
        <sz val="10"/>
        <color indexed="10"/>
        <rFont val="Times New Roman"/>
        <family val="1"/>
      </rPr>
      <t>NCORRECT</t>
    </r>
    <r>
      <rPr>
        <b/>
        <sz val="10"/>
        <color indexed="8"/>
        <rFont val="Times New Roman"/>
        <family val="1"/>
      </rPr>
      <t xml:space="preserve"> </t>
    </r>
    <r>
      <rPr>
        <sz val="9"/>
        <color indexed="8"/>
        <rFont val="Times New Roman"/>
        <family val="1"/>
      </rPr>
      <t xml:space="preserve">will be shown if improper format and sequence of ID # is entered in the Cell. </t>
    </r>
    <r>
      <rPr>
        <b/>
        <sz val="10"/>
        <color indexed="8"/>
        <rFont val="Times New Roman"/>
        <family val="1"/>
      </rPr>
      <t>IF BLANK ROWS LEFT AT LAST THEN PLEASE USE FILTER BY SELECTING SMALL CIRCLE BELOW OF S# AND UNCHECK (BLANKS) AND PRESS OK. ONLY THIS PROFORMA WILL BE ACCEPTED FOR SUBMISSION OF RESULTS.</t>
    </r>
  </si>
  <si>
    <t>13CE01</t>
  </si>
  <si>
    <t>ROLL # ENTRY FORMAT AND SEQUENCE SAMPLE</t>
  </si>
  <si>
    <t>13CE02</t>
  </si>
  <si>
    <t>13-12CE01</t>
  </si>
  <si>
    <t>13-12CE02</t>
  </si>
  <si>
    <t>13-11CE01</t>
  </si>
  <si>
    <t>13-11CE02</t>
  </si>
  <si>
    <t>13-10CE01</t>
  </si>
  <si>
    <t>FOR SZAB CAMPUS</t>
  </si>
  <si>
    <t>K13CE01</t>
  </si>
  <si>
    <t>K13CE02</t>
  </si>
  <si>
    <t>K13-12CE01</t>
  </si>
  <si>
    <t>K13-12CE02</t>
  </si>
  <si>
    <t>K13-11CE01</t>
  </si>
  <si>
    <t>K13-11CE02</t>
  </si>
  <si>
    <t>K13-10CE01</t>
  </si>
  <si>
    <t>Please Do Not Use Copy or Cut Paste Option, it will distrub the Entire Sheet</t>
  </si>
  <si>
    <t xml:space="preserve"> </t>
  </si>
  <si>
    <t>Complex Analysis Statistical Methods &amp; Probability</t>
  </si>
  <si>
    <r>
      <t xml:space="preserve">1. Please Start from Sheet1 and use Sheet2 (if needed) in same Workbook. After Completing, make sure </t>
    </r>
    <r>
      <rPr>
        <b/>
        <sz val="9"/>
        <color indexed="8"/>
        <rFont val="Times New Roman"/>
        <family val="1"/>
      </rPr>
      <t xml:space="preserve">there will no Error shown with Red Fonts </t>
    </r>
    <r>
      <rPr>
        <sz val="9"/>
        <color indexed="8"/>
        <rFont val="Times New Roman"/>
        <family val="1"/>
      </rPr>
      <t xml:space="preserve">and </t>
    </r>
    <r>
      <rPr>
        <b/>
        <sz val="9"/>
        <color indexed="8"/>
        <rFont val="Times New Roman"/>
        <family val="1"/>
      </rPr>
      <t>do not write any symbol (--)/Cross( X) in remaing Cells.</t>
    </r>
  </si>
  <si>
    <t xml:space="preserve">Strength of Materials-II </t>
  </si>
  <si>
    <t xml:space="preserve">Linear Algebra &amp; Numerical Methods </t>
  </si>
  <si>
    <t xml:space="preserve">Fluid Mechanics &amp; Hydraulics-II </t>
  </si>
  <si>
    <t xml:space="preserve">Steel Structures </t>
  </si>
  <si>
    <t xml:space="preserve">Structural Analysis    </t>
  </si>
  <si>
    <t xml:space="preserve">Transportation Engineering </t>
  </si>
  <si>
    <t xml:space="preserve">Surveying-II </t>
  </si>
  <si>
    <t xml:space="preserve">Strength of Materials-I </t>
  </si>
  <si>
    <t xml:space="preserve">Engineering Geology   </t>
  </si>
  <si>
    <t xml:space="preserve">Differential Equations, Fourier Series &amp; Laplace Transforms </t>
  </si>
  <si>
    <t>2. Select (Deptt, Program, Semester, Batch, Exams, Subject from Drop Down List. Write Exams Helding Month(E.g. Nov/Dec, 2014), Date of Conduct (E.g. 25/04/2014), Name of Internal and select Subject Final Examination Marks in Final Examinations Marks in Figures Column. Figures to words will be converted automatically.</t>
  </si>
  <si>
    <t>BatchNo</t>
  </si>
  <si>
    <t>SeatRollNo</t>
  </si>
  <si>
    <t>Subject Title</t>
  </si>
  <si>
    <t>Final Exam Marks</t>
  </si>
  <si>
    <r>
      <t xml:space="preserve">2. Select (Deptt, Program, Semester, Batch, Exams, Subject from Drop Down List. Write Exams Helding Month(E.g. Nov/Dec, 2014), Date of Conduct (E.g. 25/04/2014), Name of Internal and select Subject Final Examination Marks in Final Examinations Marks in Figures Column. Figures to words will be converted automatically. </t>
    </r>
    <r>
      <rPr>
        <b/>
        <sz val="9"/>
        <color theme="1"/>
        <rFont val="Times New Roman"/>
        <family val="1"/>
      </rPr>
      <t>PLZ</t>
    </r>
    <r>
      <rPr>
        <sz val="9"/>
        <color theme="1"/>
        <rFont val="Times New Roman"/>
        <family val="1"/>
      </rPr>
      <t xml:space="preserve"> </t>
    </r>
    <r>
      <rPr>
        <b/>
        <sz val="9"/>
        <color theme="1"/>
        <rFont val="Times New Roman"/>
        <family val="1"/>
      </rPr>
      <t>MAKE SEPARATE FILE FOR EACH SECTION</t>
    </r>
  </si>
  <si>
    <t>Note: (1) Use Times New Roman Font. 2) Abbreviations are not allowed. 3) Twelve (12) Font Size is allowed. For Further help download sample filled award list from internet ( http://www.muet.edu.pk )</t>
  </si>
  <si>
    <t>Note: (1) Use Times New Roman Font. 2) Abbreviations are not allowed. 3) Twelve (12) Font Size is allowed. For Further help download sample filled award list from internet ( http://www.muet.edu.pk ).</t>
  </si>
  <si>
    <t>Credit Hours</t>
  </si>
  <si>
    <t>K16CE</t>
  </si>
  <si>
    <t>16First</t>
  </si>
  <si>
    <t>Applied Hydraulics</t>
  </si>
  <si>
    <t>Soil Mechanics</t>
  </si>
  <si>
    <t>Modern Methods of Structural Analysis</t>
  </si>
  <si>
    <t>Reinforced and Pre-Stressed Concrete</t>
  </si>
  <si>
    <t>Quantity Surveying and Estimation for Civil Works</t>
  </si>
  <si>
    <t xml:space="preserve">Highway &amp; Traffic Engineering </t>
  </si>
  <si>
    <t xml:space="preserve">Geotechnical Engineering </t>
  </si>
  <si>
    <t xml:space="preserve">Irrigation Engineering </t>
  </si>
  <si>
    <t xml:space="preserve">Structural Design &amp; Drawing </t>
  </si>
  <si>
    <t xml:space="preserve">Environmental Engineering-I  </t>
  </si>
  <si>
    <t>NOTE: THE MARKS SHOULD NOT BE AWARDED IN FRACTION</t>
  </si>
  <si>
    <r>
      <rPr>
        <b/>
        <sz val="12"/>
        <color theme="3"/>
        <rFont val="Times New Roman"/>
        <family val="1"/>
      </rPr>
      <t>System Proposed &amp; Developed By:</t>
    </r>
    <r>
      <rPr>
        <sz val="12"/>
        <color theme="3"/>
        <rFont val="Times New Roman"/>
        <family val="1"/>
      </rPr>
      <t xml:space="preserve"> Jamil Ahmed Solangi, Assistant Controller</t>
    </r>
  </si>
  <si>
    <t xml:space="preserve">Foundation Engineering </t>
  </si>
  <si>
    <t xml:space="preserve">Construction Management &amp; Planning </t>
  </si>
  <si>
    <t xml:space="preserve">Hydrology and Drainage Engineering </t>
  </si>
  <si>
    <t xml:space="preserve">Environmental Engineering-II </t>
  </si>
  <si>
    <t>Hyderabad Institute of Arts, Science And Technology</t>
  </si>
  <si>
    <t>BS IT</t>
  </si>
  <si>
    <t>Data Structure &amp; Alogorithms</t>
  </si>
  <si>
    <t>Dr.</t>
  </si>
  <si>
    <t>Award List of Theory for External</t>
  </si>
  <si>
    <t>Name of External Examiner</t>
  </si>
  <si>
    <t>Bachelor of Computer Science</t>
  </si>
  <si>
    <t>June, 2024</t>
  </si>
  <si>
    <t>01/06/2024</t>
  </si>
  <si>
    <t>HT21BSCS</t>
  </si>
  <si>
    <t>HT22BSCS</t>
  </si>
  <si>
    <t>HT23BSCS</t>
  </si>
  <si>
    <t xml:space="preserve">Computer Programming Concepts </t>
  </si>
  <si>
    <t xml:space="preserve">Computer Fundamentals </t>
  </si>
  <si>
    <t xml:space="preserve">Pakistan Studies </t>
  </si>
  <si>
    <t xml:space="preserve">Applied Calculus </t>
  </si>
  <si>
    <t xml:space="preserve">Islamic Studies/Ethics </t>
  </si>
  <si>
    <t xml:space="preserve">Functional English </t>
  </si>
  <si>
    <t xml:space="preserve">Basic Electronics </t>
  </si>
  <si>
    <t xml:space="preserve">Linear Algebra &amp; Analytical Geometry </t>
  </si>
  <si>
    <t xml:space="preserve">Applied Physics </t>
  </si>
  <si>
    <t xml:space="preserve">Digital Logic &amp; Design </t>
  </si>
  <si>
    <t xml:space="preserve">Discrete Mathematics </t>
  </si>
  <si>
    <t xml:space="preserve">Web Technologies </t>
  </si>
  <si>
    <t xml:space="preserve">Database Systems </t>
  </si>
</sst>
</file>

<file path=xl/styles.xml><?xml version="1.0" encoding="utf-8"?>
<styleSheet xmlns="http://schemas.openxmlformats.org/spreadsheetml/2006/main">
  <fonts count="50">
    <font>
      <sz val="11"/>
      <color theme="1"/>
      <name val="Calibri"/>
      <family val="2"/>
      <scheme val="minor"/>
    </font>
    <font>
      <b/>
      <sz val="12"/>
      <name val="Times New Roman"/>
      <family val="1"/>
    </font>
    <font>
      <b/>
      <sz val="8"/>
      <color indexed="8"/>
      <name val="Times New Roman"/>
      <family val="1"/>
    </font>
    <font>
      <b/>
      <sz val="12"/>
      <color indexed="8"/>
      <name val="Times New Roman"/>
      <family val="1"/>
    </font>
    <font>
      <sz val="10"/>
      <color indexed="8"/>
      <name val="Times New Roman"/>
      <family val="1"/>
    </font>
    <font>
      <sz val="10"/>
      <color indexed="10"/>
      <name val="Times New Roman"/>
      <family val="1"/>
    </font>
    <font>
      <sz val="10"/>
      <name val="Times New Roman"/>
      <family val="1"/>
    </font>
    <font>
      <sz val="8"/>
      <color indexed="8"/>
      <name val="Times New Roman"/>
      <family val="1"/>
    </font>
    <font>
      <b/>
      <sz val="9"/>
      <color indexed="8"/>
      <name val="Times New Roman"/>
      <family val="1"/>
    </font>
    <font>
      <sz val="9"/>
      <color indexed="8"/>
      <name val="Times New Roman"/>
      <family val="1"/>
    </font>
    <font>
      <sz val="7"/>
      <color indexed="8"/>
      <name val="Times New Roman"/>
      <family val="1"/>
    </font>
    <font>
      <sz val="12"/>
      <color indexed="8"/>
      <name val="Times New Roman"/>
      <family val="1"/>
    </font>
    <font>
      <sz val="12"/>
      <color indexed="10"/>
      <name val="Times New Roman"/>
      <family val="1"/>
    </font>
    <font>
      <b/>
      <sz val="10"/>
      <color indexed="8"/>
      <name val="Times New Roman"/>
      <family val="1"/>
    </font>
    <font>
      <sz val="9"/>
      <color indexed="10"/>
      <name val="Times New Roman"/>
      <family val="1"/>
    </font>
    <font>
      <b/>
      <sz val="10"/>
      <color indexed="10"/>
      <name val="Times New Roman"/>
      <family val="1"/>
    </font>
    <font>
      <b/>
      <sz val="12"/>
      <color indexed="10"/>
      <name val="Times New Roman"/>
      <family val="1"/>
    </font>
    <font>
      <b/>
      <sz val="11"/>
      <color theme="1"/>
      <name val="Calibri"/>
      <family val="2"/>
      <scheme val="minor"/>
    </font>
    <font>
      <sz val="11"/>
      <color rgb="FFFF0000"/>
      <name val="Calibri"/>
      <family val="2"/>
      <scheme val="minor"/>
    </font>
    <font>
      <sz val="12"/>
      <color theme="1"/>
      <name val="Times New Roman"/>
      <family val="1"/>
    </font>
    <font>
      <b/>
      <sz val="12"/>
      <color theme="1"/>
      <name val="Times New Roman"/>
      <family val="1"/>
    </font>
    <font>
      <sz val="10"/>
      <color theme="1"/>
      <name val="Times New Roman"/>
      <family val="1"/>
    </font>
    <font>
      <b/>
      <sz val="11"/>
      <color rgb="FFFF0000"/>
      <name val="Calibri"/>
      <family val="2"/>
      <scheme val="minor"/>
    </font>
    <font>
      <b/>
      <sz val="16"/>
      <color rgb="FFFF0000"/>
      <name val="Times New Roman"/>
      <family val="1"/>
    </font>
    <font>
      <sz val="12"/>
      <color rgb="FFFF0000"/>
      <name val="Times New Roman"/>
      <family val="1"/>
    </font>
    <font>
      <b/>
      <sz val="12"/>
      <color rgb="FF00B050"/>
      <name val="Times New Roman"/>
      <family val="1"/>
    </font>
    <font>
      <b/>
      <sz val="12"/>
      <color rgb="FF7030A0"/>
      <name val="Times New Roman"/>
      <family val="1"/>
    </font>
    <font>
      <b/>
      <sz val="12"/>
      <color rgb="FF00B0F0"/>
      <name val="Times New Roman"/>
      <family val="1"/>
    </font>
    <font>
      <b/>
      <sz val="12"/>
      <color rgb="FFFF0000"/>
      <name val="Times New Roman"/>
      <family val="1"/>
    </font>
    <font>
      <b/>
      <sz val="14"/>
      <color rgb="FFFF0000"/>
      <name val="Times New Roman"/>
      <family val="1"/>
    </font>
    <font>
      <b/>
      <sz val="14"/>
      <color theme="1"/>
      <name val="Times New Roman"/>
      <family val="1"/>
    </font>
    <font>
      <b/>
      <sz val="18"/>
      <color rgb="FFFF0000"/>
      <name val="Calibri"/>
      <family val="2"/>
      <scheme val="minor"/>
    </font>
    <font>
      <b/>
      <sz val="10"/>
      <color theme="1"/>
      <name val="Times New Roman"/>
      <family val="1"/>
    </font>
    <font>
      <sz val="7"/>
      <color theme="1"/>
      <name val="Times New Roman"/>
      <family val="1"/>
    </font>
    <font>
      <b/>
      <sz val="11"/>
      <color theme="0"/>
      <name val="Times New Roman"/>
      <family val="1"/>
    </font>
    <font>
      <sz val="11"/>
      <color theme="0"/>
      <name val="Times New Roman"/>
      <family val="1"/>
    </font>
    <font>
      <b/>
      <sz val="12"/>
      <color theme="0"/>
      <name val="Times New Roman"/>
      <family val="1"/>
    </font>
    <font>
      <sz val="11"/>
      <name val="Calibri"/>
      <family val="2"/>
      <scheme val="minor"/>
    </font>
    <font>
      <sz val="9"/>
      <color theme="1"/>
      <name val="Times New Roman"/>
      <family val="1"/>
    </font>
    <font>
      <sz val="8"/>
      <color theme="1"/>
      <name val="Times New Roman"/>
      <family val="1"/>
    </font>
    <font>
      <b/>
      <sz val="11"/>
      <color rgb="FFC00000"/>
      <name val="Times New Roman"/>
      <family val="1"/>
    </font>
    <font>
      <b/>
      <sz val="16"/>
      <color theme="1"/>
      <name val="Times New Roman"/>
      <family val="1"/>
    </font>
    <font>
      <b/>
      <sz val="28"/>
      <color rgb="FFFF0000"/>
      <name val="Calibri"/>
      <family val="2"/>
      <scheme val="minor"/>
    </font>
    <font>
      <sz val="36"/>
      <color rgb="FFFF0000"/>
      <name val="Calibri"/>
      <family val="2"/>
      <scheme val="minor"/>
    </font>
    <font>
      <b/>
      <sz val="9"/>
      <color theme="1"/>
      <name val="Times New Roman"/>
      <family val="1"/>
    </font>
    <font>
      <b/>
      <sz val="18"/>
      <color theme="1"/>
      <name val="Times New Roman"/>
      <family val="1"/>
    </font>
    <font>
      <sz val="12"/>
      <color theme="3"/>
      <name val="Times New Roman"/>
      <family val="1"/>
    </font>
    <font>
      <b/>
      <sz val="12"/>
      <color theme="3"/>
      <name val="Times New Roman"/>
      <family val="1"/>
    </font>
    <font>
      <sz val="8"/>
      <color indexed="81"/>
      <name val="Tahoma"/>
      <family val="2"/>
    </font>
    <font>
      <b/>
      <sz val="8"/>
      <color indexed="81"/>
      <name val="Tahoma"/>
      <family val="2"/>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bgColor indexed="64"/>
      </patternFill>
    </fill>
  </fills>
  <borders count="50">
    <border>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7030A0"/>
      </left>
      <right/>
      <top style="thin">
        <color indexed="64"/>
      </top>
      <bottom style="thin">
        <color indexed="64"/>
      </bottom>
      <diagonal/>
    </border>
    <border>
      <left/>
      <right/>
      <top/>
      <bottom style="thin">
        <color rgb="FFC00000"/>
      </bottom>
      <diagonal/>
    </border>
    <border>
      <left style="medium">
        <color rgb="FF7030A0"/>
      </left>
      <right style="medium">
        <color rgb="FF7030A0"/>
      </right>
      <top/>
      <bottom style="medium">
        <color rgb="FF7030A0"/>
      </bottom>
      <diagonal/>
    </border>
    <border>
      <left/>
      <right style="medium">
        <color rgb="FF7030A0"/>
      </right>
      <top/>
      <bottom style="medium">
        <color rgb="FF7030A0"/>
      </bottom>
      <diagonal/>
    </border>
    <border>
      <left/>
      <right/>
      <top style="thin">
        <color indexed="64"/>
      </top>
      <bottom style="thin">
        <color rgb="FFC00000"/>
      </bottom>
      <diagonal/>
    </border>
    <border>
      <left/>
      <right/>
      <top style="thin">
        <color rgb="FFC00000"/>
      </top>
      <bottom style="thin">
        <color rgb="FFC00000"/>
      </bottom>
      <diagonal/>
    </border>
  </borders>
  <cellStyleXfs count="1">
    <xf numFmtId="0" fontId="0" fillId="0" borderId="0"/>
  </cellStyleXfs>
  <cellXfs count="284">
    <xf numFmtId="0" fontId="0" fillId="0" borderId="0" xfId="0"/>
    <xf numFmtId="0" fontId="19" fillId="0" borderId="0" xfId="0" applyFont="1" applyAlignment="1">
      <alignment horizontal="center" vertical="center" shrinkToFit="1"/>
    </xf>
    <xf numFmtId="0" fontId="19" fillId="0" borderId="0" xfId="0" applyFont="1" applyAlignment="1">
      <alignment shrinkToFit="1"/>
    </xf>
    <xf numFmtId="0" fontId="19" fillId="0" borderId="0" xfId="0" applyFont="1" applyAlignment="1">
      <alignment horizontal="center" vertical="center" shrinkToFit="1"/>
    </xf>
    <xf numFmtId="0" fontId="20" fillId="0" borderId="0" xfId="0" applyFont="1"/>
    <xf numFmtId="0" fontId="20" fillId="0" borderId="0" xfId="0" applyFont="1" applyAlignment="1">
      <alignment horizontal="left"/>
    </xf>
    <xf numFmtId="0" fontId="21" fillId="0" borderId="0" xfId="0" applyFont="1" applyAlignment="1">
      <alignment shrinkToFit="1"/>
    </xf>
    <xf numFmtId="0" fontId="19" fillId="0" borderId="0" xfId="0" applyFont="1" applyAlignment="1">
      <alignment horizontal="center" shrinkToFit="1"/>
    </xf>
    <xf numFmtId="0" fontId="22" fillId="0" borderId="0" xfId="0" applyFont="1" applyAlignment="1">
      <alignment horizontal="center"/>
    </xf>
    <xf numFmtId="0" fontId="20" fillId="0" borderId="0" xfId="0" applyFont="1" applyProtection="1">
      <protection hidden="1"/>
    </xf>
    <xf numFmtId="0" fontId="17" fillId="0" borderId="0" xfId="0" applyFont="1"/>
    <xf numFmtId="0" fontId="19" fillId="0" borderId="0" xfId="0" applyFont="1" applyProtection="1">
      <protection hidden="1"/>
    </xf>
    <xf numFmtId="0" fontId="20" fillId="0" borderId="0" xfId="0" applyFont="1" applyBorder="1" applyAlignment="1">
      <alignment horizontal="center" vertical="center" shrinkToFit="1"/>
    </xf>
    <xf numFmtId="0" fontId="19" fillId="0" borderId="0" xfId="0" applyFont="1" applyAlignment="1">
      <alignment horizontal="center" vertical="center" shrinkToFit="1"/>
    </xf>
    <xf numFmtId="0" fontId="23" fillId="0" borderId="0" xfId="0" applyFont="1" applyBorder="1" applyAlignment="1" applyProtection="1">
      <alignment horizontal="center" vertical="center" shrinkToFit="1"/>
      <protection hidden="1"/>
    </xf>
    <xf numFmtId="0" fontId="24" fillId="0" borderId="0" xfId="0" applyFont="1" applyBorder="1" applyAlignment="1">
      <alignment horizontal="center" vertical="center" shrinkToFit="1"/>
    </xf>
    <xf numFmtId="0" fontId="24" fillId="0" borderId="0" xfId="0" applyFont="1" applyBorder="1" applyAlignment="1">
      <alignment horizontal="left" vertical="center" shrinkToFit="1"/>
    </xf>
    <xf numFmtId="0" fontId="25" fillId="0" borderId="44" xfId="0" applyFont="1" applyBorder="1" applyAlignment="1" applyProtection="1">
      <alignment vertical="center" shrinkToFit="1"/>
      <protection locked="0"/>
    </xf>
    <xf numFmtId="0" fontId="26" fillId="0" borderId="1" xfId="0" applyFont="1" applyBorder="1" applyAlignment="1">
      <alignment horizontal="center" vertical="center" shrinkToFit="1"/>
    </xf>
    <xf numFmtId="0" fontId="27" fillId="0" borderId="2" xfId="0" applyFont="1" applyBorder="1" applyAlignment="1">
      <alignment horizontal="center" vertical="center" shrinkToFit="1"/>
    </xf>
    <xf numFmtId="0" fontId="19" fillId="0" borderId="0" xfId="0" applyFont="1" applyAlignment="1">
      <alignment horizontal="center" vertical="center" shrinkToFit="1"/>
    </xf>
    <xf numFmtId="0" fontId="19" fillId="0" borderId="0" xfId="0" applyFont="1" applyAlignment="1">
      <alignment horizontal="center" vertical="center" shrinkToFit="1"/>
    </xf>
    <xf numFmtId="0" fontId="19" fillId="0" borderId="0" xfId="0" applyFont="1" applyAlignment="1">
      <alignment horizontal="center" vertical="center" shrinkToFit="1"/>
    </xf>
    <xf numFmtId="0" fontId="19" fillId="0" borderId="3" xfId="0" applyFont="1" applyBorder="1" applyAlignment="1">
      <alignment horizontal="center" vertical="center" shrinkToFit="1"/>
    </xf>
    <xf numFmtId="0" fontId="28" fillId="2" borderId="4" xfId="0" applyFont="1" applyFill="1" applyBorder="1" applyAlignment="1">
      <alignment horizontal="center" shrinkToFit="1"/>
    </xf>
    <xf numFmtId="0" fontId="29" fillId="2" borderId="5" xfId="0" applyFont="1" applyFill="1" applyBorder="1" applyAlignment="1">
      <alignment horizontal="center" vertical="center" shrinkToFit="1"/>
    </xf>
    <xf numFmtId="0" fontId="30" fillId="0" borderId="0" xfId="0" applyFont="1" applyBorder="1" applyAlignment="1">
      <alignment horizontal="center" vertical="center" shrinkToFit="1"/>
    </xf>
    <xf numFmtId="0" fontId="20" fillId="0" borderId="1" xfId="0" applyFont="1" applyBorder="1" applyAlignment="1">
      <alignment vertical="center" shrinkToFit="1"/>
    </xf>
    <xf numFmtId="0" fontId="20" fillId="0" borderId="6" xfId="0" applyFont="1" applyBorder="1" applyAlignment="1">
      <alignment vertical="top" wrapText="1" shrinkToFit="1"/>
    </xf>
    <xf numFmtId="0" fontId="20" fillId="0" borderId="0" xfId="0" applyFont="1" applyBorder="1" applyAlignment="1">
      <alignment vertical="top" wrapText="1" shrinkToFit="1"/>
    </xf>
    <xf numFmtId="0" fontId="20" fillId="0" borderId="1" xfId="0" applyFont="1" applyBorder="1" applyAlignment="1">
      <alignment vertical="top" wrapText="1" shrinkToFit="1"/>
    </xf>
    <xf numFmtId="0" fontId="19" fillId="0" borderId="0" xfId="0" applyFont="1" applyAlignment="1">
      <alignment horizontal="center" vertical="center" shrinkToFit="1"/>
    </xf>
    <xf numFmtId="0" fontId="19" fillId="0" borderId="0" xfId="0" applyFont="1" applyAlignment="1">
      <alignment horizontal="center" shrinkToFit="1"/>
    </xf>
    <xf numFmtId="0" fontId="30" fillId="0" borderId="0" xfId="0" applyFont="1" applyBorder="1" applyAlignment="1">
      <alignment horizontal="center" vertical="center" shrinkToFit="1"/>
    </xf>
    <xf numFmtId="0" fontId="20" fillId="0" borderId="0" xfId="0" applyFont="1" applyBorder="1" applyAlignment="1">
      <alignment horizontal="center" vertical="center" shrinkToFit="1"/>
    </xf>
    <xf numFmtId="0" fontId="19" fillId="0" borderId="0" xfId="0" applyFont="1" applyAlignment="1">
      <alignment horizontal="center" vertical="center" shrinkToFit="1"/>
    </xf>
    <xf numFmtId="0" fontId="19" fillId="0" borderId="0" xfId="0" applyFont="1" applyAlignment="1">
      <alignment horizontal="center" shrinkToFit="1"/>
    </xf>
    <xf numFmtId="0" fontId="30" fillId="0" borderId="0" xfId="0" applyFont="1" applyBorder="1" applyAlignment="1">
      <alignment horizontal="center" vertical="center" shrinkToFit="1"/>
    </xf>
    <xf numFmtId="0" fontId="20" fillId="0" borderId="0" xfId="0" applyFont="1" applyBorder="1" applyAlignment="1">
      <alignment horizontal="center" vertical="center" shrinkToFit="1"/>
    </xf>
    <xf numFmtId="0" fontId="20" fillId="0" borderId="1" xfId="0" applyFont="1" applyBorder="1" applyAlignment="1">
      <alignment horizontal="center" vertical="center" shrinkToFit="1"/>
    </xf>
    <xf numFmtId="0" fontId="20" fillId="0" borderId="0" xfId="0" applyFont="1" applyBorder="1" applyAlignment="1">
      <alignment horizontal="center" vertical="center" shrinkToFit="1"/>
    </xf>
    <xf numFmtId="0" fontId="20" fillId="0" borderId="0" xfId="0" applyFont="1" applyBorder="1" applyAlignment="1">
      <alignment horizontal="left" vertical="center" shrinkToFit="1"/>
    </xf>
    <xf numFmtId="0" fontId="1" fillId="0" borderId="1" xfId="0" applyFont="1" applyBorder="1" applyAlignment="1" applyProtection="1">
      <alignment horizontal="center" vertical="center" shrinkToFit="1"/>
    </xf>
    <xf numFmtId="0" fontId="1" fillId="0" borderId="7" xfId="0" applyFont="1" applyBorder="1" applyAlignment="1" applyProtection="1">
      <alignment horizontal="center" vertical="center" shrinkToFit="1"/>
    </xf>
    <xf numFmtId="0" fontId="19" fillId="0" borderId="0" xfId="0" applyFont="1" applyAlignment="1">
      <alignment horizontal="center" vertical="center" shrinkToFit="1"/>
    </xf>
    <xf numFmtId="0" fontId="19" fillId="0" borderId="0" xfId="0" applyFont="1" applyAlignment="1">
      <alignment horizontal="center" vertical="center" shrinkToFit="1"/>
    </xf>
    <xf numFmtId="0" fontId="0" fillId="0" borderId="0" xfId="0" applyAlignment="1">
      <alignment horizontal="left"/>
    </xf>
    <xf numFmtId="0" fontId="0" fillId="0" borderId="0" xfId="0"/>
    <xf numFmtId="0" fontId="18" fillId="0" borderId="0" xfId="0" applyFont="1" applyAlignment="1">
      <alignment horizontal="center"/>
    </xf>
    <xf numFmtId="0" fontId="31" fillId="2" borderId="0" xfId="0" applyFont="1" applyFill="1" applyAlignment="1">
      <alignment horizontal="center"/>
    </xf>
    <xf numFmtId="0" fontId="0" fillId="0" borderId="0" xfId="0" applyFont="1"/>
    <xf numFmtId="0" fontId="32" fillId="0" borderId="8" xfId="0" applyFont="1" applyBorder="1" applyAlignment="1">
      <alignment vertical="top" shrinkToFit="1"/>
    </xf>
    <xf numFmtId="0" fontId="33" fillId="0" borderId="9" xfId="0" applyFont="1" applyBorder="1" applyAlignment="1">
      <alignment horizontal="left" vertical="center" shrinkToFit="1"/>
    </xf>
    <xf numFmtId="0" fontId="10" fillId="0" borderId="9" xfId="0" applyFont="1" applyBorder="1" applyAlignment="1">
      <alignment horizontal="left" vertical="center" shrinkToFit="1"/>
    </xf>
    <xf numFmtId="0" fontId="0" fillId="0" borderId="0" xfId="0"/>
    <xf numFmtId="0" fontId="0" fillId="0" borderId="0" xfId="0" applyAlignment="1">
      <alignment horizontal="left"/>
    </xf>
    <xf numFmtId="0" fontId="0" fillId="0" borderId="0" xfId="0" applyAlignment="1">
      <alignment horizontal="left"/>
    </xf>
    <xf numFmtId="0" fontId="0" fillId="0" borderId="0" xfId="0"/>
    <xf numFmtId="0" fontId="18" fillId="0" borderId="0" xfId="0" applyFont="1" applyAlignment="1">
      <alignment horizontal="center"/>
    </xf>
    <xf numFmtId="0" fontId="0" fillId="0" borderId="0" xfId="0"/>
    <xf numFmtId="0" fontId="0" fillId="0" borderId="0" xfId="0"/>
    <xf numFmtId="0" fontId="0" fillId="0" borderId="0" xfId="0"/>
    <xf numFmtId="0" fontId="1" fillId="0" borderId="45" xfId="0" applyFont="1" applyBorder="1" applyAlignment="1" applyProtection="1">
      <alignment horizontal="center" vertical="center" shrinkToFit="1"/>
      <protection locked="0"/>
    </xf>
    <xf numFmtId="0" fontId="1" fillId="0" borderId="7" xfId="0" applyFont="1" applyBorder="1" applyAlignment="1">
      <alignment horizontal="center" vertical="center" shrinkToFit="1"/>
    </xf>
    <xf numFmtId="0" fontId="1" fillId="0" borderId="10" xfId="0" applyFont="1" applyBorder="1" applyAlignment="1" applyProtection="1">
      <alignment horizontal="center" vertical="center" shrinkToFit="1"/>
      <protection locked="0"/>
    </xf>
    <xf numFmtId="0" fontId="20" fillId="0" borderId="0" xfId="0" applyFont="1" applyBorder="1" applyAlignment="1">
      <alignment horizontal="center" vertical="center" shrinkToFit="1"/>
    </xf>
    <xf numFmtId="0" fontId="19" fillId="0" borderId="0" xfId="0" applyFont="1" applyAlignment="1">
      <alignment horizontal="center" vertical="center" shrinkToFit="1"/>
    </xf>
    <xf numFmtId="0" fontId="20" fillId="0" borderId="8" xfId="0" applyFont="1" applyBorder="1" applyAlignment="1">
      <alignment horizontal="center" vertical="center" shrinkToFit="1"/>
    </xf>
    <xf numFmtId="0" fontId="1" fillId="0" borderId="9" xfId="0" applyFont="1" applyBorder="1" applyAlignment="1" applyProtection="1">
      <alignment horizontal="center" vertical="center" shrinkToFit="1"/>
      <protection locked="0"/>
    </xf>
    <xf numFmtId="0" fontId="19" fillId="0" borderId="11" xfId="0" applyFont="1" applyBorder="1" applyAlignment="1">
      <alignment horizontal="center" vertical="center" shrinkToFit="1"/>
    </xf>
    <xf numFmtId="0" fontId="34" fillId="0" borderId="6" xfId="0" quotePrefix="1" applyFont="1" applyBorder="1" applyAlignment="1">
      <alignment vertical="center" wrapText="1" shrinkToFit="1"/>
    </xf>
    <xf numFmtId="0" fontId="35" fillId="0" borderId="6" xfId="0" quotePrefix="1" applyFont="1" applyBorder="1" applyAlignment="1">
      <alignment vertical="center" wrapText="1" shrinkToFit="1"/>
    </xf>
    <xf numFmtId="0" fontId="34" fillId="0" borderId="0" xfId="0" quotePrefix="1" applyFont="1" applyBorder="1" applyAlignment="1">
      <alignment vertical="center" wrapText="1" shrinkToFit="1"/>
    </xf>
    <xf numFmtId="0" fontId="35" fillId="0" borderId="1" xfId="0" quotePrefix="1" applyFont="1" applyBorder="1" applyAlignment="1">
      <alignment vertical="center" wrapText="1" shrinkToFit="1"/>
    </xf>
    <xf numFmtId="0" fontId="19" fillId="0" borderId="0" xfId="0" applyFont="1" applyAlignment="1">
      <alignment horizontal="center" vertical="center" shrinkToFit="1"/>
    </xf>
    <xf numFmtId="0" fontId="19" fillId="2" borderId="0" xfId="0" applyNumberFormat="1" applyFont="1" applyFill="1" applyAlignment="1">
      <alignment horizontal="center" vertical="center" shrinkToFit="1"/>
    </xf>
    <xf numFmtId="0" fontId="19" fillId="3" borderId="0" xfId="0" applyFont="1" applyFill="1" applyAlignment="1">
      <alignment horizontal="center" vertical="center" shrinkToFit="1"/>
    </xf>
    <xf numFmtId="0" fontId="19" fillId="2" borderId="0" xfId="0" applyFont="1" applyFill="1" applyAlignment="1">
      <alignment horizontal="center" vertical="center" shrinkToFit="1"/>
    </xf>
    <xf numFmtId="0" fontId="19" fillId="4" borderId="0" xfId="0" applyFont="1" applyFill="1" applyAlignment="1">
      <alignment horizontal="center" vertical="center" shrinkToFit="1"/>
    </xf>
    <xf numFmtId="0" fontId="19" fillId="5" borderId="0" xfId="0" applyFont="1" applyFill="1" applyAlignment="1">
      <alignment horizontal="center" vertical="center" shrinkToFit="1"/>
    </xf>
    <xf numFmtId="0" fontId="19" fillId="0" borderId="0" xfId="0" applyFont="1" applyAlignment="1">
      <alignment horizontal="center" vertical="center" shrinkToFit="1"/>
    </xf>
    <xf numFmtId="0" fontId="20" fillId="0" borderId="4" xfId="0" applyFont="1" applyBorder="1" applyAlignment="1">
      <alignment horizontal="center" vertical="center" shrinkToFit="1"/>
    </xf>
    <xf numFmtId="0" fontId="23" fillId="2" borderId="4" xfId="0" applyFont="1" applyFill="1" applyBorder="1" applyAlignment="1">
      <alignment horizontal="center" shrinkToFit="1"/>
    </xf>
    <xf numFmtId="0" fontId="19" fillId="0" borderId="12" xfId="0" applyFont="1" applyBorder="1" applyAlignment="1">
      <alignment shrinkToFit="1"/>
    </xf>
    <xf numFmtId="0" fontId="28" fillId="0" borderId="13" xfId="0" applyFont="1" applyBorder="1" applyAlignment="1">
      <alignment horizontal="center" vertical="center" shrinkToFit="1"/>
    </xf>
    <xf numFmtId="0" fontId="16" fillId="0" borderId="13" xfId="0" applyFont="1" applyBorder="1" applyAlignment="1">
      <alignment horizontal="center" vertical="center" shrinkToFit="1"/>
    </xf>
    <xf numFmtId="0" fontId="19" fillId="0" borderId="0" xfId="0" applyFont="1" applyAlignment="1">
      <alignment horizontal="center" vertical="center" shrinkToFit="1"/>
    </xf>
    <xf numFmtId="0" fontId="0" fillId="0" borderId="0" xfId="0" applyAlignment="1">
      <alignment horizontal="left"/>
    </xf>
    <xf numFmtId="0" fontId="0" fillId="0" borderId="0" xfId="0" applyAlignment="1">
      <alignment horizontal="left"/>
    </xf>
    <xf numFmtId="0" fontId="0" fillId="0" borderId="0" xfId="0" applyAlignment="1">
      <alignment horizontal="left"/>
    </xf>
    <xf numFmtId="0" fontId="0" fillId="0" borderId="0" xfId="0" applyAlignment="1">
      <alignment horizontal="left"/>
    </xf>
    <xf numFmtId="0" fontId="0" fillId="2" borderId="0" xfId="0" applyFill="1"/>
    <xf numFmtId="0" fontId="0" fillId="0" borderId="0" xfId="0" applyAlignment="1">
      <alignment horizontal="center"/>
    </xf>
    <xf numFmtId="0" fontId="0" fillId="2" borderId="0" xfId="0" applyFill="1" applyAlignment="1">
      <alignment horizontal="center"/>
    </xf>
    <xf numFmtId="0" fontId="0" fillId="6" borderId="0" xfId="0" applyFill="1" applyAlignment="1">
      <alignment horizontal="center"/>
    </xf>
    <xf numFmtId="0" fontId="18" fillId="0" borderId="0" xfId="0" applyFont="1"/>
    <xf numFmtId="49" fontId="0" fillId="0" borderId="0" xfId="0" applyNumberFormat="1"/>
    <xf numFmtId="0" fontId="0" fillId="0" borderId="0" xfId="0" applyAlignment="1">
      <alignment horizontal="left"/>
    </xf>
    <xf numFmtId="0" fontId="18" fillId="0" borderId="0" xfId="0" applyFont="1" applyAlignment="1">
      <alignment horizontal="center"/>
    </xf>
    <xf numFmtId="0" fontId="0" fillId="0" borderId="0" xfId="0" applyAlignment="1">
      <alignment horizontal="left"/>
    </xf>
    <xf numFmtId="0" fontId="18" fillId="0" borderId="0" xfId="0" applyFont="1" applyAlignment="1">
      <alignment horizontal="center"/>
    </xf>
    <xf numFmtId="0" fontId="18" fillId="0" borderId="0" xfId="0" applyFont="1" applyAlignment="1">
      <alignment horizontal="left"/>
    </xf>
    <xf numFmtId="0" fontId="37" fillId="0" borderId="0" xfId="0" applyFont="1" applyAlignment="1">
      <alignment horizontal="left"/>
    </xf>
    <xf numFmtId="0" fontId="0" fillId="0" borderId="0" xfId="0" applyAlignment="1">
      <alignment horizontal="left"/>
    </xf>
    <xf numFmtId="0" fontId="17" fillId="0" borderId="0" xfId="0" applyFont="1" applyAlignment="1">
      <alignment horizontal="left"/>
    </xf>
    <xf numFmtId="0" fontId="0" fillId="0" borderId="0" xfId="0" applyAlignment="1">
      <alignment horizontal="left"/>
    </xf>
    <xf numFmtId="0" fontId="0" fillId="0" borderId="0" xfId="0" applyAlignment="1">
      <alignment horizontal="left"/>
    </xf>
    <xf numFmtId="0" fontId="0" fillId="0" borderId="0" xfId="0" applyAlignment="1">
      <alignment horizontal="left"/>
    </xf>
    <xf numFmtId="0" fontId="18" fillId="0" borderId="0" xfId="0" applyFont="1" applyAlignment="1">
      <alignment horizontal="center"/>
    </xf>
    <xf numFmtId="0" fontId="18" fillId="0" borderId="0" xfId="0" applyFont="1" applyAlignment="1">
      <alignment horizontal="center"/>
    </xf>
    <xf numFmtId="0" fontId="0" fillId="0" borderId="0" xfId="0" applyAlignment="1">
      <alignment horizontal="left"/>
    </xf>
    <xf numFmtId="0" fontId="18" fillId="0" borderId="0" xfId="0" applyFont="1" applyAlignment="1">
      <alignment horizontal="center"/>
    </xf>
    <xf numFmtId="0" fontId="18" fillId="0" borderId="0" xfId="0" applyFont="1" applyAlignment="1">
      <alignment horizontal="center"/>
    </xf>
    <xf numFmtId="0" fontId="0" fillId="0" borderId="0" xfId="0" applyAlignment="1">
      <alignment horizontal="left"/>
    </xf>
    <xf numFmtId="0" fontId="42" fillId="0" borderId="0" xfId="0" applyFont="1" applyAlignment="1">
      <alignment horizontal="center" vertical="center"/>
    </xf>
    <xf numFmtId="0" fontId="18" fillId="0" borderId="0" xfId="0" applyFont="1" applyAlignment="1">
      <alignment horizontal="center"/>
    </xf>
    <xf numFmtId="0" fontId="42" fillId="0" borderId="0" xfId="0" applyFont="1" applyAlignment="1">
      <alignment vertical="center"/>
    </xf>
    <xf numFmtId="0" fontId="32" fillId="0" borderId="0" xfId="0" applyFont="1" applyBorder="1" applyAlignment="1">
      <alignment horizontal="center" vertical="center" shrinkToFit="1"/>
    </xf>
    <xf numFmtId="0" fontId="41" fillId="0" borderId="0" xfId="0" applyFont="1" applyBorder="1" applyAlignment="1">
      <alignment horizontal="center" vertical="center" shrinkToFit="1"/>
    </xf>
    <xf numFmtId="0" fontId="45" fillId="0" borderId="0" xfId="0" applyFont="1" applyBorder="1" applyAlignment="1">
      <alignment horizontal="center" vertical="center" shrinkToFit="1"/>
    </xf>
    <xf numFmtId="0" fontId="1" fillId="0" borderId="37" xfId="0" applyFont="1" applyBorder="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2" xfId="0" applyFont="1" applyBorder="1" applyAlignment="1" applyProtection="1">
      <alignment horizontal="center" vertical="center" shrinkToFit="1"/>
      <protection locked="0"/>
    </xf>
    <xf numFmtId="0" fontId="1" fillId="0" borderId="38" xfId="0" applyFont="1" applyBorder="1" applyAlignment="1" applyProtection="1">
      <alignment horizontal="left" vertical="center" indent="2" shrinkToFit="1"/>
    </xf>
    <xf numFmtId="0" fontId="1" fillId="0" borderId="7" xfId="0" applyFont="1" applyBorder="1" applyAlignment="1" applyProtection="1">
      <alignment horizontal="left" vertical="center" indent="2" shrinkToFit="1"/>
    </xf>
    <xf numFmtId="0" fontId="1" fillId="0" borderId="39" xfId="0" applyFont="1" applyBorder="1" applyAlignment="1" applyProtection="1">
      <alignment horizontal="left" vertical="center" indent="2" shrinkToFit="1"/>
    </xf>
    <xf numFmtId="0" fontId="20" fillId="0" borderId="37" xfId="0" applyFont="1" applyBorder="1" applyAlignment="1">
      <alignment horizontal="right" vertical="center" shrinkToFit="1"/>
    </xf>
    <xf numFmtId="0" fontId="20" fillId="0" borderId="1" xfId="0" applyFont="1" applyBorder="1" applyAlignment="1">
      <alignment horizontal="right" vertical="center" shrinkToFit="1"/>
    </xf>
    <xf numFmtId="0" fontId="1" fillId="0" borderId="37" xfId="0" applyFont="1" applyBorder="1" applyAlignment="1" applyProtection="1">
      <alignment horizontal="left" vertical="center" indent="2" shrinkToFit="1"/>
    </xf>
    <xf numFmtId="0" fontId="1" fillId="0" borderId="1" xfId="0" applyFont="1" applyBorder="1" applyAlignment="1" applyProtection="1">
      <alignment horizontal="left" vertical="center" indent="2" shrinkToFit="1"/>
    </xf>
    <xf numFmtId="0" fontId="1" fillId="0" borderId="2" xfId="0" applyFont="1" applyBorder="1" applyAlignment="1" applyProtection="1">
      <alignment horizontal="left" vertical="center" indent="2" shrinkToFit="1"/>
    </xf>
    <xf numFmtId="0" fontId="20" fillId="0" borderId="14" xfId="0" applyFont="1" applyBorder="1" applyAlignment="1">
      <alignment horizontal="center" vertical="center" shrinkToFit="1"/>
    </xf>
    <xf numFmtId="0" fontId="20" fillId="0" borderId="15" xfId="0" applyFont="1" applyBorder="1" applyAlignment="1">
      <alignment horizontal="center" vertical="center" shrinkToFit="1"/>
    </xf>
    <xf numFmtId="0" fontId="19" fillId="0" borderId="0" xfId="0" applyFont="1" applyAlignment="1">
      <alignment horizontal="center" shrinkToFit="1"/>
    </xf>
    <xf numFmtId="0" fontId="20" fillId="0" borderId="4" xfId="0" applyFont="1" applyBorder="1" applyAlignment="1">
      <alignment horizontal="center" vertical="center" shrinkToFit="1"/>
    </xf>
    <xf numFmtId="0" fontId="23" fillId="2" borderId="4" xfId="0" applyFont="1" applyFill="1" applyBorder="1" applyAlignment="1">
      <alignment horizontal="center" shrinkToFit="1"/>
    </xf>
    <xf numFmtId="0" fontId="19" fillId="0" borderId="6" xfId="0" applyFont="1" applyBorder="1" applyAlignment="1">
      <alignment horizontal="center" shrinkToFit="1"/>
    </xf>
    <xf numFmtId="0" fontId="19" fillId="0" borderId="0" xfId="0" applyFont="1" applyBorder="1" applyAlignment="1">
      <alignment horizontal="center" shrinkToFit="1"/>
    </xf>
    <xf numFmtId="0" fontId="19" fillId="0" borderId="0" xfId="0" applyFont="1" applyAlignment="1">
      <alignment horizontal="center" vertical="center" shrinkToFit="1"/>
    </xf>
    <xf numFmtId="0" fontId="23" fillId="2" borderId="14" xfId="0" applyFont="1" applyFill="1" applyBorder="1" applyAlignment="1">
      <alignment horizontal="center" vertical="center" shrinkToFit="1"/>
    </xf>
    <xf numFmtId="0" fontId="23" fillId="2" borderId="6" xfId="0" applyFont="1" applyFill="1" applyBorder="1" applyAlignment="1">
      <alignment horizontal="center" vertical="center" shrinkToFit="1"/>
    </xf>
    <xf numFmtId="0" fontId="23" fillId="2" borderId="15" xfId="0" applyFont="1" applyFill="1" applyBorder="1" applyAlignment="1">
      <alignment horizontal="center" vertical="center" shrinkToFit="1"/>
    </xf>
    <xf numFmtId="0" fontId="23" fillId="2" borderId="16" xfId="0" applyFont="1" applyFill="1" applyBorder="1" applyAlignment="1">
      <alignment horizontal="center" vertical="center" shrinkToFit="1"/>
    </xf>
    <xf numFmtId="0" fontId="23" fillId="2" borderId="0" xfId="0" applyFont="1" applyFill="1" applyBorder="1" applyAlignment="1">
      <alignment horizontal="center" vertical="center" shrinkToFit="1"/>
    </xf>
    <xf numFmtId="0" fontId="23" fillId="2" borderId="17" xfId="0" applyFont="1" applyFill="1" applyBorder="1" applyAlignment="1">
      <alignment horizontal="center" vertical="center" shrinkToFit="1"/>
    </xf>
    <xf numFmtId="0" fontId="19" fillId="0" borderId="0" xfId="0" applyFont="1" applyBorder="1" applyAlignment="1">
      <alignment horizontal="center" vertical="center" shrinkToFit="1"/>
    </xf>
    <xf numFmtId="0" fontId="1" fillId="0" borderId="1" xfId="0" applyFont="1" applyBorder="1" applyAlignment="1" applyProtection="1">
      <alignment horizontal="left" vertical="center" shrinkToFit="1"/>
    </xf>
    <xf numFmtId="0" fontId="1" fillId="0" borderId="45" xfId="0" applyFont="1" applyBorder="1" applyAlignment="1" applyProtection="1">
      <alignment horizontal="left" vertical="center" shrinkToFit="1"/>
      <protection locked="0"/>
    </xf>
    <xf numFmtId="0" fontId="20" fillId="0" borderId="0" xfId="0" applyFont="1" applyBorder="1" applyAlignment="1">
      <alignment horizontal="left" vertical="center" shrinkToFit="1"/>
    </xf>
    <xf numFmtId="0" fontId="0" fillId="0" borderId="0" xfId="0" applyBorder="1"/>
    <xf numFmtId="0" fontId="30" fillId="0" borderId="0" xfId="0" applyFont="1" applyBorder="1" applyAlignment="1">
      <alignment horizontal="center" vertical="center" shrinkToFit="1"/>
    </xf>
    <xf numFmtId="0" fontId="20" fillId="0" borderId="1"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10" xfId="0" applyFont="1" applyBorder="1" applyAlignment="1">
      <alignment horizontal="center" vertical="center" shrinkToFit="1"/>
    </xf>
    <xf numFmtId="0" fontId="20" fillId="0" borderId="0" xfId="0" applyFont="1" applyBorder="1" applyAlignment="1">
      <alignment horizontal="center" vertical="center" shrinkToFit="1"/>
    </xf>
    <xf numFmtId="49" fontId="1" fillId="0" borderId="49" xfId="0" applyNumberFormat="1" applyFont="1" applyBorder="1" applyAlignment="1" applyProtection="1">
      <alignment horizontal="center" vertical="center" shrinkToFit="1"/>
      <protection locked="0"/>
    </xf>
    <xf numFmtId="49" fontId="1" fillId="0" borderId="48" xfId="0" applyNumberFormat="1" applyFont="1" applyBorder="1" applyAlignment="1" applyProtection="1">
      <alignment horizontal="left" vertical="center" shrinkToFit="1"/>
      <protection locked="0"/>
    </xf>
    <xf numFmtId="0" fontId="1" fillId="0" borderId="48" xfId="0" applyFont="1" applyBorder="1" applyAlignment="1" applyProtection="1">
      <alignment horizontal="right" vertical="center" shrinkToFit="1"/>
      <protection locked="0"/>
    </xf>
    <xf numFmtId="0" fontId="20" fillId="0" borderId="14" xfId="0" applyFont="1" applyBorder="1" applyAlignment="1">
      <alignment horizontal="center" vertical="center" wrapText="1" shrinkToFit="1"/>
    </xf>
    <xf numFmtId="0" fontId="20" fillId="0" borderId="6" xfId="0" applyFont="1" applyBorder="1" applyAlignment="1">
      <alignment horizontal="center" vertical="center" wrapText="1" shrinkToFit="1"/>
    </xf>
    <xf numFmtId="0" fontId="20" fillId="0" borderId="15" xfId="0" applyFont="1" applyBorder="1" applyAlignment="1">
      <alignment horizontal="center" vertical="center" wrapText="1" shrinkToFit="1"/>
    </xf>
    <xf numFmtId="0" fontId="20" fillId="0" borderId="16" xfId="0" applyFont="1" applyBorder="1" applyAlignment="1">
      <alignment horizontal="center" vertical="center" wrapText="1" shrinkToFit="1"/>
    </xf>
    <xf numFmtId="0" fontId="20" fillId="0" borderId="0" xfId="0" applyFont="1" applyBorder="1" applyAlignment="1">
      <alignment horizontal="center" vertical="center" wrapText="1" shrinkToFit="1"/>
    </xf>
    <xf numFmtId="0" fontId="20" fillId="0" borderId="17" xfId="0" applyFont="1" applyBorder="1" applyAlignment="1">
      <alignment horizontal="center" vertical="center" wrapText="1" shrinkToFit="1"/>
    </xf>
    <xf numFmtId="0" fontId="36" fillId="0" borderId="1" xfId="0" applyFont="1" applyBorder="1" applyAlignment="1">
      <alignment horizontal="center" vertical="center" shrinkToFit="1"/>
    </xf>
    <xf numFmtId="0" fontId="1" fillId="0" borderId="37" xfId="0" applyFont="1" applyBorder="1" applyAlignment="1">
      <alignment horizontal="right" vertical="center" shrinkToFit="1"/>
    </xf>
    <xf numFmtId="0" fontId="1" fillId="0" borderId="1" xfId="0" applyFont="1" applyBorder="1" applyAlignment="1">
      <alignment horizontal="right" vertical="center" shrinkToFit="1"/>
    </xf>
    <xf numFmtId="0" fontId="28" fillId="0" borderId="18" xfId="0" applyFont="1" applyBorder="1" applyAlignment="1">
      <alignment horizontal="center" vertical="center" wrapText="1" shrinkToFit="1"/>
    </xf>
    <xf numFmtId="0" fontId="28" fillId="0" borderId="12" xfId="0" applyFont="1" applyBorder="1" applyAlignment="1">
      <alignment horizontal="center" vertical="center" wrapText="1" shrinkToFit="1"/>
    </xf>
    <xf numFmtId="0" fontId="28" fillId="0" borderId="31" xfId="0" applyFont="1" applyBorder="1" applyAlignment="1">
      <alignment horizontal="center" vertical="center" wrapText="1" shrinkToFit="1"/>
    </xf>
    <xf numFmtId="0" fontId="28" fillId="0" borderId="21" xfId="0" applyFont="1" applyBorder="1" applyAlignment="1">
      <alignment horizontal="center" vertical="center" wrapText="1" shrinkToFit="1"/>
    </xf>
    <xf numFmtId="0" fontId="28" fillId="0" borderId="22" xfId="0" applyFont="1" applyBorder="1" applyAlignment="1">
      <alignment horizontal="center" vertical="center" wrapText="1" shrinkToFit="1"/>
    </xf>
    <xf numFmtId="0" fontId="28" fillId="0" borderId="23" xfId="0" applyFont="1" applyBorder="1" applyAlignment="1">
      <alignment horizontal="center" vertical="center" wrapText="1" shrinkToFit="1"/>
    </xf>
    <xf numFmtId="0" fontId="24" fillId="0" borderId="24" xfId="0" applyFont="1" applyBorder="1" applyAlignment="1">
      <alignment horizontal="center" vertical="center" shrinkToFit="1"/>
    </xf>
    <xf numFmtId="0" fontId="24" fillId="0" borderId="25" xfId="0" applyFont="1" applyBorder="1" applyAlignment="1">
      <alignment horizontal="center" vertical="center" shrinkToFit="1"/>
    </xf>
    <xf numFmtId="0" fontId="24" fillId="0" borderId="30" xfId="0" applyFont="1" applyBorder="1" applyAlignment="1">
      <alignment horizontal="center" vertical="center" shrinkToFit="1"/>
    </xf>
    <xf numFmtId="0" fontId="38" fillId="0" borderId="18" xfId="0" applyFont="1" applyBorder="1" applyAlignment="1">
      <alignment horizontal="justify" vertical="top" wrapText="1" shrinkToFit="1"/>
    </xf>
    <xf numFmtId="0" fontId="38" fillId="0" borderId="12" xfId="0" applyFont="1" applyBorder="1" applyAlignment="1">
      <alignment horizontal="justify" vertical="top" wrapText="1" shrinkToFit="1"/>
    </xf>
    <xf numFmtId="0" fontId="38" fillId="0" borderId="31" xfId="0" applyFont="1" applyBorder="1" applyAlignment="1">
      <alignment horizontal="justify" vertical="top" wrapText="1" shrinkToFit="1"/>
    </xf>
    <xf numFmtId="0" fontId="38" fillId="0" borderId="0" xfId="0" applyFont="1" applyBorder="1" applyAlignment="1">
      <alignment horizontal="justify" vertical="top" wrapText="1" shrinkToFit="1"/>
    </xf>
    <xf numFmtId="0" fontId="38" fillId="0" borderId="28" xfId="0" applyFont="1" applyBorder="1" applyAlignment="1">
      <alignment horizontal="justify" vertical="top" wrapText="1" shrinkToFit="1"/>
    </xf>
    <xf numFmtId="0" fontId="24" fillId="0" borderId="46" xfId="0" applyFont="1" applyBorder="1" applyAlignment="1">
      <alignment horizontal="left" vertical="center" shrinkToFit="1"/>
    </xf>
    <xf numFmtId="0" fontId="28" fillId="6" borderId="18" xfId="0" applyFont="1" applyFill="1" applyBorder="1" applyAlignment="1">
      <alignment horizontal="left" vertical="center" shrinkToFit="1"/>
    </xf>
    <xf numFmtId="0" fontId="28" fillId="6" borderId="12" xfId="0" applyFont="1" applyFill="1" applyBorder="1" applyAlignment="1">
      <alignment horizontal="left" vertical="center" shrinkToFit="1"/>
    </xf>
    <xf numFmtId="0" fontId="28" fillId="6" borderId="31" xfId="0" applyFont="1" applyFill="1" applyBorder="1" applyAlignment="1">
      <alignment horizontal="left" vertical="center" shrinkToFit="1"/>
    </xf>
    <xf numFmtId="0" fontId="24" fillId="0" borderId="47" xfId="0" applyFont="1" applyBorder="1" applyAlignment="1">
      <alignment horizontal="left" vertical="center" shrinkToFit="1"/>
    </xf>
    <xf numFmtId="0" fontId="24" fillId="2" borderId="40" xfId="0" applyFont="1" applyFill="1" applyBorder="1" applyAlignment="1">
      <alignment horizontal="center" vertical="center" shrinkToFit="1"/>
    </xf>
    <xf numFmtId="0" fontId="28" fillId="6" borderId="27" xfId="0" applyFont="1" applyFill="1" applyBorder="1" applyAlignment="1">
      <alignment horizontal="left" vertical="center" shrinkToFit="1"/>
    </xf>
    <xf numFmtId="0" fontId="28" fillId="6" borderId="0" xfId="0" applyFont="1" applyFill="1" applyBorder="1" applyAlignment="1">
      <alignment horizontal="left" vertical="center" shrinkToFit="1"/>
    </xf>
    <xf numFmtId="0" fontId="28" fillId="6" borderId="28" xfId="0" applyFont="1" applyFill="1" applyBorder="1" applyAlignment="1">
      <alignment horizontal="left" vertical="center" shrinkToFit="1"/>
    </xf>
    <xf numFmtId="0" fontId="29" fillId="2" borderId="21" xfId="0" applyFont="1" applyFill="1" applyBorder="1" applyAlignment="1">
      <alignment horizontal="center" vertical="center" shrinkToFit="1"/>
    </xf>
    <xf numFmtId="0" fontId="29" fillId="2" borderId="22" xfId="0" applyFont="1" applyFill="1" applyBorder="1" applyAlignment="1">
      <alignment horizontal="center" vertical="center" shrinkToFit="1"/>
    </xf>
    <xf numFmtId="0" fontId="29" fillId="2" borderId="23" xfId="0" applyFont="1" applyFill="1" applyBorder="1" applyAlignment="1">
      <alignment horizontal="center" vertical="center" shrinkToFit="1"/>
    </xf>
    <xf numFmtId="0" fontId="20" fillId="0" borderId="24" xfId="0" applyFont="1" applyBorder="1" applyAlignment="1">
      <alignment horizontal="center" vertical="center" shrinkToFit="1"/>
    </xf>
    <xf numFmtId="0" fontId="20" fillId="0" borderId="25" xfId="0" applyFont="1" applyBorder="1" applyAlignment="1">
      <alignment horizontal="center" vertical="center" shrinkToFit="1"/>
    </xf>
    <xf numFmtId="0" fontId="20" fillId="0" borderId="26" xfId="0" applyFont="1" applyBorder="1" applyAlignment="1">
      <alignment horizontal="center" vertical="center" shrinkToFit="1"/>
    </xf>
    <xf numFmtId="0" fontId="23" fillId="0" borderId="32" xfId="0" applyFont="1" applyBorder="1" applyAlignment="1" applyProtection="1">
      <alignment horizontal="center" vertical="center" shrinkToFit="1"/>
      <protection hidden="1"/>
    </xf>
    <xf numFmtId="0" fontId="23" fillId="0" borderId="33" xfId="0" applyFont="1" applyBorder="1" applyAlignment="1" applyProtection="1">
      <alignment horizontal="center" vertical="center" shrinkToFit="1"/>
      <protection hidden="1"/>
    </xf>
    <xf numFmtId="0" fontId="23" fillId="0" borderId="34" xfId="0" applyFont="1" applyBorder="1" applyAlignment="1" applyProtection="1">
      <alignment horizontal="center" vertical="center" shrinkToFit="1"/>
      <protection hidden="1"/>
    </xf>
    <xf numFmtId="0" fontId="23" fillId="0" borderId="35" xfId="0" applyFont="1" applyBorder="1" applyAlignment="1" applyProtection="1">
      <alignment horizontal="center" vertical="center" shrinkToFit="1"/>
      <protection hidden="1"/>
    </xf>
    <xf numFmtId="0" fontId="23" fillId="0" borderId="8" xfId="0" applyFont="1" applyBorder="1" applyAlignment="1" applyProtection="1">
      <alignment horizontal="center" vertical="center" shrinkToFit="1"/>
      <protection hidden="1"/>
    </xf>
    <xf numFmtId="0" fontId="23" fillId="0" borderId="36" xfId="0" applyFont="1" applyBorder="1" applyAlignment="1" applyProtection="1">
      <alignment horizontal="center" vertical="center" shrinkToFit="1"/>
      <protection hidden="1"/>
    </xf>
    <xf numFmtId="0" fontId="28" fillId="6" borderId="21" xfId="0" applyFont="1" applyFill="1" applyBorder="1" applyAlignment="1">
      <alignment horizontal="left" vertical="center" shrinkToFit="1"/>
    </xf>
    <xf numFmtId="0" fontId="28" fillId="6" borderId="22" xfId="0" applyFont="1" applyFill="1" applyBorder="1" applyAlignment="1">
      <alignment horizontal="left" vertical="center" shrinkToFit="1"/>
    </xf>
    <xf numFmtId="0" fontId="28" fillId="6" borderId="23" xfId="0" applyFont="1" applyFill="1" applyBorder="1" applyAlignment="1">
      <alignment horizontal="left" vertical="center" shrinkToFit="1"/>
    </xf>
    <xf numFmtId="0" fontId="21" fillId="0" borderId="14" xfId="0" applyFont="1" applyBorder="1" applyAlignment="1">
      <alignment horizontal="center" vertical="center" wrapText="1" shrinkToFit="1"/>
    </xf>
    <xf numFmtId="0" fontId="21" fillId="0" borderId="6" xfId="0" applyFont="1" applyBorder="1" applyAlignment="1">
      <alignment horizontal="center" vertical="center" wrapText="1" shrinkToFit="1"/>
    </xf>
    <xf numFmtId="0" fontId="21" fillId="0" borderId="15" xfId="0" applyFont="1" applyBorder="1" applyAlignment="1">
      <alignment horizontal="center" vertical="center" wrapText="1" shrinkToFit="1"/>
    </xf>
    <xf numFmtId="0" fontId="21" fillId="0" borderId="37" xfId="0" applyFont="1" applyBorder="1" applyAlignment="1">
      <alignment horizontal="center" vertical="center" wrapText="1" shrinkToFit="1"/>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20" fillId="0" borderId="6" xfId="0" applyFont="1" applyBorder="1" applyAlignment="1">
      <alignment horizontal="center" vertical="top" wrapText="1" shrinkToFit="1"/>
    </xf>
    <xf numFmtId="0" fontId="20" fillId="0" borderId="0" xfId="0" applyFont="1" applyBorder="1" applyAlignment="1">
      <alignment horizontal="center" vertical="top" wrapText="1" shrinkToFit="1"/>
    </xf>
    <xf numFmtId="0" fontId="20" fillId="0" borderId="1" xfId="0" applyFont="1" applyBorder="1" applyAlignment="1">
      <alignment horizontal="center" vertical="top" wrapText="1" shrinkToFit="1"/>
    </xf>
    <xf numFmtId="0" fontId="19" fillId="0" borderId="1" xfId="0" applyFont="1" applyBorder="1" applyAlignment="1">
      <alignment horizontal="center" shrinkToFit="1"/>
    </xf>
    <xf numFmtId="0" fontId="40" fillId="0" borderId="6" xfId="0" applyFont="1" applyBorder="1" applyAlignment="1">
      <alignment horizontal="left" vertical="center" wrapText="1" shrinkToFit="1"/>
    </xf>
    <xf numFmtId="0" fontId="40" fillId="0" borderId="1" xfId="0" applyFont="1" applyBorder="1" applyAlignment="1">
      <alignment horizontal="left" vertical="center" wrapText="1" shrinkToFit="1"/>
    </xf>
    <xf numFmtId="0" fontId="39" fillId="0" borderId="0" xfId="0" applyFont="1" applyBorder="1" applyAlignment="1">
      <alignment horizontal="justify" vertical="top" wrapText="1" shrinkToFit="1"/>
    </xf>
    <xf numFmtId="0" fontId="39" fillId="0" borderId="28" xfId="0" applyFont="1" applyBorder="1" applyAlignment="1">
      <alignment horizontal="justify" vertical="top" wrapText="1" shrinkToFit="1"/>
    </xf>
    <xf numFmtId="0" fontId="39" fillId="0" borderId="21" xfId="0" applyFont="1" applyBorder="1" applyAlignment="1">
      <alignment horizontal="justify" vertical="top" wrapText="1" shrinkToFit="1"/>
    </xf>
    <xf numFmtId="0" fontId="39" fillId="0" borderId="22" xfId="0" applyFont="1" applyBorder="1" applyAlignment="1">
      <alignment horizontal="justify" vertical="top" wrapText="1" shrinkToFit="1"/>
    </xf>
    <xf numFmtId="0" fontId="39" fillId="0" borderId="23" xfId="0" applyFont="1" applyBorder="1" applyAlignment="1">
      <alignment horizontal="justify" vertical="top" wrapText="1" shrinkToFit="1"/>
    </xf>
    <xf numFmtId="0" fontId="20" fillId="0" borderId="29" xfId="0" applyFont="1" applyBorder="1" applyAlignment="1">
      <alignment horizontal="center" vertical="center" shrinkToFit="1"/>
    </xf>
    <xf numFmtId="0" fontId="20" fillId="0" borderId="30" xfId="0" applyFont="1" applyBorder="1" applyAlignment="1">
      <alignment horizontal="center" vertical="center" shrinkToFit="1"/>
    </xf>
    <xf numFmtId="0" fontId="1" fillId="0" borderId="48" xfId="0" applyFont="1" applyBorder="1" applyAlignment="1" applyProtection="1">
      <alignment horizontal="center" vertical="center" shrinkToFit="1"/>
      <protection locked="0"/>
    </xf>
    <xf numFmtId="0" fontId="37" fillId="0" borderId="48" xfId="0" applyFont="1" applyBorder="1" applyAlignment="1" applyProtection="1">
      <alignment vertical="center"/>
      <protection locked="0"/>
    </xf>
    <xf numFmtId="0" fontId="0" fillId="0" borderId="0" xfId="0" applyAlignment="1">
      <alignment horizontal="left"/>
    </xf>
    <xf numFmtId="0" fontId="36" fillId="0" borderId="16"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17" xfId="0" applyFont="1" applyBorder="1" applyAlignment="1">
      <alignment horizontal="center" vertical="center" shrinkToFit="1"/>
    </xf>
    <xf numFmtId="0" fontId="1" fillId="0" borderId="14" xfId="0" applyFont="1" applyBorder="1" applyAlignment="1">
      <alignment horizontal="center" vertical="center" shrinkToFit="1"/>
    </xf>
    <xf numFmtId="0" fontId="1" fillId="0" borderId="6" xfId="0" applyFont="1" applyBorder="1" applyAlignment="1">
      <alignment horizontal="center" vertical="center" shrinkToFit="1"/>
    </xf>
    <xf numFmtId="0" fontId="1" fillId="0" borderId="15" xfId="0" applyFont="1" applyBorder="1" applyAlignment="1">
      <alignment horizontal="center" vertical="center" shrinkToFit="1"/>
    </xf>
    <xf numFmtId="0" fontId="20" fillId="0" borderId="18" xfId="0" applyFont="1" applyBorder="1" applyAlignment="1">
      <alignment horizontal="center" vertical="center" shrinkToFit="1"/>
    </xf>
    <xf numFmtId="0" fontId="20" fillId="0" borderId="12" xfId="0" applyFont="1" applyBorder="1" applyAlignment="1">
      <alignment horizontal="center" vertical="center" shrinkToFit="1"/>
    </xf>
    <xf numFmtId="0" fontId="20" fillId="0" borderId="19" xfId="0" applyFont="1" applyBorder="1" applyAlignment="1">
      <alignment horizontal="center" vertical="center" shrinkToFit="1"/>
    </xf>
    <xf numFmtId="0" fontId="20" fillId="0" borderId="20" xfId="0" applyFont="1" applyBorder="1" applyAlignment="1">
      <alignment horizontal="center" vertical="center" shrinkToFit="1"/>
    </xf>
    <xf numFmtId="0" fontId="29" fillId="2" borderId="4" xfId="0" applyFont="1" applyFill="1" applyBorder="1" applyAlignment="1">
      <alignment horizontal="center" vertical="center" shrinkToFit="1"/>
    </xf>
    <xf numFmtId="0" fontId="28" fillId="2" borderId="24" xfId="0" applyFont="1" applyFill="1" applyBorder="1" applyAlignment="1">
      <alignment horizontal="center" shrinkToFit="1"/>
    </xf>
    <xf numFmtId="0" fontId="28" fillId="2" borderId="25" xfId="0" applyFont="1" applyFill="1" applyBorder="1" applyAlignment="1">
      <alignment horizontal="center" shrinkToFit="1"/>
    </xf>
    <xf numFmtId="0" fontId="28" fillId="2" borderId="30" xfId="0" applyFont="1" applyFill="1" applyBorder="1" applyAlignment="1">
      <alignment horizontal="center" shrinkToFit="1"/>
    </xf>
    <xf numFmtId="0" fontId="38" fillId="0" borderId="27" xfId="0" applyFont="1" applyBorder="1" applyAlignment="1">
      <alignment horizontal="justify" vertical="top" wrapText="1" shrinkToFit="1"/>
    </xf>
    <xf numFmtId="0" fontId="24" fillId="2" borderId="24" xfId="0" applyFont="1" applyFill="1" applyBorder="1" applyAlignment="1">
      <alignment horizontal="center" vertical="center" shrinkToFit="1"/>
    </xf>
    <xf numFmtId="0" fontId="24" fillId="2" borderId="25" xfId="0" applyFont="1" applyFill="1" applyBorder="1" applyAlignment="1">
      <alignment horizontal="center" vertical="center" shrinkToFit="1"/>
    </xf>
    <xf numFmtId="0" fontId="24" fillId="2" borderId="30" xfId="0" applyFont="1" applyFill="1" applyBorder="1" applyAlignment="1">
      <alignment horizontal="center" vertical="center" shrinkToFit="1"/>
    </xf>
    <xf numFmtId="0" fontId="46" fillId="0" borderId="12" xfId="0" applyFont="1" applyBorder="1" applyAlignment="1">
      <alignment horizontal="center" vertical="center" shrinkToFit="1"/>
    </xf>
    <xf numFmtId="0" fontId="46" fillId="0" borderId="0" xfId="0" applyFont="1" applyBorder="1" applyAlignment="1">
      <alignment horizontal="center" vertical="center" shrinkToFit="1"/>
    </xf>
    <xf numFmtId="0" fontId="19" fillId="0" borderId="21" xfId="0" applyFont="1" applyBorder="1" applyAlignment="1">
      <alignment horizontal="center" shrinkToFit="1"/>
    </xf>
    <xf numFmtId="0" fontId="19" fillId="0" borderId="22" xfId="0" applyFont="1" applyBorder="1" applyAlignment="1">
      <alignment horizontal="center" shrinkToFit="1"/>
    </xf>
    <xf numFmtId="0" fontId="24" fillId="2" borderId="41" xfId="0" applyFont="1" applyFill="1" applyBorder="1" applyAlignment="1">
      <alignment horizontal="center" vertical="center" shrinkToFit="1"/>
    </xf>
    <xf numFmtId="0" fontId="24" fillId="2" borderId="42" xfId="0" applyFont="1" applyFill="1" applyBorder="1" applyAlignment="1">
      <alignment horizontal="center" vertical="center" shrinkToFit="1"/>
    </xf>
    <xf numFmtId="0" fontId="24" fillId="2" borderId="43" xfId="0" applyFont="1" applyFill="1" applyBorder="1" applyAlignment="1">
      <alignment horizontal="center" vertical="center" shrinkToFit="1"/>
    </xf>
    <xf numFmtId="0" fontId="19" fillId="0" borderId="27" xfId="0" applyFont="1" applyBorder="1" applyAlignment="1">
      <alignment horizontal="center" shrinkToFit="1"/>
    </xf>
    <xf numFmtId="0" fontId="21" fillId="0" borderId="18" xfId="0" applyFont="1" applyBorder="1" applyAlignment="1">
      <alignment horizontal="justify" vertical="top" wrapText="1" shrinkToFit="1"/>
    </xf>
    <xf numFmtId="0" fontId="21" fillId="0" borderId="12" xfId="0" applyFont="1" applyBorder="1" applyAlignment="1">
      <alignment horizontal="justify" vertical="top" wrapText="1" shrinkToFit="1"/>
    </xf>
    <xf numFmtId="0" fontId="21" fillId="0" borderId="31" xfId="0" applyFont="1" applyBorder="1" applyAlignment="1">
      <alignment horizontal="justify" vertical="top" wrapText="1" shrinkToFit="1"/>
    </xf>
    <xf numFmtId="0" fontId="21" fillId="0" borderId="27" xfId="0" applyFont="1" applyBorder="1" applyAlignment="1">
      <alignment horizontal="justify" vertical="top" wrapText="1" shrinkToFit="1"/>
    </xf>
    <xf numFmtId="0" fontId="21" fillId="0" borderId="0" xfId="0" applyFont="1" applyBorder="1" applyAlignment="1">
      <alignment horizontal="justify" vertical="top" wrapText="1" shrinkToFit="1"/>
    </xf>
    <xf numFmtId="0" fontId="21" fillId="0" borderId="28" xfId="0" applyFont="1" applyBorder="1" applyAlignment="1">
      <alignment horizontal="justify" vertical="top" wrapText="1" shrinkToFit="1"/>
    </xf>
    <xf numFmtId="0" fontId="21" fillId="0" borderId="21" xfId="0" applyFont="1" applyBorder="1" applyAlignment="1">
      <alignment horizontal="justify" vertical="top" wrapText="1" shrinkToFit="1"/>
    </xf>
    <xf numFmtId="0" fontId="21" fillId="0" borderId="22" xfId="0" applyFont="1" applyBorder="1" applyAlignment="1">
      <alignment horizontal="justify" vertical="top" wrapText="1" shrinkToFit="1"/>
    </xf>
    <xf numFmtId="0" fontId="21" fillId="0" borderId="23" xfId="0" applyFont="1" applyBorder="1" applyAlignment="1">
      <alignment horizontal="justify" vertical="top" wrapText="1" shrinkToFit="1"/>
    </xf>
    <xf numFmtId="0" fontId="28" fillId="0" borderId="18" xfId="0" applyFont="1" applyBorder="1" applyAlignment="1">
      <alignment horizontal="center" vertical="center" shrinkToFit="1"/>
    </xf>
    <xf numFmtId="0" fontId="28" fillId="0" borderId="12" xfId="0" applyFont="1" applyBorder="1" applyAlignment="1">
      <alignment horizontal="center" vertical="center" shrinkToFit="1"/>
    </xf>
    <xf numFmtId="0" fontId="28" fillId="0" borderId="31" xfId="0" applyFont="1" applyBorder="1" applyAlignment="1">
      <alignment horizontal="center" vertical="center" shrinkToFit="1"/>
    </xf>
    <xf numFmtId="0" fontId="28" fillId="0" borderId="27" xfId="0" applyFont="1" applyBorder="1" applyAlignment="1">
      <alignment horizontal="center" vertical="center" shrinkToFit="1"/>
    </xf>
    <xf numFmtId="0" fontId="28" fillId="0" borderId="0" xfId="0" applyFont="1" applyBorder="1" applyAlignment="1">
      <alignment horizontal="center" vertical="center" shrinkToFit="1"/>
    </xf>
    <xf numFmtId="0" fontId="28" fillId="0" borderId="28"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23" xfId="0" applyFont="1" applyBorder="1" applyAlignment="1">
      <alignment horizontal="center" vertical="center" shrinkToFit="1"/>
    </xf>
    <xf numFmtId="0" fontId="36" fillId="0" borderId="14" xfId="0" applyFont="1" applyBorder="1" applyAlignment="1">
      <alignment horizontal="center" vertical="center" shrinkToFit="1"/>
    </xf>
    <xf numFmtId="0" fontId="36" fillId="0" borderId="6" xfId="0" applyFont="1" applyBorder="1" applyAlignment="1">
      <alignment horizontal="center" vertical="center" shrinkToFit="1"/>
    </xf>
    <xf numFmtId="0" fontId="36" fillId="0" borderId="15" xfId="0" applyFont="1" applyBorder="1" applyAlignment="1">
      <alignment horizontal="center" vertical="center" shrinkToFit="1"/>
    </xf>
    <xf numFmtId="0" fontId="20" fillId="0" borderId="7" xfId="0" applyFont="1" applyBorder="1" applyAlignment="1" applyProtection="1">
      <alignment horizontal="center" vertical="center" shrinkToFit="1"/>
    </xf>
    <xf numFmtId="0" fontId="20" fillId="0" borderId="7" xfId="0" applyFont="1" applyBorder="1" applyAlignment="1">
      <alignment horizontal="center" vertical="center" shrinkToFit="1"/>
    </xf>
    <xf numFmtId="0" fontId="1" fillId="0" borderId="0" xfId="0" applyFont="1" applyBorder="1" applyAlignment="1" applyProtection="1">
      <alignment horizontal="right" vertical="center" shrinkToFit="1"/>
    </xf>
    <xf numFmtId="49" fontId="1" fillId="0" borderId="7" xfId="0" applyNumberFormat="1" applyFont="1" applyBorder="1" applyAlignment="1" applyProtection="1">
      <alignment horizontal="left" vertical="center" shrinkToFit="1"/>
    </xf>
    <xf numFmtId="0" fontId="1" fillId="0" borderId="7" xfId="0" applyFont="1" applyBorder="1" applyAlignment="1" applyProtection="1">
      <alignment horizontal="center" vertical="center" shrinkToFit="1"/>
    </xf>
    <xf numFmtId="0" fontId="37" fillId="0" borderId="7" xfId="0" applyFont="1" applyBorder="1" applyAlignment="1" applyProtection="1">
      <alignment vertical="center"/>
    </xf>
    <xf numFmtId="0" fontId="1" fillId="0" borderId="1" xfId="0" applyFont="1" applyBorder="1" applyAlignment="1">
      <alignment horizontal="center" vertical="center" shrinkToFit="1"/>
    </xf>
    <xf numFmtId="0" fontId="42" fillId="0" borderId="0" xfId="0" applyFont="1" applyAlignment="1">
      <alignment horizontal="center" vertical="center"/>
    </xf>
    <xf numFmtId="0" fontId="18" fillId="0" borderId="0" xfId="0" applyFont="1" applyAlignment="1">
      <alignment horizontal="center"/>
    </xf>
    <xf numFmtId="0" fontId="43"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28.bin"/><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5" Type="http://schemas.openxmlformats.org/officeDocument/2006/relationships/oleObject" Target="../embeddings/oleObject30.bin"/><Relationship Id="rId4" Type="http://schemas.openxmlformats.org/officeDocument/2006/relationships/oleObject" Target="../embeddings/oleObject29.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31.bin"/><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5" Type="http://schemas.openxmlformats.org/officeDocument/2006/relationships/oleObject" Target="../embeddings/oleObject33.bin"/><Relationship Id="rId4" Type="http://schemas.openxmlformats.org/officeDocument/2006/relationships/oleObject" Target="../embeddings/oleObject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oleObject" Target="../embeddings/oleObject6.bin"/><Relationship Id="rId4" Type="http://schemas.openxmlformats.org/officeDocument/2006/relationships/oleObject" Target="../embeddings/oleObject5.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openxmlformats.org/officeDocument/2006/relationships/oleObject" Target="../embeddings/oleObject9.bin"/><Relationship Id="rId4" Type="http://schemas.openxmlformats.org/officeDocument/2006/relationships/oleObject" Target="../embeddings/oleObject8.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openxmlformats.org/officeDocument/2006/relationships/oleObject" Target="../embeddings/oleObject12.bin"/><Relationship Id="rId4" Type="http://schemas.openxmlformats.org/officeDocument/2006/relationships/oleObject" Target="../embeddings/oleObject11.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openxmlformats.org/officeDocument/2006/relationships/oleObject" Target="../embeddings/oleObject15.bin"/><Relationship Id="rId4" Type="http://schemas.openxmlformats.org/officeDocument/2006/relationships/oleObject" Target="../embeddings/oleObject14.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6.bin"/><Relationship Id="rId2" Type="http://schemas.openxmlformats.org/officeDocument/2006/relationships/vmlDrawing" Target="../drawings/vmlDrawing6.vml"/><Relationship Id="rId1" Type="http://schemas.openxmlformats.org/officeDocument/2006/relationships/printerSettings" Target="../printerSettings/printerSettings6.bin"/><Relationship Id="rId5" Type="http://schemas.openxmlformats.org/officeDocument/2006/relationships/oleObject" Target="../embeddings/oleObject18.bin"/><Relationship Id="rId4" Type="http://schemas.openxmlformats.org/officeDocument/2006/relationships/oleObject" Target="../embeddings/oleObject17.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7.vml"/><Relationship Id="rId1" Type="http://schemas.openxmlformats.org/officeDocument/2006/relationships/printerSettings" Target="../printerSettings/printerSettings7.bin"/><Relationship Id="rId5" Type="http://schemas.openxmlformats.org/officeDocument/2006/relationships/oleObject" Target="../embeddings/oleObject21.bin"/><Relationship Id="rId4" Type="http://schemas.openxmlformats.org/officeDocument/2006/relationships/oleObject" Target="../embeddings/oleObject20.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22.bin"/><Relationship Id="rId2" Type="http://schemas.openxmlformats.org/officeDocument/2006/relationships/vmlDrawing" Target="../drawings/vmlDrawing8.vml"/><Relationship Id="rId1" Type="http://schemas.openxmlformats.org/officeDocument/2006/relationships/printerSettings" Target="../printerSettings/printerSettings8.bin"/><Relationship Id="rId5" Type="http://schemas.openxmlformats.org/officeDocument/2006/relationships/oleObject" Target="../embeddings/oleObject24.bin"/><Relationship Id="rId4" Type="http://schemas.openxmlformats.org/officeDocument/2006/relationships/oleObject" Target="../embeddings/oleObject23.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25.bin"/><Relationship Id="rId2" Type="http://schemas.openxmlformats.org/officeDocument/2006/relationships/vmlDrawing" Target="../drawings/vmlDrawing9.vml"/><Relationship Id="rId1" Type="http://schemas.openxmlformats.org/officeDocument/2006/relationships/printerSettings" Target="../printerSettings/printerSettings9.bin"/><Relationship Id="rId5" Type="http://schemas.openxmlformats.org/officeDocument/2006/relationships/oleObject" Target="../embeddings/oleObject27.bin"/><Relationship Id="rId4"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sheetPr codeName="Sheet1"/>
  <dimension ref="A1:CV68"/>
  <sheetViews>
    <sheetView tabSelected="1" topLeftCell="A4" zoomScaleNormal="100" workbookViewId="0">
      <selection activeCell="L8" sqref="L8:N8"/>
    </sheetView>
  </sheetViews>
  <sheetFormatPr defaultRowHeight="15.75"/>
  <cols>
    <col min="1" max="1" width="9.85546875" style="2" customWidth="1"/>
    <col min="2" max="2" width="8.7109375" style="7" customWidth="1"/>
    <col min="3" max="3" width="5.7109375" style="7"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29" width="13.28515625" style="2" hidden="1" customWidth="1"/>
    <col min="30" max="31" width="12.5703125" style="2" hidden="1" customWidth="1"/>
    <col min="32" max="32" width="7.7109375" style="2" hidden="1" customWidth="1"/>
    <col min="33" max="33" width="8.5703125" style="2" hidden="1" customWidth="1"/>
    <col min="34" max="34" width="13.7109375" style="2" hidden="1" customWidth="1"/>
    <col min="35" max="35" width="13.5703125" style="2" hidden="1" customWidth="1"/>
    <col min="36" max="36" width="12.5703125" style="2" hidden="1" customWidth="1"/>
    <col min="37" max="37" width="19.85546875" style="2" hidden="1" customWidth="1"/>
    <col min="38" max="38" width="16.28515625" style="2" hidden="1" customWidth="1"/>
    <col min="39" max="39" width="9.5703125" style="2" hidden="1" customWidth="1"/>
    <col min="40" max="40" width="11.42578125" style="2" hidden="1" customWidth="1"/>
    <col min="41" max="41" width="9.7109375" style="2" hidden="1" customWidth="1"/>
    <col min="42" max="42" width="7" style="2" hidden="1" customWidth="1"/>
    <col min="43" max="43" width="9.85546875" style="2" hidden="1" customWidth="1"/>
    <col min="44" max="44" width="10.7109375" style="2" hidden="1" customWidth="1"/>
    <col min="45" max="45" width="9.28515625" style="2" hidden="1" customWidth="1"/>
    <col min="46" max="46" width="9.42578125" style="2" hidden="1" customWidth="1"/>
    <col min="47" max="47" width="8.5703125" style="2" hidden="1" customWidth="1"/>
    <col min="48" max="48" width="9" style="2" hidden="1" customWidth="1"/>
    <col min="49" max="49" width="10.85546875" style="2" hidden="1" customWidth="1"/>
    <col min="50" max="50" width="9.140625" style="2" hidden="1" customWidth="1"/>
    <col min="51" max="51" width="8.28515625" style="2" hidden="1" customWidth="1"/>
    <col min="52" max="52" width="7.5703125" style="2" hidden="1" customWidth="1"/>
    <col min="53" max="54" width="6" style="2" hidden="1" customWidth="1"/>
    <col min="55" max="55" width="8" style="2" hidden="1" customWidth="1"/>
    <col min="56" max="56" width="6.85546875" style="2" hidden="1" customWidth="1"/>
    <col min="57" max="57" width="7.7109375" style="2" hidden="1" customWidth="1"/>
    <col min="58" max="59" width="7.42578125" style="2" hidden="1" customWidth="1"/>
    <col min="60" max="60" width="8.7109375" style="2" hidden="1" customWidth="1"/>
    <col min="61" max="61" width="7.5703125" style="2" hidden="1" customWidth="1"/>
    <col min="62" max="62" width="10.85546875" style="2" hidden="1" customWidth="1"/>
    <col min="63" max="63" width="9.42578125" style="2" hidden="1" customWidth="1"/>
    <col min="64" max="64" width="10.42578125" style="2" hidden="1" customWidth="1"/>
    <col min="65" max="65" width="15.28515625" style="2" hidden="1" customWidth="1"/>
    <col min="66" max="66" width="2.140625" style="2" hidden="1" customWidth="1"/>
    <col min="67" max="68" width="2.28515625" style="2" hidden="1" customWidth="1"/>
    <col min="69" max="69" width="3.140625" style="2" hidden="1" customWidth="1"/>
    <col min="70" max="70" width="2.140625" style="2" hidden="1" customWidth="1"/>
    <col min="71" max="71" width="2.7109375" style="2" hidden="1" customWidth="1"/>
    <col min="72" max="72" width="2.140625" style="2" hidden="1" customWidth="1"/>
    <col min="73" max="73" width="3.140625" style="2" hidden="1" customWidth="1"/>
    <col min="74" max="74" width="2.42578125" style="2" hidden="1" customWidth="1"/>
    <col min="75" max="75" width="2" style="2" hidden="1" customWidth="1"/>
    <col min="76" max="76" width="3.42578125" style="2" hidden="1" customWidth="1"/>
    <col min="77" max="78" width="1.85546875" style="2" hidden="1" customWidth="1"/>
    <col min="79" max="80" width="2.42578125" style="2" hidden="1" customWidth="1"/>
    <col min="81" max="81" width="4.140625" style="2" hidden="1" customWidth="1"/>
    <col min="82" max="82" width="3" style="2" hidden="1" customWidth="1"/>
    <col min="83" max="83" width="2" style="2" hidden="1" customWidth="1"/>
    <col min="84" max="84" width="2.85546875" style="2" hidden="1" customWidth="1"/>
    <col min="85" max="85" width="4.42578125" style="2" hidden="1" customWidth="1"/>
    <col min="86" max="87" width="2.140625" style="2" hidden="1" customWidth="1"/>
    <col min="88" max="89" width="3.28515625" style="2" hidden="1" customWidth="1"/>
    <col min="90" max="94" width="4.42578125" style="2" hidden="1" customWidth="1"/>
    <col min="95" max="95" width="6.5703125" style="2" hidden="1" customWidth="1"/>
    <col min="96" max="98" width="7.7109375" style="2" hidden="1" customWidth="1"/>
    <col min="99" max="99" width="24" style="2" hidden="1" customWidth="1"/>
    <col min="100" max="100" width="2.140625" style="2" hidden="1" customWidth="1"/>
    <col min="101" max="16384" width="9.140625" style="2"/>
  </cols>
  <sheetData>
    <row r="1" spans="1:64" s="1" customFormat="1" ht="15.75" customHeight="1" thickBot="1">
      <c r="A1" s="145"/>
      <c r="B1" s="117" t="s">
        <v>201</v>
      </c>
      <c r="C1" s="118"/>
      <c r="D1" s="118"/>
      <c r="E1" s="118"/>
      <c r="F1" s="118"/>
      <c r="G1" s="118"/>
      <c r="H1" s="118"/>
      <c r="I1" s="118"/>
      <c r="J1" s="118"/>
      <c r="K1" s="118"/>
      <c r="L1" s="118"/>
      <c r="M1" s="118"/>
      <c r="N1" s="118"/>
      <c r="O1" s="118"/>
      <c r="P1" s="118"/>
      <c r="Q1" s="118"/>
      <c r="R1" s="118"/>
      <c r="S1" s="138"/>
      <c r="T1" s="167" t="s">
        <v>166</v>
      </c>
      <c r="U1" s="168"/>
      <c r="V1" s="168"/>
      <c r="W1" s="168"/>
      <c r="X1" s="169"/>
      <c r="Y1" s="173" t="s">
        <v>123</v>
      </c>
      <c r="Z1" s="174"/>
      <c r="AA1" s="174"/>
      <c r="AB1" s="175"/>
      <c r="AC1" s="13"/>
      <c r="AD1" s="13"/>
      <c r="AE1" s="13"/>
      <c r="AF1" s="13"/>
    </row>
    <row r="2" spans="1:64" s="1" customFormat="1" ht="17.25" customHeight="1" thickBot="1">
      <c r="A2" s="145"/>
      <c r="B2" s="119" t="s">
        <v>0</v>
      </c>
      <c r="C2" s="119"/>
      <c r="D2" s="119"/>
      <c r="E2" s="119"/>
      <c r="F2" s="119"/>
      <c r="G2" s="119"/>
      <c r="H2" s="119"/>
      <c r="I2" s="119"/>
      <c r="J2" s="119"/>
      <c r="K2" s="119"/>
      <c r="L2" s="119"/>
      <c r="M2" s="119"/>
      <c r="N2" s="119"/>
      <c r="O2" s="119"/>
      <c r="P2" s="119"/>
      <c r="Q2" s="118"/>
      <c r="R2" s="118"/>
      <c r="S2" s="138"/>
      <c r="T2" s="170"/>
      <c r="U2" s="171"/>
      <c r="V2" s="171"/>
      <c r="W2" s="171"/>
      <c r="X2" s="172"/>
      <c r="Y2" s="176" t="s">
        <v>169</v>
      </c>
      <c r="Z2" s="177"/>
      <c r="AA2" s="177"/>
      <c r="AB2" s="178"/>
      <c r="AC2" s="13"/>
      <c r="AD2" s="13"/>
      <c r="AE2" s="13"/>
      <c r="AF2" s="13"/>
    </row>
    <row r="3" spans="1:64" s="1" customFormat="1" ht="15.75" customHeight="1">
      <c r="A3" s="145"/>
      <c r="B3" s="119"/>
      <c r="C3" s="119"/>
      <c r="D3" s="119"/>
      <c r="E3" s="119"/>
      <c r="F3" s="119"/>
      <c r="G3" s="119"/>
      <c r="H3" s="119"/>
      <c r="I3" s="119"/>
      <c r="J3" s="119"/>
      <c r="K3" s="119"/>
      <c r="L3" s="119"/>
      <c r="M3" s="119"/>
      <c r="N3" s="119"/>
      <c r="O3" s="119"/>
      <c r="P3" s="119"/>
      <c r="Q3" s="118"/>
      <c r="R3" s="118"/>
      <c r="S3" s="138"/>
      <c r="T3" s="196" t="s">
        <v>93</v>
      </c>
      <c r="U3" s="197"/>
      <c r="V3" s="197"/>
      <c r="W3" s="197"/>
      <c r="X3" s="198"/>
      <c r="Y3" s="179"/>
      <c r="Z3" s="179"/>
      <c r="AA3" s="179"/>
      <c r="AB3" s="180"/>
      <c r="AC3" s="13"/>
      <c r="AD3" s="13"/>
      <c r="AE3" s="13"/>
      <c r="AF3" s="13"/>
    </row>
    <row r="4" spans="1:64" s="1" customFormat="1" ht="18" customHeight="1" thickBot="1">
      <c r="A4" s="145"/>
      <c r="B4" s="145"/>
      <c r="C4" s="145"/>
      <c r="D4" s="150" t="s">
        <v>211</v>
      </c>
      <c r="E4" s="150"/>
      <c r="F4" s="150"/>
      <c r="G4" s="150"/>
      <c r="H4" s="150"/>
      <c r="I4" s="150"/>
      <c r="J4" s="150"/>
      <c r="K4" s="150"/>
      <c r="L4" s="150"/>
      <c r="M4" s="26"/>
      <c r="N4" s="150"/>
      <c r="O4" s="150"/>
      <c r="P4" s="150"/>
      <c r="Q4" s="150"/>
      <c r="R4" s="150"/>
      <c r="S4" s="138"/>
      <c r="T4" s="199"/>
      <c r="U4" s="200"/>
      <c r="V4" s="200"/>
      <c r="W4" s="200"/>
      <c r="X4" s="201"/>
      <c r="Y4" s="179"/>
      <c r="Z4" s="179"/>
      <c r="AA4" s="179"/>
      <c r="AB4" s="180"/>
      <c r="AC4" s="14"/>
      <c r="AD4" s="14"/>
      <c r="AE4" s="14"/>
      <c r="AF4" s="14"/>
    </row>
    <row r="5" spans="1:64" s="1" customFormat="1" ht="13.5" customHeight="1">
      <c r="A5" s="145"/>
      <c r="B5" s="145"/>
      <c r="C5" s="145"/>
      <c r="D5" s="145"/>
      <c r="E5" s="145"/>
      <c r="F5" s="145"/>
      <c r="G5" s="145"/>
      <c r="H5" s="145"/>
      <c r="I5" s="145"/>
      <c r="J5" s="145"/>
      <c r="K5" s="145"/>
      <c r="L5" s="145"/>
      <c r="M5" s="145"/>
      <c r="N5" s="145"/>
      <c r="O5" s="145"/>
      <c r="P5" s="145"/>
      <c r="Q5" s="145"/>
      <c r="R5" s="145"/>
      <c r="S5" s="138"/>
      <c r="T5" s="182" t="str">
        <f>IF(E6="", "Department can not be left blank", "")</f>
        <v/>
      </c>
      <c r="U5" s="183"/>
      <c r="V5" s="183"/>
      <c r="W5" s="183"/>
      <c r="X5" s="184"/>
      <c r="Y5" s="179"/>
      <c r="Z5" s="179"/>
      <c r="AA5" s="179"/>
      <c r="AB5" s="180"/>
      <c r="AC5" s="15"/>
      <c r="AD5" s="15"/>
      <c r="AE5" s="15"/>
      <c r="AF5" s="15"/>
      <c r="AI5" s="1">
        <f>IF(T5&lt;&gt;"",1,0)</f>
        <v>0</v>
      </c>
    </row>
    <row r="6" spans="1:64" s="1" customFormat="1" ht="20.100000000000001" customHeight="1">
      <c r="A6" s="148" t="s">
        <v>120</v>
      </c>
      <c r="B6" s="149"/>
      <c r="C6" s="149"/>
      <c r="D6" s="149"/>
      <c r="E6" s="147" t="s">
        <v>207</v>
      </c>
      <c r="F6" s="147"/>
      <c r="G6" s="147"/>
      <c r="H6" s="147"/>
      <c r="I6" s="147"/>
      <c r="J6" s="147"/>
      <c r="K6" s="147"/>
      <c r="L6" s="147"/>
      <c r="M6" s="147"/>
      <c r="N6" s="147"/>
      <c r="O6" s="147"/>
      <c r="P6" s="147"/>
      <c r="Q6" s="147"/>
      <c r="R6" s="147"/>
      <c r="S6" s="138"/>
      <c r="T6" s="187" t="str">
        <f>IF(C7="", "Program can not be left blank", "")</f>
        <v/>
      </c>
      <c r="U6" s="188"/>
      <c r="V6" s="188"/>
      <c r="W6" s="188"/>
      <c r="X6" s="189"/>
      <c r="Y6" s="179" t="s">
        <v>185</v>
      </c>
      <c r="Z6" s="179"/>
      <c r="AA6" s="179"/>
      <c r="AB6" s="180"/>
      <c r="AC6" s="15"/>
      <c r="AD6" s="15"/>
      <c r="AE6" s="15"/>
      <c r="AF6" s="15"/>
      <c r="AI6" s="22">
        <f t="shared" ref="AI6:AI15" si="0">IF(T6&lt;&gt;"",1,0)</f>
        <v>0</v>
      </c>
      <c r="AJ6" s="1" t="str">
        <f>LEFT(E6,FIND(" ",E6))</f>
        <v xml:space="preserve">Hyderabad </v>
      </c>
    </row>
    <row r="7" spans="1:64" s="1" customFormat="1" ht="20.100000000000001" customHeight="1">
      <c r="A7" s="148" t="s">
        <v>121</v>
      </c>
      <c r="B7" s="148"/>
      <c r="C7" s="146" t="s">
        <v>213</v>
      </c>
      <c r="D7" s="146"/>
      <c r="E7" s="146"/>
      <c r="F7" s="146"/>
      <c r="G7" s="146"/>
      <c r="H7" s="146"/>
      <c r="I7" s="146"/>
      <c r="J7" s="146"/>
      <c r="K7" s="146"/>
      <c r="L7" s="146"/>
      <c r="M7" s="146"/>
      <c r="N7" s="146"/>
      <c r="O7" s="146"/>
      <c r="P7" s="146"/>
      <c r="Q7" s="146"/>
      <c r="R7" s="146"/>
      <c r="S7" s="138"/>
      <c r="T7" s="187" t="str">
        <f>IF(B8="", "Semester can not be left blank", "")</f>
        <v/>
      </c>
      <c r="U7" s="188"/>
      <c r="V7" s="188"/>
      <c r="W7" s="188"/>
      <c r="X7" s="189"/>
      <c r="Y7" s="179"/>
      <c r="Z7" s="179"/>
      <c r="AA7" s="179"/>
      <c r="AB7" s="180"/>
      <c r="AC7" s="15"/>
      <c r="AD7" s="15"/>
      <c r="AE7" s="15"/>
      <c r="AF7" s="15"/>
      <c r="AI7" s="22">
        <f t="shared" si="0"/>
        <v>0</v>
      </c>
    </row>
    <row r="8" spans="1:64" s="1" customFormat="1" ht="20.100000000000001" customHeight="1">
      <c r="A8" s="41" t="s">
        <v>1</v>
      </c>
      <c r="B8" s="62" t="s">
        <v>79</v>
      </c>
      <c r="C8" s="40" t="s">
        <v>2</v>
      </c>
      <c r="D8" s="63" t="str">
        <f>IF(OR(B8="First",B8="Second"),"First",IF(OR(B8="Third",B8="Fourth"),"Second",IF(OR(B8="Fifth",B8="Sixth"),"Third",IF(C7="B.ARCH",IF(OR(B8="Seventh",B8="Eighth"),"Fourth",IF(OR(B8="Ninth",B8="Tenth"),"Final","Final")),"Final"))))</f>
        <v>First</v>
      </c>
      <c r="E8" s="154" t="s">
        <v>3</v>
      </c>
      <c r="F8" s="154"/>
      <c r="G8" s="154"/>
      <c r="H8" s="154"/>
      <c r="I8" s="154"/>
      <c r="J8" s="224" t="s">
        <v>217</v>
      </c>
      <c r="K8" s="225"/>
      <c r="L8" s="157" t="s">
        <v>13</v>
      </c>
      <c r="M8" s="157"/>
      <c r="N8" s="157"/>
      <c r="O8" s="156" t="s">
        <v>214</v>
      </c>
      <c r="P8" s="156"/>
      <c r="Q8" s="156"/>
      <c r="R8" s="156"/>
      <c r="S8" s="138"/>
      <c r="T8" s="187" t="str">
        <f>IF(D8="", "Year can not be left blank", "")</f>
        <v/>
      </c>
      <c r="U8" s="188"/>
      <c r="V8" s="188"/>
      <c r="W8" s="188"/>
      <c r="X8" s="189"/>
      <c r="Y8" s="179"/>
      <c r="Z8" s="179"/>
      <c r="AA8" s="179"/>
      <c r="AB8" s="180"/>
      <c r="AC8" s="15"/>
      <c r="AD8" s="15"/>
      <c r="AE8" s="15"/>
      <c r="AF8" s="15"/>
      <c r="AI8" s="22">
        <f t="shared" si="0"/>
        <v>0</v>
      </c>
      <c r="BL8" s="44"/>
    </row>
    <row r="9" spans="1:64" s="1" customFormat="1" ht="20.100000000000001" customHeight="1">
      <c r="A9" s="41" t="s">
        <v>4</v>
      </c>
      <c r="B9" s="147" t="s">
        <v>115</v>
      </c>
      <c r="C9" s="147"/>
      <c r="D9" s="147"/>
      <c r="E9" s="147"/>
      <c r="F9" s="147"/>
      <c r="G9" s="147"/>
      <c r="H9" s="147"/>
      <c r="I9" s="147"/>
      <c r="J9" s="147"/>
      <c r="K9" s="147"/>
      <c r="L9" s="147"/>
      <c r="M9" s="147"/>
      <c r="N9" s="154" t="s">
        <v>5</v>
      </c>
      <c r="O9" s="154"/>
      <c r="P9" s="154"/>
      <c r="Q9" s="155" t="s">
        <v>215</v>
      </c>
      <c r="R9" s="155"/>
      <c r="S9" s="138"/>
      <c r="T9" s="187" t="str">
        <f>IF(J8="", "Batch can not be left blank", "")</f>
        <v/>
      </c>
      <c r="U9" s="188"/>
      <c r="V9" s="188"/>
      <c r="W9" s="188"/>
      <c r="X9" s="189"/>
      <c r="Y9" s="179"/>
      <c r="Z9" s="179"/>
      <c r="AA9" s="179"/>
      <c r="AB9" s="180"/>
      <c r="AC9" s="15"/>
      <c r="AD9" s="15"/>
      <c r="AE9" s="15"/>
      <c r="AF9" s="15"/>
      <c r="AI9" s="22">
        <f t="shared" si="0"/>
        <v>0</v>
      </c>
    </row>
    <row r="10" spans="1:64" s="1" customFormat="1" ht="20.100000000000001" customHeight="1">
      <c r="A10" s="148" t="s">
        <v>212</v>
      </c>
      <c r="B10" s="148"/>
      <c r="C10" s="148"/>
      <c r="D10" s="148"/>
      <c r="E10" s="147" t="s">
        <v>210</v>
      </c>
      <c r="F10" s="147"/>
      <c r="G10" s="147"/>
      <c r="H10" s="147"/>
      <c r="I10" s="147"/>
      <c r="J10" s="147"/>
      <c r="K10" s="147"/>
      <c r="L10" s="147"/>
      <c r="M10" s="147"/>
      <c r="N10" s="147"/>
      <c r="O10" s="147"/>
      <c r="P10" s="147"/>
      <c r="Q10" s="147"/>
      <c r="R10" s="147"/>
      <c r="S10" s="138"/>
      <c r="T10" s="187" t="str">
        <f>IF(L8="", "Examination can not be left blank", "")</f>
        <v/>
      </c>
      <c r="U10" s="188"/>
      <c r="V10" s="188"/>
      <c r="W10" s="188"/>
      <c r="X10" s="189"/>
      <c r="Y10" s="179"/>
      <c r="Z10" s="179"/>
      <c r="AA10" s="179"/>
      <c r="AB10" s="180"/>
      <c r="AC10" s="15"/>
      <c r="AD10" s="15"/>
      <c r="AE10" s="15"/>
      <c r="AF10" s="15"/>
      <c r="AI10" s="22">
        <f t="shared" si="0"/>
        <v>0</v>
      </c>
      <c r="BL10" s="45"/>
    </row>
    <row r="11" spans="1:64" s="3" customFormat="1" ht="9.9499999999999993" customHeight="1">
      <c r="A11" s="151"/>
      <c r="B11" s="151"/>
      <c r="C11" s="151"/>
      <c r="D11" s="164" t="s">
        <v>136</v>
      </c>
      <c r="E11" s="164"/>
      <c r="F11" s="164"/>
      <c r="G11" s="164"/>
      <c r="H11" s="164"/>
      <c r="I11" s="164"/>
      <c r="J11" s="164"/>
      <c r="K11" s="164"/>
      <c r="L11" s="151"/>
      <c r="M11" s="151"/>
      <c r="N11" s="151"/>
      <c r="O11" s="151"/>
      <c r="P11" s="151"/>
      <c r="Q11" s="151"/>
      <c r="R11" s="151"/>
      <c r="S11" s="138"/>
      <c r="T11" s="187" t="str">
        <f>IF(O8="", "Exam Month can not be left blank", "")</f>
        <v/>
      </c>
      <c r="U11" s="188"/>
      <c r="V11" s="188"/>
      <c r="W11" s="188"/>
      <c r="X11" s="189"/>
      <c r="Y11" s="179"/>
      <c r="Z11" s="179"/>
      <c r="AA11" s="179"/>
      <c r="AB11" s="180"/>
      <c r="AC11" s="15"/>
      <c r="AD11" s="15"/>
      <c r="AE11" s="15"/>
      <c r="AF11" s="15"/>
      <c r="AI11" s="22">
        <f t="shared" si="0"/>
        <v>0</v>
      </c>
    </row>
    <row r="12" spans="1:64" s="1"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187" t="str">
        <f>IF(B9="", "Subject can not be left blank", "")</f>
        <v/>
      </c>
      <c r="U12" s="188"/>
      <c r="V12" s="188"/>
      <c r="W12" s="188"/>
      <c r="X12" s="189"/>
      <c r="Y12" s="217" t="s">
        <v>147</v>
      </c>
      <c r="Z12" s="217"/>
      <c r="AA12" s="217"/>
      <c r="AB12" s="218"/>
      <c r="AC12" s="15"/>
      <c r="AD12" s="15"/>
      <c r="AE12" s="15"/>
      <c r="AF12" s="15"/>
      <c r="AI12" s="22">
        <f t="shared" si="0"/>
        <v>0</v>
      </c>
    </row>
    <row r="13" spans="1:64" s="1" customFormat="1" ht="12.95" customHeight="1">
      <c r="A13" s="153"/>
      <c r="B13" s="153"/>
      <c r="C13" s="153"/>
      <c r="D13" s="161"/>
      <c r="E13" s="162"/>
      <c r="F13" s="162"/>
      <c r="G13" s="162"/>
      <c r="H13" s="162"/>
      <c r="I13" s="162"/>
      <c r="J13" s="162"/>
      <c r="K13" s="163"/>
      <c r="L13" s="162"/>
      <c r="M13" s="162"/>
      <c r="N13" s="162"/>
      <c r="O13" s="162"/>
      <c r="P13" s="162"/>
      <c r="Q13" s="162"/>
      <c r="R13" s="163"/>
      <c r="S13" s="138"/>
      <c r="T13" s="187" t="str">
        <f>IF(Q9="", "Date of Conduct can not be left blank", "")</f>
        <v/>
      </c>
      <c r="U13" s="188"/>
      <c r="V13" s="188"/>
      <c r="W13" s="188"/>
      <c r="X13" s="189"/>
      <c r="Y13" s="217"/>
      <c r="Z13" s="217"/>
      <c r="AA13" s="217"/>
      <c r="AB13" s="218"/>
      <c r="AC13" s="15"/>
      <c r="AD13" s="15"/>
      <c r="AE13" s="15"/>
      <c r="AF13" s="15"/>
      <c r="AI13" s="22">
        <f t="shared" si="0"/>
        <v>0</v>
      </c>
    </row>
    <row r="14" spans="1:64" s="1" customFormat="1" ht="12.95" customHeight="1">
      <c r="A14" s="153"/>
      <c r="B14" s="153"/>
      <c r="C14" s="153"/>
      <c r="D14" s="161"/>
      <c r="E14" s="162"/>
      <c r="F14" s="162"/>
      <c r="G14" s="162"/>
      <c r="H14" s="162"/>
      <c r="I14" s="162"/>
      <c r="J14" s="162"/>
      <c r="K14" s="163"/>
      <c r="L14" s="162"/>
      <c r="M14" s="162"/>
      <c r="N14" s="162"/>
      <c r="O14" s="162"/>
      <c r="P14" s="162"/>
      <c r="Q14" s="162"/>
      <c r="R14" s="163"/>
      <c r="S14" s="138"/>
      <c r="T14" s="187" t="str">
        <f>IF(E10="", "Name of Internal Examiner can not be left blank", "")</f>
        <v/>
      </c>
      <c r="U14" s="188"/>
      <c r="V14" s="188"/>
      <c r="W14" s="188"/>
      <c r="X14" s="189"/>
      <c r="Y14" s="217"/>
      <c r="Z14" s="217"/>
      <c r="AA14" s="217"/>
      <c r="AB14" s="218"/>
      <c r="AC14" s="15"/>
      <c r="AD14" s="15"/>
      <c r="AE14" s="15"/>
      <c r="AF14" s="15"/>
      <c r="AI14" s="22">
        <f t="shared" si="0"/>
        <v>0</v>
      </c>
    </row>
    <row r="15" spans="1:64" s="1" customFormat="1" ht="12.95" customHeight="1" thickBot="1">
      <c r="A15" s="153"/>
      <c r="B15" s="153"/>
      <c r="C15" s="153"/>
      <c r="D15" s="161"/>
      <c r="E15" s="162"/>
      <c r="F15" s="162"/>
      <c r="G15" s="162"/>
      <c r="H15" s="162"/>
      <c r="I15" s="162"/>
      <c r="J15" s="162"/>
      <c r="K15" s="163"/>
      <c r="L15" s="162"/>
      <c r="M15" s="162"/>
      <c r="N15" s="162"/>
      <c r="O15" s="162"/>
      <c r="P15" s="162"/>
      <c r="Q15" s="162"/>
      <c r="R15" s="163"/>
      <c r="S15" s="138"/>
      <c r="T15" s="202" t="str">
        <f>IF(J17="", "Final Exam Marks Out of can not be left blank", "")</f>
        <v/>
      </c>
      <c r="U15" s="203"/>
      <c r="V15" s="203"/>
      <c r="W15" s="203"/>
      <c r="X15" s="204"/>
      <c r="Y15" s="217"/>
      <c r="Z15" s="217"/>
      <c r="AA15" s="217"/>
      <c r="AB15" s="218"/>
      <c r="AC15" s="15"/>
      <c r="AD15" s="15"/>
      <c r="AE15" s="15"/>
      <c r="AF15" s="15"/>
      <c r="AI15" s="22">
        <f t="shared" si="0"/>
        <v>0</v>
      </c>
    </row>
    <row r="16" spans="1:64" s="1"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186" t="s">
        <v>127</v>
      </c>
      <c r="U16" s="186"/>
      <c r="V16" s="190">
        <f>SUM(AI5:AI15)</f>
        <v>0</v>
      </c>
      <c r="W16" s="191"/>
      <c r="X16" s="192"/>
      <c r="Y16" s="219"/>
      <c r="Z16" s="220"/>
      <c r="AA16" s="220"/>
      <c r="AB16" s="221"/>
      <c r="AC16" s="13"/>
      <c r="AD16" s="13"/>
      <c r="AE16" s="13"/>
      <c r="AF16" s="13"/>
    </row>
    <row r="17" spans="1:100" s="1" customFormat="1" ht="16.5" customHeight="1" thickBot="1">
      <c r="A17" s="153"/>
      <c r="B17" s="153"/>
      <c r="C17" s="153"/>
      <c r="D17" s="126" t="s">
        <v>8</v>
      </c>
      <c r="E17" s="127"/>
      <c r="F17" s="127"/>
      <c r="G17" s="127"/>
      <c r="H17" s="127"/>
      <c r="I17" s="27"/>
      <c r="J17" s="121">
        <v>60</v>
      </c>
      <c r="K17" s="122"/>
      <c r="L17" s="165" t="s">
        <v>8</v>
      </c>
      <c r="M17" s="166"/>
      <c r="N17" s="166"/>
      <c r="O17" s="166"/>
      <c r="P17" s="39">
        <f>$J$17</f>
        <v>60</v>
      </c>
      <c r="Q17" s="151"/>
      <c r="R17" s="152"/>
      <c r="S17" s="138"/>
      <c r="T17" s="23" t="s">
        <v>122</v>
      </c>
      <c r="U17" s="193" t="s">
        <v>131</v>
      </c>
      <c r="V17" s="194"/>
      <c r="W17" s="195"/>
      <c r="X17" s="222" t="s">
        <v>119</v>
      </c>
      <c r="Y17" s="194"/>
      <c r="Z17" s="194"/>
      <c r="AA17" s="194"/>
      <c r="AB17" s="223"/>
      <c r="AC17" s="12"/>
      <c r="AD17" s="12"/>
      <c r="AE17" s="12"/>
      <c r="AF17" s="12"/>
    </row>
    <row r="18" spans="1:100" s="66" customFormat="1" ht="5.0999999999999996" customHeight="1">
      <c r="A18" s="67"/>
      <c r="B18" s="131"/>
      <c r="C18" s="132"/>
      <c r="D18" s="227" t="s">
        <v>136</v>
      </c>
      <c r="E18" s="228"/>
      <c r="F18" s="228"/>
      <c r="G18" s="228"/>
      <c r="H18" s="228"/>
      <c r="I18" s="228"/>
      <c r="J18" s="228"/>
      <c r="K18" s="229"/>
      <c r="L18" s="230"/>
      <c r="M18" s="231"/>
      <c r="N18" s="231"/>
      <c r="O18" s="231"/>
      <c r="P18" s="231"/>
      <c r="Q18" s="231"/>
      <c r="R18" s="232"/>
      <c r="S18" s="138"/>
      <c r="T18" s="69"/>
      <c r="U18" s="233"/>
      <c r="V18" s="234"/>
      <c r="W18" s="235"/>
      <c r="X18" s="236"/>
      <c r="Y18" s="234"/>
      <c r="Z18" s="234"/>
      <c r="AA18" s="234"/>
      <c r="AB18" s="235"/>
      <c r="AC18" s="65"/>
      <c r="AD18" s="65"/>
      <c r="AE18" s="65"/>
      <c r="AF18" s="65"/>
    </row>
    <row r="19" spans="1:100" s="1"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4"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1" t="b">
        <f>IF(ISNUMBER(A19)&lt;&gt;"",AND(ISNUMBER(INT(MID(A19,1,3))),MID(A19,4,1)="",MID(A19,1,1)&lt;&gt;"0"))</f>
        <v>0</v>
      </c>
      <c r="AH19" s="20" t="str">
        <f>IF(AG19=TRUE,"OK","S#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74" t="str">
        <f>RIGHT(B19,3)</f>
        <v/>
      </c>
      <c r="BM19" s="74" t="b">
        <f>ISNUMBER(INT((MID(BL19,1,1))))</f>
        <v>0</v>
      </c>
      <c r="BN19" s="74" t="b">
        <f>ISNUMBER(INT((MID(BL19,2,1))))</f>
        <v>0</v>
      </c>
      <c r="BO19" s="74" t="b">
        <f>ISNUMBER(INT((MID(BL19,3,1))))</f>
        <v>0</v>
      </c>
      <c r="BP19" s="74" t="str">
        <f>IF(BM19=TRUE, MID(BL19,1,1),"")</f>
        <v/>
      </c>
      <c r="BQ19" s="74" t="str">
        <f>IF(BN19=TRUE, MID(BL19,2,1),"")</f>
        <v/>
      </c>
      <c r="BR19" s="74" t="str">
        <f>IF(BO19=TRUE, MID(BL19,3,1),"")</f>
        <v/>
      </c>
      <c r="BS19" s="74" t="str">
        <f>T(BP19)&amp;T(BQ19)&amp;T(BR19)</f>
        <v/>
      </c>
      <c r="BT19" s="75" t="str">
        <f>IF(BS19="","",INT(TRIM(BS19)))</f>
        <v/>
      </c>
      <c r="BU19" s="76" t="str">
        <f>"OK"</f>
        <v>OK</v>
      </c>
      <c r="BV19" s="74" t="b">
        <f>BT19&gt;BT18</f>
        <v>0</v>
      </c>
      <c r="BW19" s="77" t="str">
        <f>LEFT(B19,6)</f>
        <v/>
      </c>
      <c r="BX19" s="74" t="b">
        <f>ISNUMBER(INT((MID(BW19,1,1))))</f>
        <v>0</v>
      </c>
      <c r="BY19" s="74" t="b">
        <f>ISNUMBER(INT((MID(BW19,2,1))))</f>
        <v>0</v>
      </c>
      <c r="BZ19" s="74" t="b">
        <f>ISNUMBER(INT((MID(BW19,3,1))))</f>
        <v>0</v>
      </c>
      <c r="CA19" s="74" t="b">
        <f>ISNUMBER(INT((MID(BW19,4,1))))</f>
        <v>0</v>
      </c>
      <c r="CB19" s="74" t="b">
        <f>ISNUMBER(INT((MID(BW19,5,1))))</f>
        <v>0</v>
      </c>
      <c r="CC19" s="74" t="b">
        <f>ISNUMBER(INT((MID(BW19,6,1))))</f>
        <v>0</v>
      </c>
      <c r="CD19" s="74" t="str">
        <f>IF(BX19=TRUE, MID(BW19,1,1),"")</f>
        <v/>
      </c>
      <c r="CE19" s="74" t="str">
        <f>IF(BY19=TRUE, MID(BW19,2,1),"")</f>
        <v/>
      </c>
      <c r="CF19" s="74" t="str">
        <f>IF(BZ19=TRUE, MID(BW19,3,1),"")</f>
        <v/>
      </c>
      <c r="CG19" s="74" t="str">
        <f>IF(CA19=TRUE, MID(BW19,4,1),"")</f>
        <v/>
      </c>
      <c r="CH19" s="74" t="str">
        <f>IF(CB19=TRUE, MID(BW19,5,1),"")</f>
        <v/>
      </c>
      <c r="CI19" s="74"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IF(CN19="NO", "NO","OK")</f>
        <v>NO</v>
      </c>
      <c r="CP19" s="78" t="str">
        <f>IF(CN19="INCORRECT", "INCORRECT","OK")</f>
        <v>OK</v>
      </c>
      <c r="CQ19" s="74"/>
      <c r="CR19" s="74"/>
      <c r="CS19" s="74"/>
      <c r="CT19" s="74"/>
      <c r="CU19" s="77" t="str">
        <f>IF(CP19="OK", "SEQUENCE CORRECT", "SEQUENCE INCORRECT")</f>
        <v>SEQUENCE CORRECT</v>
      </c>
      <c r="CV19" s="79" t="str">
        <f>"0"</f>
        <v>0</v>
      </c>
    </row>
    <row r="20" spans="1:100" s="1"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4" t="str">
        <f t="shared" ref="T20:T25" si="1">IF(A20&lt;&gt;"",IF(CU20="SEQUENCE CORRECT",IF(OR(T(AC20)="OK",T(AD20)="oOk",T(AE20)="Okk",AF20="ok"),"OK","FORMAT INCORRECT"),"SEQUENCE INCORRECT"),"")</f>
        <v/>
      </c>
      <c r="U20" s="185" t="str">
        <f>IF(AND(A20&lt;&gt;"",B20&lt;&gt;"",D20&lt;&gt;"ABS",D20&lt;&gt;"ZERO"),IF(OR(D20&gt;J17,D20=""),"Final Semester Marks incorrect",""),"")</f>
        <v/>
      </c>
      <c r="V20" s="181"/>
      <c r="W20" s="181"/>
      <c r="X20" s="181" t="str">
        <f>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21" t="b">
        <f>IF(AND(ISNUMBER(A19)&lt;&gt;"",ISNUMBER(A20)&lt;&gt;""),IF(AND(ISNUMBER(A20),ISNUMBER(A19)),IF(A20-A19=1,AND(ISNUMBER(INT(MID(A20,1,3))),MID(A20,4,1)="",MID(A20,1,1)&lt;&gt;"0"))))</f>
        <v>0</v>
      </c>
      <c r="AH20" s="20" t="str">
        <f t="shared" ref="AH20:AH38" si="2">IF(AG20=TRUE,"OK","S# INCORRECT")</f>
        <v>S# INCORRECT</v>
      </c>
      <c r="AK20">
        <f t="shared" ref="AK20:AK25" si="3">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4">IF(AND(LEN(AK20)=2, AK20&gt;19, AK20&lt;&gt;20, AK20&lt;&gt;30, AK20&lt;&gt;40, AK20&lt;&gt;50, AK20&lt;&gt;60,AK20&lt;&gt;70, AK20&lt;&gt;80, AK20&lt;&gt;90),RIGHT(AK20,1),"")</f>
        <v/>
      </c>
      <c r="AP20" t="str">
        <f>IF(AO20="","",LOOKUP(AO20,{"1","2","3","4","5","6","7","8","9"},{"One","Two","Three","Four","Five","Six","Seven","Eight","Nine"}))</f>
        <v/>
      </c>
      <c r="AQ20" t="str">
        <f t="shared" ref="AQ20:AQ38" si="5">IF(LEN(AK20)=3,LEFT(AK20,1),"")</f>
        <v/>
      </c>
      <c r="AR20" t="str">
        <f>IF(AQ20="","",LOOKUP(AQ20,{"1","2","3","4","5","6","7","8","9"},{"One","Two","Three","Four","Five","Six","Seven","Eight","Nine"}))</f>
        <v/>
      </c>
      <c r="AS20" t="str">
        <f t="shared" ref="AS20:AS38" si="6">IF(LEN(AK20)=3,"Hundred","")</f>
        <v/>
      </c>
      <c r="AT20" t="str">
        <f t="shared" ref="AT20:AT38" si="7">IF(AND(LEN(AK20)=3,MID(AK20,2,1)="0"),RIGHT(AK20,1),"")</f>
        <v/>
      </c>
      <c r="AU20" t="str">
        <f>IF(AT20="","",LOOKUP(AT20,{"0","1","2","3","4","5","6","7","8","9"},{"","One","Two","Three","Four","Five","Six","Seven","Eight","Nine"}))</f>
        <v/>
      </c>
      <c r="AV20" t="str">
        <f t="shared" ref="AV20:AV38" si="8">IF(AND(LEN(AK20)=3,MID(AK20,2,1)&lt;&gt;"0", RIGHT(AK20,1)="0"),MID(AK20,2,2),"")</f>
        <v/>
      </c>
      <c r="AW20" t="str">
        <f>IF(AV20="","",LOOKUP(AV20,{"10","20","30","40","50","60","70","80","90"},{"Ten","Twenty","Thirty","Forty","Fifty","Sixty","Seventy","Eighty","Ninety"}))</f>
        <v/>
      </c>
      <c r="AX20" t="str">
        <f t="shared" ref="AX20:AX38" si="9">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0">IF(AND(RIGHT(AX20)&lt;&gt;"0", AX20&gt;"19"), RIGHT(AX20,1),"")</f>
        <v/>
      </c>
      <c r="BB20" t="str">
        <f>IF(BA20="","",LOOKUP(BA20,{"1","2","3","4","5","6","7","8","9"},{"One","Two","Three","Four","Five","Six","Seven","Eight","Nine"}))</f>
        <v/>
      </c>
      <c r="BC20"/>
      <c r="BD20"/>
      <c r="BE20"/>
      <c r="BF20" s="226" t="str">
        <f t="shared" ref="BF20:BF38" si="11">IF(AK20="","",AM20&amp;" "&amp;AN20&amp;" "&amp;" "&amp;AP20&amp;" "&amp;AR20&amp;" "&amp;AS20&amp;" "&amp;AU20&amp;" "&amp;AW20&amp;" "&amp;AY20&amp;" "&amp;" "&amp;AZ20&amp;" "&amp; BB20&amp;" " &amp; "Only")</f>
        <v>ZERO            Only</v>
      </c>
      <c r="BG20" s="226"/>
      <c r="BH20" s="226"/>
      <c r="BI20" s="226"/>
      <c r="BJ20" s="226"/>
      <c r="BK20" t="str">
        <f t="shared" ref="BK20:BK38" si="12">TRIM(BF20)</f>
        <v>ZERO Only</v>
      </c>
      <c r="BL20" s="74" t="str">
        <f>RIGHT(B20,3)</f>
        <v/>
      </c>
      <c r="BM20" s="74" t="b">
        <f t="shared" ref="BM20:BM38" si="13">ISNUMBER(INT((MID(BL20,1,1))))</f>
        <v>0</v>
      </c>
      <c r="BN20" s="74" t="b">
        <f t="shared" ref="BN20:BN38" si="14">ISNUMBER(INT((MID(BL20,2,1))))</f>
        <v>0</v>
      </c>
      <c r="BO20" s="74" t="b">
        <f t="shared" ref="BO20:BO38" si="15">ISNUMBER(INT((MID(BL20,3,1))))</f>
        <v>0</v>
      </c>
      <c r="BP20" s="74" t="str">
        <f t="shared" ref="BP20:BP38" si="16">IF(BM20=TRUE, MID(BL20,1,1),"")</f>
        <v/>
      </c>
      <c r="BQ20" s="74" t="str">
        <f t="shared" ref="BQ20:BQ38" si="17">IF(BN20=TRUE, MID(BL20,2,1),"")</f>
        <v/>
      </c>
      <c r="BR20" s="74" t="str">
        <f t="shared" ref="BR20:BR38" si="18">IF(BO20=TRUE, MID(BL20,3,1),"")</f>
        <v/>
      </c>
      <c r="BS20" s="74" t="str">
        <f t="shared" ref="BS20:BS38" si="19">T(BP20)&amp;T(BQ20)&amp;T(BR20)</f>
        <v/>
      </c>
      <c r="BT20" s="75" t="str">
        <f t="shared" ref="BT20:BT38" si="20">IF(BS20="","",INT(TRIM(BS20)))</f>
        <v/>
      </c>
      <c r="BU20" s="76" t="str">
        <f>IF(BT20&gt;BT19,"OK","INCORRECT")</f>
        <v>INCORRECT</v>
      </c>
      <c r="BV20" s="74" t="b">
        <f>BT20&gt;BT19</f>
        <v>0</v>
      </c>
      <c r="BW20" s="77" t="str">
        <f>LEFT(B20,6)</f>
        <v/>
      </c>
      <c r="BX20" s="74" t="b">
        <f t="shared" ref="BX20:BX38" si="21">ISNUMBER(INT((MID(BW20,1,1))))</f>
        <v>0</v>
      </c>
      <c r="BY20" s="74" t="b">
        <f t="shared" ref="BY20:BY38" si="22">ISNUMBER(INT((MID(BW20,2,1))))</f>
        <v>0</v>
      </c>
      <c r="BZ20" s="74" t="b">
        <f t="shared" ref="BZ20:BZ38" si="23">ISNUMBER(INT((MID(BW20,3,1))))</f>
        <v>0</v>
      </c>
      <c r="CA20" s="74" t="b">
        <f t="shared" ref="CA20:CA38" si="24">ISNUMBER(INT((MID(BW20,4,1))))</f>
        <v>0</v>
      </c>
      <c r="CB20" s="74" t="b">
        <f t="shared" ref="CB20:CB38" si="25">ISNUMBER(INT((MID(BW20,5,1))))</f>
        <v>0</v>
      </c>
      <c r="CC20" s="74" t="b">
        <f t="shared" ref="CC20:CC38" si="26">ISNUMBER(INT((MID(BW20,6,1))))</f>
        <v>0</v>
      </c>
      <c r="CD20" s="74" t="str">
        <f t="shared" ref="CD20:CD38" si="27">IF(BX20=TRUE, MID(BW20,1,1),"")</f>
        <v/>
      </c>
      <c r="CE20" s="74" t="str">
        <f t="shared" ref="CE20:CE38" si="28">IF(BY20=TRUE, MID(BW20,2,1),"")</f>
        <v/>
      </c>
      <c r="CF20" s="74" t="str">
        <f t="shared" ref="CF20:CF38" si="29">IF(BZ20=TRUE, MID(BW20,3,1),"")</f>
        <v/>
      </c>
      <c r="CG20" s="74" t="str">
        <f t="shared" ref="CG20:CG38" si="30">IF(CA20=TRUE, MID(BW20,4,1),"")</f>
        <v/>
      </c>
      <c r="CH20" s="74" t="str">
        <f t="shared" ref="CH20:CH38" si="31">IF(CB20=TRUE, MID(BW20,5,1),"")</f>
        <v/>
      </c>
      <c r="CI20" s="74" t="str">
        <f t="shared" ref="CI20:CI38" si="32">IF(CC20=TRUE, MID(BW20,6,1),"")</f>
        <v/>
      </c>
      <c r="CJ20" s="77" t="str">
        <f t="shared" ref="CJ20:CJ38" si="33">TRIM(T(CD20)&amp;T(CE20)&amp;T(CF20))</f>
        <v/>
      </c>
      <c r="CK20" s="77" t="str">
        <f t="shared" ref="CK20:CK38" si="34">TRIM(T(CG20)&amp;T(CH20)&amp;T(CI20))</f>
        <v/>
      </c>
      <c r="CL20" s="78" t="str">
        <f t="shared" ref="CL20:CL38" si="35">IF(OR(MID(BW20,3,1)="-",MID(BW20,4,1)="-"),T(CJ20),"NO")</f>
        <v>NO</v>
      </c>
      <c r="CM20" s="78" t="str">
        <f t="shared" ref="CM20:CM38" si="36">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74" t="b">
        <f>IF(CP20="OK",IF(AND(CL19="NO",CL20="NO"),BT20&gt;BT19))</f>
        <v>0</v>
      </c>
      <c r="CR20" s="74" t="b">
        <f>IF(CP20="OK",AND(CN20="OK",CO20="OK",CN19="NO",CO19="NO"))</f>
        <v>0</v>
      </c>
      <c r="CS20" s="74" t="b">
        <f>IF(CP20="OK",IF(AND(EXACT(CK19,CK20)),BT20&gt;BT19))</f>
        <v>0</v>
      </c>
      <c r="CT20" s="74" t="b">
        <f>IF(CP20="OK",CM20&lt;CM19)</f>
        <v>0</v>
      </c>
      <c r="CU20" s="77" t="str">
        <f>IF(AND(CQ20=FALSE,CR20=FALSE,CS20=FALSE,CT20=FALSE),"SEQUENCE INCORRECT","SEQUENCE CORRECT")</f>
        <v>SEQUENCE INCORRECT</v>
      </c>
      <c r="CV20" s="79">
        <f>COUNTIF(B19:B19,T(B20))</f>
        <v>1</v>
      </c>
    </row>
    <row r="21" spans="1:100" s="1"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4" t="str">
        <f t="shared" si="1"/>
        <v/>
      </c>
      <c r="U21" s="185" t="str">
        <f>IF(AND(A21&lt;&gt;"",B21&lt;&gt;"",D21&lt;&gt;"ABS",D21&lt;&gt;"ZERO"),IF(OR(D21&gt;J17,D21=""),"Final Semester Marks incorrect",""),"")</f>
        <v/>
      </c>
      <c r="V21" s="181"/>
      <c r="W21" s="181"/>
      <c r="X21" s="181" t="str">
        <f t="shared" ref="X21:X25" si="37">IF(OR(AND(A21="",B21="",D21="", L21=""),AND(A21&lt;&gt;"",B21&lt;&gt;"",D21&lt;&gt;"", L21&lt;&gt;"",AH21="OK")),"","Given Marks or Format is incorrect")</f>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21" t="b">
        <f t="shared" ref="AG21:AG25" si="38">IF(AND(ISNUMBER(A20)&lt;&gt;"",ISNUMBER(A21)&lt;&gt;""),IF(AND(ISNUMBER(A21),ISNUMBER(A20)),IF(A21-A20=1,AND(ISNUMBER(INT(MID(A21,1,3))),MID(A21,4,1)="",MID(A21,1,1)&lt;&gt;"0"))))</f>
        <v>0</v>
      </c>
      <c r="AH21" s="20" t="str">
        <f t="shared" si="2"/>
        <v>S# INCORRECT</v>
      </c>
      <c r="AK21">
        <f t="shared" si="3"/>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4"/>
        <v/>
      </c>
      <c r="AP21" t="str">
        <f>IF(AO21="","",LOOKUP(AO21,{"1","2","3","4","5","6","7","8","9"},{"One","Two","Three","Four","Five","Six","Seven","Eight","Nine"}))</f>
        <v/>
      </c>
      <c r="AQ21" t="str">
        <f t="shared" si="5"/>
        <v/>
      </c>
      <c r="AR21" t="str">
        <f>IF(AQ21="","",LOOKUP(AQ21,{"1","2","3","4","5","6","7","8","9"},{"One","Two","Three","Four","Five","Six","Seven","Eight","Nine"}))</f>
        <v/>
      </c>
      <c r="AS21" t="str">
        <f t="shared" si="6"/>
        <v/>
      </c>
      <c r="AT21" t="str">
        <f t="shared" si="7"/>
        <v/>
      </c>
      <c r="AU21" t="str">
        <f>IF(AT21="","",LOOKUP(AT21,{"0","1","2","3","4","5","6","7","8","9"},{"","One","Two","Three","Four","Five","Six","Seven","Eight","Nine"}))</f>
        <v/>
      </c>
      <c r="AV21" t="str">
        <f t="shared" si="8"/>
        <v/>
      </c>
      <c r="AW21" t="str">
        <f>IF(AV21="","",LOOKUP(AV21,{"10","20","30","40","50","60","70","80","90"},{"Ten","Twenty","Thirty","Forty","Fifty","Sixty","Seventy","Eighty","Ninety"}))</f>
        <v/>
      </c>
      <c r="AX21" t="str">
        <f t="shared" si="9"/>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0"/>
        <v/>
      </c>
      <c r="BB21" t="str">
        <f>IF(BA21="","",LOOKUP(BA21,{"1","2","3","4","5","6","7","8","9"},{"One","Two","Three","Four","Five","Six","Seven","Eight","Nine"}))</f>
        <v/>
      </c>
      <c r="BC21"/>
      <c r="BD21"/>
      <c r="BE21"/>
      <c r="BF21" s="226" t="str">
        <f t="shared" si="11"/>
        <v>ZERO            Only</v>
      </c>
      <c r="BG21" s="226"/>
      <c r="BH21" s="226"/>
      <c r="BI21" s="226"/>
      <c r="BJ21" s="226"/>
      <c r="BK21" t="str">
        <f t="shared" si="12"/>
        <v>ZERO Only</v>
      </c>
      <c r="BL21" s="74" t="str">
        <f t="shared" ref="BL21:BL25" si="39">RIGHT(B21,3)</f>
        <v/>
      </c>
      <c r="BM21" s="74" t="b">
        <f t="shared" si="13"/>
        <v>0</v>
      </c>
      <c r="BN21" s="74" t="b">
        <f t="shared" si="14"/>
        <v>0</v>
      </c>
      <c r="BO21" s="74" t="b">
        <f t="shared" si="15"/>
        <v>0</v>
      </c>
      <c r="BP21" s="74" t="str">
        <f t="shared" si="16"/>
        <v/>
      </c>
      <c r="BQ21" s="74" t="str">
        <f t="shared" si="17"/>
        <v/>
      </c>
      <c r="BR21" s="74" t="str">
        <f t="shared" si="18"/>
        <v/>
      </c>
      <c r="BS21" s="74" t="str">
        <f t="shared" si="19"/>
        <v/>
      </c>
      <c r="BT21" s="75" t="str">
        <f t="shared" si="20"/>
        <v/>
      </c>
      <c r="BU21" s="76" t="str">
        <f t="shared" ref="BU21:BU38" si="40">IF(BT21&gt;BT20,"OK","INCORRECT")</f>
        <v>INCORRECT</v>
      </c>
      <c r="BV21" s="74" t="b">
        <f t="shared" ref="BV21:BV38" si="41">BT21&gt;BT20</f>
        <v>0</v>
      </c>
      <c r="BW21" s="77" t="str">
        <f t="shared" ref="BW21:BW25" si="42">LEFT(B21,6)</f>
        <v/>
      </c>
      <c r="BX21" s="74" t="b">
        <f t="shared" si="21"/>
        <v>0</v>
      </c>
      <c r="BY21" s="74" t="b">
        <f t="shared" si="22"/>
        <v>0</v>
      </c>
      <c r="BZ21" s="74" t="b">
        <f t="shared" si="23"/>
        <v>0</v>
      </c>
      <c r="CA21" s="74" t="b">
        <f t="shared" si="24"/>
        <v>0</v>
      </c>
      <c r="CB21" s="74" t="b">
        <f t="shared" si="25"/>
        <v>0</v>
      </c>
      <c r="CC21" s="74" t="b">
        <f t="shared" si="26"/>
        <v>0</v>
      </c>
      <c r="CD21" s="74" t="str">
        <f t="shared" si="27"/>
        <v/>
      </c>
      <c r="CE21" s="74" t="str">
        <f t="shared" si="28"/>
        <v/>
      </c>
      <c r="CF21" s="74" t="str">
        <f t="shared" si="29"/>
        <v/>
      </c>
      <c r="CG21" s="74" t="str">
        <f t="shared" si="30"/>
        <v/>
      </c>
      <c r="CH21" s="74" t="str">
        <f t="shared" si="31"/>
        <v/>
      </c>
      <c r="CI21" s="74" t="str">
        <f t="shared" si="32"/>
        <v/>
      </c>
      <c r="CJ21" s="77" t="str">
        <f t="shared" si="33"/>
        <v/>
      </c>
      <c r="CK21" s="77" t="str">
        <f t="shared" si="34"/>
        <v/>
      </c>
      <c r="CL21" s="78" t="str">
        <f t="shared" si="35"/>
        <v>NO</v>
      </c>
      <c r="CM21" s="78" t="str">
        <f t="shared" si="36"/>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74" t="b">
        <f t="shared" ref="CQ21:CQ38" si="46">IF(CP21="OK",IF(AND(CL20="NO",CL21="NO"),BT21&gt;BT20))</f>
        <v>0</v>
      </c>
      <c r="CR21" s="74" t="b">
        <f t="shared" ref="CR21:CR38" si="47">IF(CP21="OK",AND(CN21="OK",CO21="OK",CN20="NO",CO20="NO"))</f>
        <v>0</v>
      </c>
      <c r="CS21" s="74" t="b">
        <f t="shared" ref="CS21:CS38" si="48">IF(CP21="OK",IF(AND(EXACT(CK20,CK21)),BT21&gt;BT20))</f>
        <v>0</v>
      </c>
      <c r="CT21" s="74" t="b">
        <f t="shared" ref="CT21:CT38" si="49">IF(CP21="OK",CM21&lt;CM20)</f>
        <v>0</v>
      </c>
      <c r="CU21" s="77" t="str">
        <f t="shared" ref="CU21:CU38" si="50">IF(AND(CQ21=FALSE,CR21=FALSE,CS21=FALSE,CT21=FALSE),"SEQUENCE INCORRECT","SEQUENCE CORRECT")</f>
        <v>SEQUENCE INCORRECT</v>
      </c>
      <c r="CV21" s="79">
        <f>COUNTIF(B19:B20,T(B21))</f>
        <v>2</v>
      </c>
    </row>
    <row r="22" spans="1:100" s="1"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4" t="str">
        <f t="shared" si="1"/>
        <v/>
      </c>
      <c r="U22" s="185" t="str">
        <f>IF(AND(A22&lt;&gt;"",B22&lt;&gt;"",D22&lt;&gt;"ABS",D22&lt;&gt;"ZERO"),IF(OR(D22&gt;J17,D22=""),"Final Semester Marks incorrect",""),"")</f>
        <v/>
      </c>
      <c r="V22" s="181"/>
      <c r="W22" s="181"/>
      <c r="X22" s="181" t="str">
        <f t="shared" si="37"/>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21" t="b">
        <f t="shared" si="38"/>
        <v>0</v>
      </c>
      <c r="AH22" s="20" t="str">
        <f t="shared" si="2"/>
        <v>S# INCORRECT</v>
      </c>
      <c r="AK22">
        <f t="shared" si="3"/>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4"/>
        <v/>
      </c>
      <c r="AP22" t="str">
        <f>IF(AO22="","",LOOKUP(AO22,{"1","2","3","4","5","6","7","8","9"},{"One","Two","Three","Four","Five","Six","Seven","Eight","Nine"}))</f>
        <v/>
      </c>
      <c r="AQ22" t="str">
        <f t="shared" si="5"/>
        <v/>
      </c>
      <c r="AR22" t="str">
        <f>IF(AQ22="","",LOOKUP(AQ22,{"1","2","3","4","5","6","7","8","9"},{"One","Two","Three","Four","Five","Six","Seven","Eight","Nine"}))</f>
        <v/>
      </c>
      <c r="AS22" t="str">
        <f t="shared" si="6"/>
        <v/>
      </c>
      <c r="AT22" t="str">
        <f t="shared" si="7"/>
        <v/>
      </c>
      <c r="AU22" t="str">
        <f>IF(AT22="","",LOOKUP(AT22,{"0","1","2","3","4","5","6","7","8","9"},{"","One","Two","Three","Four","Five","Six","Seven","Eight","Nine"}))</f>
        <v/>
      </c>
      <c r="AV22" t="str">
        <f t="shared" si="8"/>
        <v/>
      </c>
      <c r="AW22" t="str">
        <f>IF(AV22="","",LOOKUP(AV22,{"10","20","30","40","50","60","70","80","90"},{"Ten","Twenty","Thirty","Forty","Fifty","Sixty","Seventy","Eighty","Ninety"}))</f>
        <v/>
      </c>
      <c r="AX22" t="str">
        <f t="shared" si="9"/>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0"/>
        <v/>
      </c>
      <c r="BB22" t="str">
        <f>IF(BA22="","",LOOKUP(BA22,{"1","2","3","4","5","6","7","8","9"},{"One","Two","Three","Four","Five","Six","Seven","Eight","Nine"}))</f>
        <v/>
      </c>
      <c r="BC22"/>
      <c r="BD22"/>
      <c r="BE22"/>
      <c r="BF22" s="226" t="str">
        <f t="shared" si="11"/>
        <v>ZERO            Only</v>
      </c>
      <c r="BG22" s="226"/>
      <c r="BH22" s="226"/>
      <c r="BI22" s="226"/>
      <c r="BJ22" s="226"/>
      <c r="BK22" t="str">
        <f t="shared" si="12"/>
        <v>ZERO Only</v>
      </c>
      <c r="BL22" s="74" t="str">
        <f t="shared" si="39"/>
        <v/>
      </c>
      <c r="BM22" s="74" t="b">
        <f t="shared" si="13"/>
        <v>0</v>
      </c>
      <c r="BN22" s="74" t="b">
        <f t="shared" si="14"/>
        <v>0</v>
      </c>
      <c r="BO22" s="74" t="b">
        <f t="shared" si="15"/>
        <v>0</v>
      </c>
      <c r="BP22" s="74" t="str">
        <f t="shared" si="16"/>
        <v/>
      </c>
      <c r="BQ22" s="74" t="str">
        <f t="shared" si="17"/>
        <v/>
      </c>
      <c r="BR22" s="74" t="str">
        <f t="shared" si="18"/>
        <v/>
      </c>
      <c r="BS22" s="74" t="str">
        <f t="shared" si="19"/>
        <v/>
      </c>
      <c r="BT22" s="75" t="str">
        <f t="shared" si="20"/>
        <v/>
      </c>
      <c r="BU22" s="76" t="str">
        <f t="shared" si="40"/>
        <v>INCORRECT</v>
      </c>
      <c r="BV22" s="74" t="b">
        <f t="shared" si="41"/>
        <v>0</v>
      </c>
      <c r="BW22" s="77" t="str">
        <f t="shared" si="42"/>
        <v/>
      </c>
      <c r="BX22" s="74" t="b">
        <f t="shared" si="21"/>
        <v>0</v>
      </c>
      <c r="BY22" s="74" t="b">
        <f t="shared" si="22"/>
        <v>0</v>
      </c>
      <c r="BZ22" s="74" t="b">
        <f t="shared" si="23"/>
        <v>0</v>
      </c>
      <c r="CA22" s="74" t="b">
        <f t="shared" si="24"/>
        <v>0</v>
      </c>
      <c r="CB22" s="74" t="b">
        <f t="shared" si="25"/>
        <v>0</v>
      </c>
      <c r="CC22" s="74" t="b">
        <f t="shared" si="26"/>
        <v>0</v>
      </c>
      <c r="CD22" s="74" t="str">
        <f t="shared" si="27"/>
        <v/>
      </c>
      <c r="CE22" s="74" t="str">
        <f t="shared" si="28"/>
        <v/>
      </c>
      <c r="CF22" s="74" t="str">
        <f t="shared" si="29"/>
        <v/>
      </c>
      <c r="CG22" s="74" t="str">
        <f t="shared" si="30"/>
        <v/>
      </c>
      <c r="CH22" s="74" t="str">
        <f t="shared" si="31"/>
        <v/>
      </c>
      <c r="CI22" s="74" t="str">
        <f t="shared" si="32"/>
        <v/>
      </c>
      <c r="CJ22" s="77" t="str">
        <f t="shared" si="33"/>
        <v/>
      </c>
      <c r="CK22" s="77" t="str">
        <f t="shared" si="34"/>
        <v/>
      </c>
      <c r="CL22" s="78" t="str">
        <f t="shared" si="35"/>
        <v>NO</v>
      </c>
      <c r="CM22" s="78" t="str">
        <f t="shared" si="36"/>
        <v>NO</v>
      </c>
      <c r="CN22" s="76" t="str">
        <f t="shared" si="43"/>
        <v>NO</v>
      </c>
      <c r="CO22" s="76" t="str">
        <f t="shared" si="44"/>
        <v>NO</v>
      </c>
      <c r="CP22" s="78" t="str">
        <f t="shared" si="45"/>
        <v>OK</v>
      </c>
      <c r="CQ22" s="74" t="b">
        <f t="shared" si="46"/>
        <v>0</v>
      </c>
      <c r="CR22" s="74" t="b">
        <f t="shared" si="47"/>
        <v>0</v>
      </c>
      <c r="CS22" s="74" t="b">
        <f t="shared" si="48"/>
        <v>0</v>
      </c>
      <c r="CT22" s="74" t="b">
        <f t="shared" si="49"/>
        <v>0</v>
      </c>
      <c r="CU22" s="77" t="str">
        <f t="shared" si="50"/>
        <v>SEQUENCE INCORRECT</v>
      </c>
      <c r="CV22" s="79">
        <f>COUNTIF(B19:B21,T(B22))</f>
        <v>3</v>
      </c>
    </row>
    <row r="23" spans="1:100" s="1"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4" t="str">
        <f t="shared" si="1"/>
        <v/>
      </c>
      <c r="U23" s="185" t="str">
        <f>IF(AND(A23&lt;&gt;"",B23&lt;&gt;"",D23&lt;&gt;"ABS",D23&lt;&gt;"ZERO"),IF(OR(D23&gt;J17,D23=""),"Final Semester Marks incorrect",""),"")</f>
        <v/>
      </c>
      <c r="V23" s="181"/>
      <c r="W23" s="181"/>
      <c r="X23" s="181" t="str">
        <f t="shared" si="37"/>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21" t="b">
        <f t="shared" si="38"/>
        <v>0</v>
      </c>
      <c r="AH23" s="20" t="str">
        <f t="shared" si="2"/>
        <v>S# INCORRECT</v>
      </c>
      <c r="AK23">
        <f t="shared" si="3"/>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4"/>
        <v/>
      </c>
      <c r="AP23" t="str">
        <f>IF(AO23="","",LOOKUP(AO23,{"1","2","3","4","5","6","7","8","9"},{"One","Two","Three","Four","Five","Six","Seven","Eight","Nine"}))</f>
        <v/>
      </c>
      <c r="AQ23" t="str">
        <f t="shared" si="5"/>
        <v/>
      </c>
      <c r="AR23" t="str">
        <f>IF(AQ23="","",LOOKUP(AQ23,{"1","2","3","4","5","6","7","8","9"},{"One","Two","Three","Four","Five","Six","Seven","Eight","Nine"}))</f>
        <v/>
      </c>
      <c r="AS23" t="str">
        <f t="shared" si="6"/>
        <v/>
      </c>
      <c r="AT23" t="str">
        <f t="shared" si="7"/>
        <v/>
      </c>
      <c r="AU23" t="str">
        <f>IF(AT23="","",LOOKUP(AT23,{"0","1","2","3","4","5","6","7","8","9"},{"","One","Two","Three","Four","Five","Six","Seven","Eight","Nine"}))</f>
        <v/>
      </c>
      <c r="AV23" t="str">
        <f t="shared" si="8"/>
        <v/>
      </c>
      <c r="AW23" t="str">
        <f>IF(AV23="","",LOOKUP(AV23,{"10","20","30","40","50","60","70","80","90"},{"Ten","Twenty","Thirty","Forty","Fifty","Sixty","Seventy","Eighty","Ninety"}))</f>
        <v/>
      </c>
      <c r="AX23" t="str">
        <f t="shared" si="9"/>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0"/>
        <v/>
      </c>
      <c r="BB23" t="str">
        <f>IF(BA23="","",LOOKUP(BA23,{"1","2","3","4","5","6","7","8","9"},{"One","Two","Three","Four","Five","Six","Seven","Eight","Nine"}))</f>
        <v/>
      </c>
      <c r="BC23"/>
      <c r="BD23"/>
      <c r="BE23"/>
      <c r="BF23" s="226" t="str">
        <f t="shared" si="11"/>
        <v>ZERO            Only</v>
      </c>
      <c r="BG23" s="226"/>
      <c r="BH23" s="226"/>
      <c r="BI23" s="226"/>
      <c r="BJ23" s="226"/>
      <c r="BK23" t="str">
        <f t="shared" si="12"/>
        <v>ZERO Only</v>
      </c>
      <c r="BL23" s="74" t="str">
        <f t="shared" si="39"/>
        <v/>
      </c>
      <c r="BM23" s="74" t="b">
        <f t="shared" si="13"/>
        <v>0</v>
      </c>
      <c r="BN23" s="74" t="b">
        <f t="shared" si="14"/>
        <v>0</v>
      </c>
      <c r="BO23" s="74" t="b">
        <f t="shared" si="15"/>
        <v>0</v>
      </c>
      <c r="BP23" s="74" t="str">
        <f t="shared" si="16"/>
        <v/>
      </c>
      <c r="BQ23" s="74" t="str">
        <f t="shared" si="17"/>
        <v/>
      </c>
      <c r="BR23" s="74" t="str">
        <f t="shared" si="18"/>
        <v/>
      </c>
      <c r="BS23" s="74" t="str">
        <f t="shared" si="19"/>
        <v/>
      </c>
      <c r="BT23" s="75" t="str">
        <f t="shared" si="20"/>
        <v/>
      </c>
      <c r="BU23" s="76" t="str">
        <f t="shared" si="40"/>
        <v>INCORRECT</v>
      </c>
      <c r="BV23" s="74" t="b">
        <f t="shared" si="41"/>
        <v>0</v>
      </c>
      <c r="BW23" s="77" t="str">
        <f t="shared" si="42"/>
        <v/>
      </c>
      <c r="BX23" s="74" t="b">
        <f t="shared" si="21"/>
        <v>0</v>
      </c>
      <c r="BY23" s="74" t="b">
        <f t="shared" si="22"/>
        <v>0</v>
      </c>
      <c r="BZ23" s="74" t="b">
        <f t="shared" si="23"/>
        <v>0</v>
      </c>
      <c r="CA23" s="74" t="b">
        <f t="shared" si="24"/>
        <v>0</v>
      </c>
      <c r="CB23" s="74" t="b">
        <f t="shared" si="25"/>
        <v>0</v>
      </c>
      <c r="CC23" s="74" t="b">
        <f t="shared" si="26"/>
        <v>0</v>
      </c>
      <c r="CD23" s="74" t="str">
        <f t="shared" si="27"/>
        <v/>
      </c>
      <c r="CE23" s="74" t="str">
        <f t="shared" si="28"/>
        <v/>
      </c>
      <c r="CF23" s="74" t="str">
        <f t="shared" si="29"/>
        <v/>
      </c>
      <c r="CG23" s="74" t="str">
        <f t="shared" si="30"/>
        <v/>
      </c>
      <c r="CH23" s="74" t="str">
        <f t="shared" si="31"/>
        <v/>
      </c>
      <c r="CI23" s="74" t="str">
        <f t="shared" si="32"/>
        <v/>
      </c>
      <c r="CJ23" s="77" t="str">
        <f t="shared" si="33"/>
        <v/>
      </c>
      <c r="CK23" s="77" t="str">
        <f t="shared" si="34"/>
        <v/>
      </c>
      <c r="CL23" s="78" t="str">
        <f t="shared" si="35"/>
        <v>NO</v>
      </c>
      <c r="CM23" s="78" t="str">
        <f t="shared" si="36"/>
        <v>NO</v>
      </c>
      <c r="CN23" s="76" t="str">
        <f t="shared" si="43"/>
        <v>NO</v>
      </c>
      <c r="CO23" s="76" t="str">
        <f t="shared" si="44"/>
        <v>NO</v>
      </c>
      <c r="CP23" s="78" t="str">
        <f t="shared" si="45"/>
        <v>OK</v>
      </c>
      <c r="CQ23" s="74" t="b">
        <f t="shared" si="46"/>
        <v>0</v>
      </c>
      <c r="CR23" s="74" t="b">
        <f t="shared" si="47"/>
        <v>0</v>
      </c>
      <c r="CS23" s="74" t="b">
        <f t="shared" si="48"/>
        <v>0</v>
      </c>
      <c r="CT23" s="74" t="b">
        <f t="shared" si="49"/>
        <v>0</v>
      </c>
      <c r="CU23" s="77" t="str">
        <f t="shared" si="50"/>
        <v>SEQUENCE INCORRECT</v>
      </c>
      <c r="CV23" s="79">
        <f>COUNTIF(B19:B22,T(B23))</f>
        <v>4</v>
      </c>
    </row>
    <row r="24" spans="1:100" s="1"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4" t="str">
        <f t="shared" si="1"/>
        <v/>
      </c>
      <c r="U24" s="185" t="str">
        <f>IF(AND(A24&lt;&gt;"",B24&lt;&gt;"",D24&lt;&gt;"ABS",D24&lt;&gt;"ZERO"),IF(OR(D24&gt;J17,D24=""),"Final Semester Marks incorrect",""),"")</f>
        <v/>
      </c>
      <c r="V24" s="181"/>
      <c r="W24" s="181"/>
      <c r="X24" s="181" t="str">
        <f t="shared" si="37"/>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21" t="b">
        <f t="shared" si="38"/>
        <v>0</v>
      </c>
      <c r="AH24" s="20" t="str">
        <f t="shared" si="2"/>
        <v>S# INCORRECT</v>
      </c>
      <c r="AK24">
        <f t="shared" si="3"/>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4"/>
        <v/>
      </c>
      <c r="AP24" t="str">
        <f>IF(AO24="","",LOOKUP(AO24,{"1","2","3","4","5","6","7","8","9"},{"One","Two","Three","Four","Five","Six","Seven","Eight","Nine"}))</f>
        <v/>
      </c>
      <c r="AQ24" t="str">
        <f t="shared" si="5"/>
        <v/>
      </c>
      <c r="AR24" t="str">
        <f>IF(AQ24="","",LOOKUP(AQ24,{"1","2","3","4","5","6","7","8","9"},{"One","Two","Three","Four","Five","Six","Seven","Eight","Nine"}))</f>
        <v/>
      </c>
      <c r="AS24" t="str">
        <f t="shared" si="6"/>
        <v/>
      </c>
      <c r="AT24" t="str">
        <f t="shared" si="7"/>
        <v/>
      </c>
      <c r="AU24" t="str">
        <f>IF(AT24="","",LOOKUP(AT24,{"0","1","2","3","4","5","6","7","8","9"},{"","One","Two","Three","Four","Five","Six","Seven","Eight","Nine"}))</f>
        <v/>
      </c>
      <c r="AV24" t="str">
        <f t="shared" si="8"/>
        <v/>
      </c>
      <c r="AW24" t="str">
        <f>IF(AV24="","",LOOKUP(AV24,{"10","20","30","40","50","60","70","80","90"},{"Ten","Twenty","Thirty","Forty","Fifty","Sixty","Seventy","Eighty","Ninety"}))</f>
        <v/>
      </c>
      <c r="AX24" t="str">
        <f t="shared" si="9"/>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0"/>
        <v/>
      </c>
      <c r="BB24" t="str">
        <f>IF(BA24="","",LOOKUP(BA24,{"1","2","3","4","5","6","7","8","9"},{"One","Two","Three","Four","Five","Six","Seven","Eight","Nine"}))</f>
        <v/>
      </c>
      <c r="BC24"/>
      <c r="BD24"/>
      <c r="BE24"/>
      <c r="BF24" s="226" t="str">
        <f t="shared" si="11"/>
        <v>ZERO            Only</v>
      </c>
      <c r="BG24" s="226"/>
      <c r="BH24" s="226"/>
      <c r="BI24" s="226"/>
      <c r="BJ24" s="226"/>
      <c r="BK24" t="str">
        <f t="shared" si="12"/>
        <v>ZERO Only</v>
      </c>
      <c r="BL24" s="74" t="str">
        <f t="shared" si="39"/>
        <v/>
      </c>
      <c r="BM24" s="74" t="b">
        <f t="shared" si="13"/>
        <v>0</v>
      </c>
      <c r="BN24" s="74" t="b">
        <f t="shared" si="14"/>
        <v>0</v>
      </c>
      <c r="BO24" s="74" t="b">
        <f t="shared" si="15"/>
        <v>0</v>
      </c>
      <c r="BP24" s="74" t="str">
        <f t="shared" si="16"/>
        <v/>
      </c>
      <c r="BQ24" s="74" t="str">
        <f t="shared" si="17"/>
        <v/>
      </c>
      <c r="BR24" s="74" t="str">
        <f t="shared" si="18"/>
        <v/>
      </c>
      <c r="BS24" s="74" t="str">
        <f t="shared" si="19"/>
        <v/>
      </c>
      <c r="BT24" s="75" t="str">
        <f t="shared" si="20"/>
        <v/>
      </c>
      <c r="BU24" s="76" t="str">
        <f t="shared" si="40"/>
        <v>INCORRECT</v>
      </c>
      <c r="BV24" s="74" t="b">
        <f t="shared" si="41"/>
        <v>0</v>
      </c>
      <c r="BW24" s="77" t="str">
        <f t="shared" si="42"/>
        <v/>
      </c>
      <c r="BX24" s="74" t="b">
        <f t="shared" si="21"/>
        <v>0</v>
      </c>
      <c r="BY24" s="74" t="b">
        <f t="shared" si="22"/>
        <v>0</v>
      </c>
      <c r="BZ24" s="74" t="b">
        <f t="shared" si="23"/>
        <v>0</v>
      </c>
      <c r="CA24" s="74" t="b">
        <f t="shared" si="24"/>
        <v>0</v>
      </c>
      <c r="CB24" s="74" t="b">
        <f t="shared" si="25"/>
        <v>0</v>
      </c>
      <c r="CC24" s="74" t="b">
        <f t="shared" si="26"/>
        <v>0</v>
      </c>
      <c r="CD24" s="74" t="str">
        <f t="shared" si="27"/>
        <v/>
      </c>
      <c r="CE24" s="74" t="str">
        <f t="shared" si="28"/>
        <v/>
      </c>
      <c r="CF24" s="74" t="str">
        <f t="shared" si="29"/>
        <v/>
      </c>
      <c r="CG24" s="74" t="str">
        <f t="shared" si="30"/>
        <v/>
      </c>
      <c r="CH24" s="74" t="str">
        <f t="shared" si="31"/>
        <v/>
      </c>
      <c r="CI24" s="74" t="str">
        <f t="shared" si="32"/>
        <v/>
      </c>
      <c r="CJ24" s="77" t="str">
        <f t="shared" si="33"/>
        <v/>
      </c>
      <c r="CK24" s="77" t="str">
        <f t="shared" si="34"/>
        <v/>
      </c>
      <c r="CL24" s="78" t="str">
        <f t="shared" si="35"/>
        <v>NO</v>
      </c>
      <c r="CM24" s="78" t="str">
        <f t="shared" si="36"/>
        <v>NO</v>
      </c>
      <c r="CN24" s="76" t="str">
        <f t="shared" si="43"/>
        <v>NO</v>
      </c>
      <c r="CO24" s="76" t="str">
        <f t="shared" si="44"/>
        <v>NO</v>
      </c>
      <c r="CP24" s="78" t="str">
        <f t="shared" si="45"/>
        <v>OK</v>
      </c>
      <c r="CQ24" s="74" t="b">
        <f t="shared" si="46"/>
        <v>0</v>
      </c>
      <c r="CR24" s="74" t="b">
        <f t="shared" si="47"/>
        <v>0</v>
      </c>
      <c r="CS24" s="74" t="b">
        <f t="shared" si="48"/>
        <v>0</v>
      </c>
      <c r="CT24" s="74" t="b">
        <f t="shared" si="49"/>
        <v>0</v>
      </c>
      <c r="CU24" s="77" t="str">
        <f t="shared" si="50"/>
        <v>SEQUENCE INCORRECT</v>
      </c>
      <c r="CV24" s="79">
        <f>COUNTIF(B19:B23,T(B24))</f>
        <v>5</v>
      </c>
    </row>
    <row r="25" spans="1:100" s="1"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4" t="str">
        <f t="shared" si="1"/>
        <v/>
      </c>
      <c r="U25" s="185" t="str">
        <f>IF(AND(A25&lt;&gt;"",B25&lt;&gt;"",D25&lt;&gt;"ABS",D25&lt;&gt;"ZERO"),IF(OR(D25&gt;J17,D25=""),"Final Semester Marks incorrect",""),"")</f>
        <v/>
      </c>
      <c r="V25" s="181"/>
      <c r="W25" s="181"/>
      <c r="X25" s="181" t="str">
        <f t="shared" si="37"/>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21" t="b">
        <f t="shared" si="38"/>
        <v>0</v>
      </c>
      <c r="AH25" s="20" t="str">
        <f t="shared" si="2"/>
        <v>S# INCORRECT</v>
      </c>
      <c r="AK25">
        <f t="shared" si="3"/>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4"/>
        <v/>
      </c>
      <c r="AP25" t="str">
        <f>IF(AO25="","",LOOKUP(AO25,{"1","2","3","4","5","6","7","8","9"},{"One","Two","Three","Four","Five","Six","Seven","Eight","Nine"}))</f>
        <v/>
      </c>
      <c r="AQ25" t="str">
        <f t="shared" si="5"/>
        <v/>
      </c>
      <c r="AR25" t="str">
        <f>IF(AQ25="","",LOOKUP(AQ25,{"1","2","3","4","5","6","7","8","9"},{"One","Two","Three","Four","Five","Six","Seven","Eight","Nine"}))</f>
        <v/>
      </c>
      <c r="AS25" t="str">
        <f t="shared" si="6"/>
        <v/>
      </c>
      <c r="AT25" t="str">
        <f t="shared" si="7"/>
        <v/>
      </c>
      <c r="AU25" t="str">
        <f>IF(AT25="","",LOOKUP(AT25,{"0","1","2","3","4","5","6","7","8","9"},{"","One","Two","Three","Four","Five","Six","Seven","Eight","Nine"}))</f>
        <v/>
      </c>
      <c r="AV25" t="str">
        <f t="shared" si="8"/>
        <v/>
      </c>
      <c r="AW25" t="str">
        <f>IF(AV25="","",LOOKUP(AV25,{"10","20","30","40","50","60","70","80","90"},{"Ten","Twenty","Thirty","Forty","Fifty","Sixty","Seventy","Eighty","Ninety"}))</f>
        <v/>
      </c>
      <c r="AX25" t="str">
        <f t="shared" si="9"/>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0"/>
        <v/>
      </c>
      <c r="BB25" t="str">
        <f>IF(BA25="","",LOOKUP(BA25,{"1","2","3","4","5","6","7","8","9"},{"One","Two","Three","Four","Five","Six","Seven","Eight","Nine"}))</f>
        <v/>
      </c>
      <c r="BC25"/>
      <c r="BD25"/>
      <c r="BE25"/>
      <c r="BF25" s="226" t="str">
        <f t="shared" si="11"/>
        <v>ZERO            Only</v>
      </c>
      <c r="BG25" s="226"/>
      <c r="BH25" s="226"/>
      <c r="BI25" s="226"/>
      <c r="BJ25" s="226"/>
      <c r="BK25" t="str">
        <f t="shared" si="12"/>
        <v>ZERO Only</v>
      </c>
      <c r="BL25" s="74" t="str">
        <f t="shared" si="39"/>
        <v/>
      </c>
      <c r="BM25" s="74" t="b">
        <f t="shared" si="13"/>
        <v>0</v>
      </c>
      <c r="BN25" s="74" t="b">
        <f t="shared" si="14"/>
        <v>0</v>
      </c>
      <c r="BO25" s="74" t="b">
        <f t="shared" si="15"/>
        <v>0</v>
      </c>
      <c r="BP25" s="74" t="str">
        <f t="shared" si="16"/>
        <v/>
      </c>
      <c r="BQ25" s="74" t="str">
        <f t="shared" si="17"/>
        <v/>
      </c>
      <c r="BR25" s="74" t="str">
        <f t="shared" si="18"/>
        <v/>
      </c>
      <c r="BS25" s="74" t="str">
        <f t="shared" si="19"/>
        <v/>
      </c>
      <c r="BT25" s="75" t="str">
        <f t="shared" si="20"/>
        <v/>
      </c>
      <c r="BU25" s="76" t="str">
        <f t="shared" si="40"/>
        <v>INCORRECT</v>
      </c>
      <c r="BV25" s="74" t="b">
        <f t="shared" si="41"/>
        <v>0</v>
      </c>
      <c r="BW25" s="77" t="str">
        <f t="shared" si="42"/>
        <v/>
      </c>
      <c r="BX25" s="74" t="b">
        <f t="shared" si="21"/>
        <v>0</v>
      </c>
      <c r="BY25" s="74" t="b">
        <f t="shared" si="22"/>
        <v>0</v>
      </c>
      <c r="BZ25" s="74" t="b">
        <f t="shared" si="23"/>
        <v>0</v>
      </c>
      <c r="CA25" s="74" t="b">
        <f t="shared" si="24"/>
        <v>0</v>
      </c>
      <c r="CB25" s="74" t="b">
        <f t="shared" si="25"/>
        <v>0</v>
      </c>
      <c r="CC25" s="74" t="b">
        <f t="shared" si="26"/>
        <v>0</v>
      </c>
      <c r="CD25" s="74" t="str">
        <f t="shared" si="27"/>
        <v/>
      </c>
      <c r="CE25" s="74" t="str">
        <f t="shared" si="28"/>
        <v/>
      </c>
      <c r="CF25" s="74" t="str">
        <f t="shared" si="29"/>
        <v/>
      </c>
      <c r="CG25" s="74" t="str">
        <f t="shared" si="30"/>
        <v/>
      </c>
      <c r="CH25" s="74" t="str">
        <f t="shared" si="31"/>
        <v/>
      </c>
      <c r="CI25" s="74" t="str">
        <f t="shared" si="32"/>
        <v/>
      </c>
      <c r="CJ25" s="77" t="str">
        <f t="shared" si="33"/>
        <v/>
      </c>
      <c r="CK25" s="77" t="str">
        <f t="shared" si="34"/>
        <v/>
      </c>
      <c r="CL25" s="78" t="str">
        <f t="shared" si="35"/>
        <v>NO</v>
      </c>
      <c r="CM25" s="78" t="str">
        <f t="shared" si="36"/>
        <v>NO</v>
      </c>
      <c r="CN25" s="76" t="str">
        <f t="shared" si="43"/>
        <v>NO</v>
      </c>
      <c r="CO25" s="76" t="str">
        <f t="shared" si="44"/>
        <v>NO</v>
      </c>
      <c r="CP25" s="78" t="str">
        <f t="shared" si="45"/>
        <v>OK</v>
      </c>
      <c r="CQ25" s="74" t="b">
        <f t="shared" si="46"/>
        <v>0</v>
      </c>
      <c r="CR25" s="74" t="b">
        <f t="shared" si="47"/>
        <v>0</v>
      </c>
      <c r="CS25" s="74" t="b">
        <f t="shared" si="48"/>
        <v>0</v>
      </c>
      <c r="CT25" s="74" t="b">
        <f t="shared" si="49"/>
        <v>0</v>
      </c>
      <c r="CU25" s="77" t="str">
        <f t="shared" si="50"/>
        <v>SEQUENCE INCORRECT</v>
      </c>
      <c r="CV25" s="79">
        <f>COUNTIF(B19:B24,T(B25))</f>
        <v>6</v>
      </c>
    </row>
    <row r="26" spans="1:100" s="1"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4" t="str">
        <f t="shared" ref="T26:T38" si="51">IF(A26&lt;&gt;"",IF(CU26="SEQUENCE CORRECT",IF(OR(T(AC26)="OK",T(AD26)="oOk",T(AE26)="Okk",AF26="ok"),"OK","FORMAT INCORRECT"),"SEQUENCE INCORRECT"),"")</f>
        <v/>
      </c>
      <c r="U26" s="185" t="str">
        <f>IF(AND(A26&lt;&gt;"",B26&lt;&gt;"",D26&lt;&gt;"ABS",D26&lt;&gt;"ZERO"),IF(OR(D26&gt;J17,D26=""),"Final Semester Marks incorrect",""),"")</f>
        <v/>
      </c>
      <c r="V26" s="181"/>
      <c r="W26" s="181"/>
      <c r="X26" s="181" t="str">
        <f t="shared" ref="X26:X38" si="52">IF(OR(AND(A26="",B26="",D26="", L26=""),AND(A26&lt;&gt;"",B26&lt;&gt;"",D26&lt;&gt;"", L26&lt;&gt;"",AH26="OK")),"","Given Marks or Format is incorrect")</f>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21" t="b">
        <f t="shared" ref="AG26:AG38" si="53">IF(AND(ISNUMBER(A25)&lt;&gt;"",ISNUMBER(A26)&lt;&gt;""),IF(AND(ISNUMBER(A26),ISNUMBER(A25)),IF(A26-A25=1,AND(ISNUMBER(INT(MID(A26,1,3))),MID(A26,4,1)="",MID(A26,1,1)&lt;&gt;"0"))))</f>
        <v>0</v>
      </c>
      <c r="AH26" s="20" t="str">
        <f t="shared" si="2"/>
        <v>S# INCORRECT</v>
      </c>
      <c r="AK26">
        <f t="shared" ref="AK26:AK38" si="54">D26</f>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4"/>
        <v/>
      </c>
      <c r="AP26" t="str">
        <f>IF(AO26="","",LOOKUP(AO26,{"1","2","3","4","5","6","7","8","9"},{"One","Two","Three","Four","Five","Six","Seven","Eight","Nine"}))</f>
        <v/>
      </c>
      <c r="AQ26" t="str">
        <f t="shared" si="5"/>
        <v/>
      </c>
      <c r="AR26" t="str">
        <f>IF(AQ26="","",LOOKUP(AQ26,{"1","2","3","4","5","6","7","8","9"},{"One","Two","Three","Four","Five","Six","Seven","Eight","Nine"}))</f>
        <v/>
      </c>
      <c r="AS26" t="str">
        <f t="shared" si="6"/>
        <v/>
      </c>
      <c r="AT26" t="str">
        <f t="shared" si="7"/>
        <v/>
      </c>
      <c r="AU26" t="str">
        <f>IF(AT26="","",LOOKUP(AT26,{"0","1","2","3","4","5","6","7","8","9"},{"","One","Two","Three","Four","Five","Six","Seven","Eight","Nine"}))</f>
        <v/>
      </c>
      <c r="AV26" t="str">
        <f t="shared" si="8"/>
        <v/>
      </c>
      <c r="AW26" t="str">
        <f>IF(AV26="","",LOOKUP(AV26,{"10","20","30","40","50","60","70","80","90"},{"Ten","Twenty","Thirty","Forty","Fifty","Sixty","Seventy","Eighty","Ninety"}))</f>
        <v/>
      </c>
      <c r="AX26" t="str">
        <f t="shared" si="9"/>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0"/>
        <v/>
      </c>
      <c r="BB26" t="str">
        <f>IF(BA26="","",LOOKUP(BA26,{"1","2","3","4","5","6","7","8","9"},{"One","Two","Three","Four","Five","Six","Seven","Eight","Nine"}))</f>
        <v/>
      </c>
      <c r="BC26"/>
      <c r="BD26"/>
      <c r="BE26"/>
      <c r="BF26" s="226" t="str">
        <f t="shared" si="11"/>
        <v>ZERO            Only</v>
      </c>
      <c r="BG26" s="226"/>
      <c r="BH26" s="226"/>
      <c r="BI26" s="226"/>
      <c r="BJ26" s="226"/>
      <c r="BK26" t="str">
        <f t="shared" si="12"/>
        <v>ZERO Only</v>
      </c>
      <c r="BL26" s="74" t="str">
        <f t="shared" ref="BL26:BL38" si="55">RIGHT(B26,3)</f>
        <v/>
      </c>
      <c r="BM26" s="74" t="b">
        <f t="shared" si="13"/>
        <v>0</v>
      </c>
      <c r="BN26" s="74" t="b">
        <f t="shared" si="14"/>
        <v>0</v>
      </c>
      <c r="BO26" s="74" t="b">
        <f t="shared" si="15"/>
        <v>0</v>
      </c>
      <c r="BP26" s="74" t="str">
        <f t="shared" si="16"/>
        <v/>
      </c>
      <c r="BQ26" s="74" t="str">
        <f t="shared" si="17"/>
        <v/>
      </c>
      <c r="BR26" s="74" t="str">
        <f t="shared" si="18"/>
        <v/>
      </c>
      <c r="BS26" s="74" t="str">
        <f t="shared" si="19"/>
        <v/>
      </c>
      <c r="BT26" s="75" t="str">
        <f t="shared" si="20"/>
        <v/>
      </c>
      <c r="BU26" s="76" t="str">
        <f t="shared" si="40"/>
        <v>INCORRECT</v>
      </c>
      <c r="BV26" s="74" t="b">
        <f t="shared" si="41"/>
        <v>0</v>
      </c>
      <c r="BW26" s="77" t="str">
        <f t="shared" ref="BW26:BW38" si="56">LEFT(B26,6)</f>
        <v/>
      </c>
      <c r="BX26" s="74" t="b">
        <f t="shared" si="21"/>
        <v>0</v>
      </c>
      <c r="BY26" s="74" t="b">
        <f t="shared" si="22"/>
        <v>0</v>
      </c>
      <c r="BZ26" s="74" t="b">
        <f t="shared" si="23"/>
        <v>0</v>
      </c>
      <c r="CA26" s="74" t="b">
        <f t="shared" si="24"/>
        <v>0</v>
      </c>
      <c r="CB26" s="74" t="b">
        <f t="shared" si="25"/>
        <v>0</v>
      </c>
      <c r="CC26" s="74" t="b">
        <f t="shared" si="26"/>
        <v>0</v>
      </c>
      <c r="CD26" s="74" t="str">
        <f t="shared" si="27"/>
        <v/>
      </c>
      <c r="CE26" s="74" t="str">
        <f t="shared" si="28"/>
        <v/>
      </c>
      <c r="CF26" s="74" t="str">
        <f t="shared" si="29"/>
        <v/>
      </c>
      <c r="CG26" s="74" t="str">
        <f t="shared" si="30"/>
        <v/>
      </c>
      <c r="CH26" s="74" t="str">
        <f t="shared" si="31"/>
        <v/>
      </c>
      <c r="CI26" s="74" t="str">
        <f t="shared" si="32"/>
        <v/>
      </c>
      <c r="CJ26" s="77" t="str">
        <f t="shared" si="33"/>
        <v/>
      </c>
      <c r="CK26" s="77" t="str">
        <f t="shared" si="34"/>
        <v/>
      </c>
      <c r="CL26" s="78" t="str">
        <f t="shared" si="35"/>
        <v>NO</v>
      </c>
      <c r="CM26" s="78" t="str">
        <f t="shared" si="36"/>
        <v>NO</v>
      </c>
      <c r="CN26" s="76" t="str">
        <f t="shared" si="43"/>
        <v>NO</v>
      </c>
      <c r="CO26" s="76" t="str">
        <f t="shared" si="44"/>
        <v>NO</v>
      </c>
      <c r="CP26" s="78" t="str">
        <f t="shared" si="45"/>
        <v>OK</v>
      </c>
      <c r="CQ26" s="74" t="b">
        <f t="shared" si="46"/>
        <v>0</v>
      </c>
      <c r="CR26" s="74" t="b">
        <f t="shared" si="47"/>
        <v>0</v>
      </c>
      <c r="CS26" s="74" t="b">
        <f t="shared" si="48"/>
        <v>0</v>
      </c>
      <c r="CT26" s="74" t="b">
        <f t="shared" si="49"/>
        <v>0</v>
      </c>
      <c r="CU26" s="77" t="str">
        <f t="shared" si="50"/>
        <v>SEQUENCE INCORRECT</v>
      </c>
      <c r="CV26" s="79">
        <f>COUNTIF(B19:B25,T(B26))</f>
        <v>7</v>
      </c>
    </row>
    <row r="27" spans="1:100" s="1"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4" t="str">
        <f t="shared" si="51"/>
        <v/>
      </c>
      <c r="U27" s="185" t="str">
        <f>IF(AND(A27&lt;&gt;"",B27&lt;&gt;"",D27&lt;&gt;"ABS",D27&lt;&gt;"ZERO"),IF(OR(D27&gt;J17,D27=""),"Final Semester Marks incorrect",""),"")</f>
        <v/>
      </c>
      <c r="V27" s="181"/>
      <c r="W27" s="181"/>
      <c r="X27" s="181" t="str">
        <f t="shared" si="5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21" t="b">
        <f t="shared" si="53"/>
        <v>0</v>
      </c>
      <c r="AH27" s="20" t="str">
        <f t="shared" si="2"/>
        <v>S# INCORRECT</v>
      </c>
      <c r="AK27">
        <f t="shared" si="5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4"/>
        <v/>
      </c>
      <c r="AP27" t="str">
        <f>IF(AO27="","",LOOKUP(AO27,{"1","2","3","4","5","6","7","8","9"},{"One","Two","Three","Four","Five","Six","Seven","Eight","Nine"}))</f>
        <v/>
      </c>
      <c r="AQ27" t="str">
        <f t="shared" si="5"/>
        <v/>
      </c>
      <c r="AR27" t="str">
        <f>IF(AQ27="","",LOOKUP(AQ27,{"1","2","3","4","5","6","7","8","9"},{"One","Two","Three","Four","Five","Six","Seven","Eight","Nine"}))</f>
        <v/>
      </c>
      <c r="AS27" t="str">
        <f t="shared" si="6"/>
        <v/>
      </c>
      <c r="AT27" t="str">
        <f t="shared" si="7"/>
        <v/>
      </c>
      <c r="AU27" t="str">
        <f>IF(AT27="","",LOOKUP(AT27,{"0","1","2","3","4","5","6","7","8","9"},{"","One","Two","Three","Four","Five","Six","Seven","Eight","Nine"}))</f>
        <v/>
      </c>
      <c r="AV27" t="str">
        <f t="shared" si="8"/>
        <v/>
      </c>
      <c r="AW27" t="str">
        <f>IF(AV27="","",LOOKUP(AV27,{"10","20","30","40","50","60","70","80","90"},{"Ten","Twenty","Thirty","Forty","Fifty","Sixty","Seventy","Eighty","Ninety"}))</f>
        <v/>
      </c>
      <c r="AX27" t="str">
        <f t="shared" si="9"/>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0"/>
        <v/>
      </c>
      <c r="BB27" t="str">
        <f>IF(BA27="","",LOOKUP(BA27,{"1","2","3","4","5","6","7","8","9"},{"One","Two","Three","Four","Five","Six","Seven","Eight","Nine"}))</f>
        <v/>
      </c>
      <c r="BC27"/>
      <c r="BD27"/>
      <c r="BE27"/>
      <c r="BF27" s="226" t="str">
        <f t="shared" si="11"/>
        <v>ZERO            Only</v>
      </c>
      <c r="BG27" s="226"/>
      <c r="BH27" s="226"/>
      <c r="BI27" s="226"/>
      <c r="BJ27" s="226"/>
      <c r="BK27" t="str">
        <f t="shared" si="12"/>
        <v>ZERO Only</v>
      </c>
      <c r="BL27" s="74" t="str">
        <f t="shared" si="55"/>
        <v/>
      </c>
      <c r="BM27" s="74" t="b">
        <f t="shared" si="13"/>
        <v>0</v>
      </c>
      <c r="BN27" s="74" t="b">
        <f t="shared" si="14"/>
        <v>0</v>
      </c>
      <c r="BO27" s="74" t="b">
        <f t="shared" si="15"/>
        <v>0</v>
      </c>
      <c r="BP27" s="74" t="str">
        <f t="shared" si="16"/>
        <v/>
      </c>
      <c r="BQ27" s="74" t="str">
        <f t="shared" si="17"/>
        <v/>
      </c>
      <c r="BR27" s="74" t="str">
        <f t="shared" si="18"/>
        <v/>
      </c>
      <c r="BS27" s="74" t="str">
        <f t="shared" si="19"/>
        <v/>
      </c>
      <c r="BT27" s="75" t="str">
        <f t="shared" si="20"/>
        <v/>
      </c>
      <c r="BU27" s="76" t="str">
        <f t="shared" si="40"/>
        <v>INCORRECT</v>
      </c>
      <c r="BV27" s="74" t="b">
        <f t="shared" si="41"/>
        <v>0</v>
      </c>
      <c r="BW27" s="77" t="str">
        <f t="shared" si="56"/>
        <v/>
      </c>
      <c r="BX27" s="74" t="b">
        <f t="shared" si="21"/>
        <v>0</v>
      </c>
      <c r="BY27" s="74" t="b">
        <f t="shared" si="22"/>
        <v>0</v>
      </c>
      <c r="BZ27" s="74" t="b">
        <f t="shared" si="23"/>
        <v>0</v>
      </c>
      <c r="CA27" s="74" t="b">
        <f t="shared" si="24"/>
        <v>0</v>
      </c>
      <c r="CB27" s="74" t="b">
        <f t="shared" si="25"/>
        <v>0</v>
      </c>
      <c r="CC27" s="74" t="b">
        <f t="shared" si="26"/>
        <v>0</v>
      </c>
      <c r="CD27" s="74" t="str">
        <f t="shared" si="27"/>
        <v/>
      </c>
      <c r="CE27" s="74" t="str">
        <f t="shared" si="28"/>
        <v/>
      </c>
      <c r="CF27" s="74" t="str">
        <f t="shared" si="29"/>
        <v/>
      </c>
      <c r="CG27" s="74" t="str">
        <f t="shared" si="30"/>
        <v/>
      </c>
      <c r="CH27" s="74" t="str">
        <f t="shared" si="31"/>
        <v/>
      </c>
      <c r="CI27" s="74" t="str">
        <f t="shared" si="32"/>
        <v/>
      </c>
      <c r="CJ27" s="77" t="str">
        <f t="shared" si="33"/>
        <v/>
      </c>
      <c r="CK27" s="77" t="str">
        <f t="shared" si="34"/>
        <v/>
      </c>
      <c r="CL27" s="78" t="str">
        <f t="shared" si="35"/>
        <v>NO</v>
      </c>
      <c r="CM27" s="78" t="str">
        <f t="shared" si="36"/>
        <v>NO</v>
      </c>
      <c r="CN27" s="76" t="str">
        <f t="shared" si="43"/>
        <v>NO</v>
      </c>
      <c r="CO27" s="76" t="str">
        <f t="shared" si="44"/>
        <v>NO</v>
      </c>
      <c r="CP27" s="78" t="str">
        <f t="shared" si="45"/>
        <v>OK</v>
      </c>
      <c r="CQ27" s="74" t="b">
        <f t="shared" si="46"/>
        <v>0</v>
      </c>
      <c r="CR27" s="74" t="b">
        <f t="shared" si="47"/>
        <v>0</v>
      </c>
      <c r="CS27" s="74" t="b">
        <f t="shared" si="48"/>
        <v>0</v>
      </c>
      <c r="CT27" s="74" t="b">
        <f t="shared" si="49"/>
        <v>0</v>
      </c>
      <c r="CU27" s="77" t="str">
        <f t="shared" si="50"/>
        <v>SEQUENCE INCORRECT</v>
      </c>
      <c r="CV27" s="79">
        <f>COUNTIF(B19:B26,T(B27))</f>
        <v>8</v>
      </c>
    </row>
    <row r="28" spans="1:100" s="1"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4" t="str">
        <f t="shared" si="51"/>
        <v/>
      </c>
      <c r="U28" s="185" t="str">
        <f>IF(AND(A28&lt;&gt;"",B28&lt;&gt;"",D28&lt;&gt;"ABS",D28&lt;&gt;"ZERO"),IF(OR(D28&gt;J17,D28=""),"Final Semester Marks incorrect",""),"")</f>
        <v/>
      </c>
      <c r="V28" s="181"/>
      <c r="W28" s="181"/>
      <c r="X28" s="181" t="str">
        <f t="shared" si="5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21" t="b">
        <f t="shared" si="53"/>
        <v>0</v>
      </c>
      <c r="AH28" s="20" t="str">
        <f t="shared" si="2"/>
        <v>S# INCORRECT</v>
      </c>
      <c r="AK28">
        <f t="shared" si="5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4"/>
        <v/>
      </c>
      <c r="AP28" t="str">
        <f>IF(AO28="","",LOOKUP(AO28,{"1","2","3","4","5","6","7","8","9"},{"One","Two","Three","Four","Five","Six","Seven","Eight","Nine"}))</f>
        <v/>
      </c>
      <c r="AQ28" t="str">
        <f t="shared" si="5"/>
        <v/>
      </c>
      <c r="AR28" t="str">
        <f>IF(AQ28="","",LOOKUP(AQ28,{"1","2","3","4","5","6","7","8","9"},{"One","Two","Three","Four","Five","Six","Seven","Eight","Nine"}))</f>
        <v/>
      </c>
      <c r="AS28" t="str">
        <f t="shared" si="6"/>
        <v/>
      </c>
      <c r="AT28" t="str">
        <f t="shared" si="7"/>
        <v/>
      </c>
      <c r="AU28" t="str">
        <f>IF(AT28="","",LOOKUP(AT28,{"0","1","2","3","4","5","6","7","8","9"},{"","One","Two","Three","Four","Five","Six","Seven","Eight","Nine"}))</f>
        <v/>
      </c>
      <c r="AV28" t="str">
        <f t="shared" si="8"/>
        <v/>
      </c>
      <c r="AW28" t="str">
        <f>IF(AV28="","",LOOKUP(AV28,{"10","20","30","40","50","60","70","80","90"},{"Ten","Twenty","Thirty","Forty","Fifty","Sixty","Seventy","Eighty","Ninety"}))</f>
        <v/>
      </c>
      <c r="AX28" t="str">
        <f t="shared" si="9"/>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0"/>
        <v/>
      </c>
      <c r="BB28" t="str">
        <f>IF(BA28="","",LOOKUP(BA28,{"1","2","3","4","5","6","7","8","9"},{"One","Two","Three","Four","Five","Six","Seven","Eight","Nine"}))</f>
        <v/>
      </c>
      <c r="BC28"/>
      <c r="BD28"/>
      <c r="BE28"/>
      <c r="BF28" s="226" t="str">
        <f t="shared" si="11"/>
        <v>ZERO            Only</v>
      </c>
      <c r="BG28" s="226"/>
      <c r="BH28" s="226"/>
      <c r="BI28" s="226"/>
      <c r="BJ28" s="226"/>
      <c r="BK28" t="str">
        <f t="shared" si="12"/>
        <v>ZERO Only</v>
      </c>
      <c r="BL28" s="74" t="str">
        <f t="shared" si="55"/>
        <v/>
      </c>
      <c r="BM28" s="74" t="b">
        <f t="shared" si="13"/>
        <v>0</v>
      </c>
      <c r="BN28" s="74" t="b">
        <f t="shared" si="14"/>
        <v>0</v>
      </c>
      <c r="BO28" s="74" t="b">
        <f t="shared" si="15"/>
        <v>0</v>
      </c>
      <c r="BP28" s="74" t="str">
        <f t="shared" si="16"/>
        <v/>
      </c>
      <c r="BQ28" s="74" t="str">
        <f t="shared" si="17"/>
        <v/>
      </c>
      <c r="BR28" s="74" t="str">
        <f t="shared" si="18"/>
        <v/>
      </c>
      <c r="BS28" s="74" t="str">
        <f t="shared" si="19"/>
        <v/>
      </c>
      <c r="BT28" s="75" t="str">
        <f t="shared" si="20"/>
        <v/>
      </c>
      <c r="BU28" s="76" t="str">
        <f t="shared" si="40"/>
        <v>INCORRECT</v>
      </c>
      <c r="BV28" s="74" t="b">
        <f t="shared" si="41"/>
        <v>0</v>
      </c>
      <c r="BW28" s="77" t="str">
        <f t="shared" si="56"/>
        <v/>
      </c>
      <c r="BX28" s="74" t="b">
        <f t="shared" si="21"/>
        <v>0</v>
      </c>
      <c r="BY28" s="74" t="b">
        <f t="shared" si="22"/>
        <v>0</v>
      </c>
      <c r="BZ28" s="74" t="b">
        <f t="shared" si="23"/>
        <v>0</v>
      </c>
      <c r="CA28" s="74" t="b">
        <f t="shared" si="24"/>
        <v>0</v>
      </c>
      <c r="CB28" s="74" t="b">
        <f t="shared" si="25"/>
        <v>0</v>
      </c>
      <c r="CC28" s="74" t="b">
        <f t="shared" si="26"/>
        <v>0</v>
      </c>
      <c r="CD28" s="74" t="str">
        <f t="shared" si="27"/>
        <v/>
      </c>
      <c r="CE28" s="74" t="str">
        <f t="shared" si="28"/>
        <v/>
      </c>
      <c r="CF28" s="74" t="str">
        <f t="shared" si="29"/>
        <v/>
      </c>
      <c r="CG28" s="74" t="str">
        <f t="shared" si="30"/>
        <v/>
      </c>
      <c r="CH28" s="74" t="str">
        <f t="shared" si="31"/>
        <v/>
      </c>
      <c r="CI28" s="74" t="str">
        <f t="shared" si="32"/>
        <v/>
      </c>
      <c r="CJ28" s="77" t="str">
        <f t="shared" si="33"/>
        <v/>
      </c>
      <c r="CK28" s="77" t="str">
        <f t="shared" si="34"/>
        <v/>
      </c>
      <c r="CL28" s="78" t="str">
        <f t="shared" si="35"/>
        <v>NO</v>
      </c>
      <c r="CM28" s="78" t="str">
        <f t="shared" si="36"/>
        <v>NO</v>
      </c>
      <c r="CN28" s="76" t="str">
        <f t="shared" si="43"/>
        <v>NO</v>
      </c>
      <c r="CO28" s="76" t="str">
        <f t="shared" si="44"/>
        <v>NO</v>
      </c>
      <c r="CP28" s="78" t="str">
        <f t="shared" si="45"/>
        <v>OK</v>
      </c>
      <c r="CQ28" s="74" t="b">
        <f t="shared" si="46"/>
        <v>0</v>
      </c>
      <c r="CR28" s="74" t="b">
        <f t="shared" si="47"/>
        <v>0</v>
      </c>
      <c r="CS28" s="74" t="b">
        <f t="shared" si="48"/>
        <v>0</v>
      </c>
      <c r="CT28" s="74" t="b">
        <f t="shared" si="49"/>
        <v>0</v>
      </c>
      <c r="CU28" s="77" t="str">
        <f t="shared" si="50"/>
        <v>SEQUENCE INCORRECT</v>
      </c>
      <c r="CV28" s="79">
        <f>COUNTIF(B19:B27,T(B28))</f>
        <v>9</v>
      </c>
    </row>
    <row r="29" spans="1:100" s="1"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4" t="str">
        <f t="shared" si="51"/>
        <v/>
      </c>
      <c r="U29" s="185" t="str">
        <f>IF(AND(A29&lt;&gt;"",B29&lt;&gt;"",D29&lt;&gt;"ABS",D29&lt;&gt;"ZERO"),IF(OR(D29&gt;J17,D29=""),"Final Semester Marks incorrect",""),"")</f>
        <v/>
      </c>
      <c r="V29" s="181"/>
      <c r="W29" s="181"/>
      <c r="X29" s="181" t="str">
        <f t="shared" si="5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21" t="b">
        <f t="shared" si="53"/>
        <v>0</v>
      </c>
      <c r="AH29" s="20" t="str">
        <f t="shared" si="2"/>
        <v>S# INCORRECT</v>
      </c>
      <c r="AK29">
        <f t="shared" si="5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4"/>
        <v/>
      </c>
      <c r="AP29" t="str">
        <f>IF(AO29="","",LOOKUP(AO29,{"1","2","3","4","5","6","7","8","9"},{"One","Two","Three","Four","Five","Six","Seven","Eight","Nine"}))</f>
        <v/>
      </c>
      <c r="AQ29" t="str">
        <f t="shared" si="5"/>
        <v/>
      </c>
      <c r="AR29" t="str">
        <f>IF(AQ29="","",LOOKUP(AQ29,{"1","2","3","4","5","6","7","8","9"},{"One","Two","Three","Four","Five","Six","Seven","Eight","Nine"}))</f>
        <v/>
      </c>
      <c r="AS29" t="str">
        <f t="shared" si="6"/>
        <v/>
      </c>
      <c r="AT29" t="str">
        <f t="shared" si="7"/>
        <v/>
      </c>
      <c r="AU29" t="str">
        <f>IF(AT29="","",LOOKUP(AT29,{"0","1","2","3","4","5","6","7","8","9"},{"","One","Two","Three","Four","Five","Six","Seven","Eight","Nine"}))</f>
        <v/>
      </c>
      <c r="AV29" t="str">
        <f t="shared" si="8"/>
        <v/>
      </c>
      <c r="AW29" t="str">
        <f>IF(AV29="","",LOOKUP(AV29,{"10","20","30","40","50","60","70","80","90"},{"Ten","Twenty","Thirty","Forty","Fifty","Sixty","Seventy","Eighty","Ninety"}))</f>
        <v/>
      </c>
      <c r="AX29" t="str">
        <f t="shared" si="9"/>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0"/>
        <v/>
      </c>
      <c r="BB29" t="str">
        <f>IF(BA29="","",LOOKUP(BA29,{"1","2","3","4","5","6","7","8","9"},{"One","Two","Three","Four","Five","Six","Seven","Eight","Nine"}))</f>
        <v/>
      </c>
      <c r="BC29"/>
      <c r="BD29"/>
      <c r="BE29"/>
      <c r="BF29" s="226" t="str">
        <f t="shared" si="11"/>
        <v>ZERO            Only</v>
      </c>
      <c r="BG29" s="226"/>
      <c r="BH29" s="226"/>
      <c r="BI29" s="226"/>
      <c r="BJ29" s="226"/>
      <c r="BK29" t="str">
        <f t="shared" si="12"/>
        <v>ZERO Only</v>
      </c>
      <c r="BL29" s="74" t="str">
        <f t="shared" si="55"/>
        <v/>
      </c>
      <c r="BM29" s="74" t="b">
        <f t="shared" si="13"/>
        <v>0</v>
      </c>
      <c r="BN29" s="74" t="b">
        <f t="shared" si="14"/>
        <v>0</v>
      </c>
      <c r="BO29" s="74" t="b">
        <f t="shared" si="15"/>
        <v>0</v>
      </c>
      <c r="BP29" s="74" t="str">
        <f t="shared" si="16"/>
        <v/>
      </c>
      <c r="BQ29" s="74" t="str">
        <f t="shared" si="17"/>
        <v/>
      </c>
      <c r="BR29" s="74" t="str">
        <f t="shared" si="18"/>
        <v/>
      </c>
      <c r="BS29" s="74" t="str">
        <f t="shared" si="19"/>
        <v/>
      </c>
      <c r="BT29" s="75" t="str">
        <f t="shared" si="20"/>
        <v/>
      </c>
      <c r="BU29" s="76" t="str">
        <f t="shared" si="40"/>
        <v>INCORRECT</v>
      </c>
      <c r="BV29" s="74" t="b">
        <f t="shared" si="41"/>
        <v>0</v>
      </c>
      <c r="BW29" s="77" t="str">
        <f t="shared" si="56"/>
        <v/>
      </c>
      <c r="BX29" s="74" t="b">
        <f t="shared" si="21"/>
        <v>0</v>
      </c>
      <c r="BY29" s="74" t="b">
        <f t="shared" si="22"/>
        <v>0</v>
      </c>
      <c r="BZ29" s="74" t="b">
        <f t="shared" si="23"/>
        <v>0</v>
      </c>
      <c r="CA29" s="74" t="b">
        <f t="shared" si="24"/>
        <v>0</v>
      </c>
      <c r="CB29" s="74" t="b">
        <f t="shared" si="25"/>
        <v>0</v>
      </c>
      <c r="CC29" s="74" t="b">
        <f t="shared" si="26"/>
        <v>0</v>
      </c>
      <c r="CD29" s="74" t="str">
        <f t="shared" si="27"/>
        <v/>
      </c>
      <c r="CE29" s="74" t="str">
        <f t="shared" si="28"/>
        <v/>
      </c>
      <c r="CF29" s="74" t="str">
        <f t="shared" si="29"/>
        <v/>
      </c>
      <c r="CG29" s="74" t="str">
        <f t="shared" si="30"/>
        <v/>
      </c>
      <c r="CH29" s="74" t="str">
        <f t="shared" si="31"/>
        <v/>
      </c>
      <c r="CI29" s="74" t="str">
        <f t="shared" si="32"/>
        <v/>
      </c>
      <c r="CJ29" s="77" t="str">
        <f t="shared" si="33"/>
        <v/>
      </c>
      <c r="CK29" s="77" t="str">
        <f t="shared" si="34"/>
        <v/>
      </c>
      <c r="CL29" s="78" t="str">
        <f t="shared" si="35"/>
        <v>NO</v>
      </c>
      <c r="CM29" s="78" t="str">
        <f t="shared" si="36"/>
        <v>NO</v>
      </c>
      <c r="CN29" s="76" t="str">
        <f t="shared" si="43"/>
        <v>NO</v>
      </c>
      <c r="CO29" s="76" t="str">
        <f t="shared" si="44"/>
        <v>NO</v>
      </c>
      <c r="CP29" s="78" t="str">
        <f t="shared" si="45"/>
        <v>OK</v>
      </c>
      <c r="CQ29" s="74" t="b">
        <f t="shared" si="46"/>
        <v>0</v>
      </c>
      <c r="CR29" s="74" t="b">
        <f t="shared" si="47"/>
        <v>0</v>
      </c>
      <c r="CS29" s="74" t="b">
        <f t="shared" si="48"/>
        <v>0</v>
      </c>
      <c r="CT29" s="74" t="b">
        <f t="shared" si="49"/>
        <v>0</v>
      </c>
      <c r="CU29" s="77" t="str">
        <f t="shared" si="50"/>
        <v>SEQUENCE INCORRECT</v>
      </c>
      <c r="CV29" s="79">
        <f>COUNTIF(B19:B28,T(B29))</f>
        <v>10</v>
      </c>
    </row>
    <row r="30" spans="1:100" s="1"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4" t="str">
        <f t="shared" si="51"/>
        <v/>
      </c>
      <c r="U30" s="185" t="str">
        <f>IF(AND(A30&lt;&gt;"",B30&lt;&gt;"",D30&lt;&gt;"ABS",D30&lt;&gt;"ZERO"),IF(OR(D30&gt;J17,D30=""),"Final Semester Marks incorrect",""),"")</f>
        <v/>
      </c>
      <c r="V30" s="181"/>
      <c r="W30" s="181"/>
      <c r="X30" s="181" t="str">
        <f t="shared" si="5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21" t="b">
        <f t="shared" si="53"/>
        <v>0</v>
      </c>
      <c r="AH30" s="20" t="str">
        <f t="shared" si="2"/>
        <v>S# INCORRECT</v>
      </c>
      <c r="AK30">
        <f t="shared" si="5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4"/>
        <v/>
      </c>
      <c r="AP30" t="str">
        <f>IF(AO30="","",LOOKUP(AO30,{"1","2","3","4","5","6","7","8","9"},{"One","Two","Three","Four","Five","Six","Seven","Eight","Nine"}))</f>
        <v/>
      </c>
      <c r="AQ30" t="str">
        <f t="shared" si="5"/>
        <v/>
      </c>
      <c r="AR30" t="str">
        <f>IF(AQ30="","",LOOKUP(AQ30,{"1","2","3","4","5","6","7","8","9"},{"One","Two","Three","Four","Five","Six","Seven","Eight","Nine"}))</f>
        <v/>
      </c>
      <c r="AS30" t="str">
        <f t="shared" si="6"/>
        <v/>
      </c>
      <c r="AT30" t="str">
        <f t="shared" si="7"/>
        <v/>
      </c>
      <c r="AU30" t="str">
        <f>IF(AT30="","",LOOKUP(AT30,{"0","1","2","3","4","5","6","7","8","9"},{"","One","Two","Three","Four","Five","Six","Seven","Eight","Nine"}))</f>
        <v/>
      </c>
      <c r="AV30" t="str">
        <f t="shared" si="8"/>
        <v/>
      </c>
      <c r="AW30" t="str">
        <f>IF(AV30="","",LOOKUP(AV30,{"10","20","30","40","50","60","70","80","90"},{"Ten","Twenty","Thirty","Forty","Fifty","Sixty","Seventy","Eighty","Ninety"}))</f>
        <v/>
      </c>
      <c r="AX30" t="str">
        <f t="shared" si="9"/>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0"/>
        <v/>
      </c>
      <c r="BB30" t="str">
        <f>IF(BA30="","",LOOKUP(BA30,{"1","2","3","4","5","6","7","8","9"},{"One","Two","Three","Four","Five","Six","Seven","Eight","Nine"}))</f>
        <v/>
      </c>
      <c r="BC30"/>
      <c r="BD30"/>
      <c r="BE30"/>
      <c r="BF30" s="226" t="str">
        <f t="shared" si="11"/>
        <v>ZERO            Only</v>
      </c>
      <c r="BG30" s="226"/>
      <c r="BH30" s="226"/>
      <c r="BI30" s="226"/>
      <c r="BJ30" s="226"/>
      <c r="BK30" t="str">
        <f t="shared" si="12"/>
        <v>ZERO Only</v>
      </c>
      <c r="BL30" s="74" t="str">
        <f t="shared" si="55"/>
        <v/>
      </c>
      <c r="BM30" s="74" t="b">
        <f t="shared" si="13"/>
        <v>0</v>
      </c>
      <c r="BN30" s="74" t="b">
        <f t="shared" si="14"/>
        <v>0</v>
      </c>
      <c r="BO30" s="74" t="b">
        <f t="shared" si="15"/>
        <v>0</v>
      </c>
      <c r="BP30" s="74" t="str">
        <f t="shared" si="16"/>
        <v/>
      </c>
      <c r="BQ30" s="74" t="str">
        <f t="shared" si="17"/>
        <v/>
      </c>
      <c r="BR30" s="74" t="str">
        <f t="shared" si="18"/>
        <v/>
      </c>
      <c r="BS30" s="74" t="str">
        <f t="shared" si="19"/>
        <v/>
      </c>
      <c r="BT30" s="75" t="str">
        <f t="shared" si="20"/>
        <v/>
      </c>
      <c r="BU30" s="76" t="str">
        <f t="shared" si="40"/>
        <v>INCORRECT</v>
      </c>
      <c r="BV30" s="74" t="b">
        <f t="shared" si="41"/>
        <v>0</v>
      </c>
      <c r="BW30" s="77" t="str">
        <f t="shared" si="56"/>
        <v/>
      </c>
      <c r="BX30" s="74" t="b">
        <f t="shared" si="21"/>
        <v>0</v>
      </c>
      <c r="BY30" s="74" t="b">
        <f t="shared" si="22"/>
        <v>0</v>
      </c>
      <c r="BZ30" s="74" t="b">
        <f t="shared" si="23"/>
        <v>0</v>
      </c>
      <c r="CA30" s="74" t="b">
        <f t="shared" si="24"/>
        <v>0</v>
      </c>
      <c r="CB30" s="74" t="b">
        <f t="shared" si="25"/>
        <v>0</v>
      </c>
      <c r="CC30" s="74" t="b">
        <f t="shared" si="26"/>
        <v>0</v>
      </c>
      <c r="CD30" s="74" t="str">
        <f t="shared" si="27"/>
        <v/>
      </c>
      <c r="CE30" s="74" t="str">
        <f t="shared" si="28"/>
        <v/>
      </c>
      <c r="CF30" s="74" t="str">
        <f t="shared" si="29"/>
        <v/>
      </c>
      <c r="CG30" s="74" t="str">
        <f t="shared" si="30"/>
        <v/>
      </c>
      <c r="CH30" s="74" t="str">
        <f t="shared" si="31"/>
        <v/>
      </c>
      <c r="CI30" s="74" t="str">
        <f t="shared" si="32"/>
        <v/>
      </c>
      <c r="CJ30" s="77" t="str">
        <f t="shared" si="33"/>
        <v/>
      </c>
      <c r="CK30" s="77" t="str">
        <f t="shared" si="34"/>
        <v/>
      </c>
      <c r="CL30" s="78" t="str">
        <f t="shared" si="35"/>
        <v>NO</v>
      </c>
      <c r="CM30" s="78" t="str">
        <f t="shared" si="36"/>
        <v>NO</v>
      </c>
      <c r="CN30" s="76" t="str">
        <f t="shared" si="43"/>
        <v>NO</v>
      </c>
      <c r="CO30" s="76" t="str">
        <f t="shared" si="44"/>
        <v>NO</v>
      </c>
      <c r="CP30" s="78" t="str">
        <f t="shared" si="45"/>
        <v>OK</v>
      </c>
      <c r="CQ30" s="74" t="b">
        <f t="shared" si="46"/>
        <v>0</v>
      </c>
      <c r="CR30" s="74" t="b">
        <f t="shared" si="47"/>
        <v>0</v>
      </c>
      <c r="CS30" s="74" t="b">
        <f t="shared" si="48"/>
        <v>0</v>
      </c>
      <c r="CT30" s="74" t="b">
        <f t="shared" si="49"/>
        <v>0</v>
      </c>
      <c r="CU30" s="77" t="str">
        <f t="shared" si="50"/>
        <v>SEQUENCE INCORRECT</v>
      </c>
      <c r="CV30" s="79">
        <f>COUNTIF(B19:B29,T(B30))</f>
        <v>11</v>
      </c>
    </row>
    <row r="31" spans="1:100" s="1"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4" t="str">
        <f t="shared" si="51"/>
        <v/>
      </c>
      <c r="U31" s="185" t="str">
        <f>IF(AND(A31&lt;&gt;"",B31&lt;&gt;"",D31&lt;&gt;"ABS",D31&lt;&gt;"ZERO"),IF(OR(D31&gt;J17,D31=""),"Final Semester Marks incorrect",""),"")</f>
        <v/>
      </c>
      <c r="V31" s="181"/>
      <c r="W31" s="181"/>
      <c r="X31" s="181" t="str">
        <f t="shared" si="5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21" t="b">
        <f t="shared" si="53"/>
        <v>0</v>
      </c>
      <c r="AH31" s="20" t="str">
        <f t="shared" si="2"/>
        <v>S# INCORRECT</v>
      </c>
      <c r="AK31">
        <f t="shared" si="5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4"/>
        <v/>
      </c>
      <c r="AP31" t="str">
        <f>IF(AO31="","",LOOKUP(AO31,{"1","2","3","4","5","6","7","8","9"},{"One","Two","Three","Four","Five","Six","Seven","Eight","Nine"}))</f>
        <v/>
      </c>
      <c r="AQ31" t="str">
        <f t="shared" si="5"/>
        <v/>
      </c>
      <c r="AR31" t="str">
        <f>IF(AQ31="","",LOOKUP(AQ31,{"1","2","3","4","5","6","7","8","9"},{"One","Two","Three","Four","Five","Six","Seven","Eight","Nine"}))</f>
        <v/>
      </c>
      <c r="AS31" t="str">
        <f t="shared" si="6"/>
        <v/>
      </c>
      <c r="AT31" t="str">
        <f t="shared" si="7"/>
        <v/>
      </c>
      <c r="AU31" t="str">
        <f>IF(AT31="","",LOOKUP(AT31,{"0","1","2","3","4","5","6","7","8","9"},{"","One","Two","Three","Four","Five","Six","Seven","Eight","Nine"}))</f>
        <v/>
      </c>
      <c r="AV31" t="str">
        <f t="shared" si="8"/>
        <v/>
      </c>
      <c r="AW31" t="str">
        <f>IF(AV31="","",LOOKUP(AV31,{"10","20","30","40","50","60","70","80","90"},{"Ten","Twenty","Thirty","Forty","Fifty","Sixty","Seventy","Eighty","Ninety"}))</f>
        <v/>
      </c>
      <c r="AX31" t="str">
        <f t="shared" si="9"/>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0"/>
        <v/>
      </c>
      <c r="BB31" t="str">
        <f>IF(BA31="","",LOOKUP(BA31,{"1","2","3","4","5","6","7","8","9"},{"One","Two","Three","Four","Five","Six","Seven","Eight","Nine"}))</f>
        <v/>
      </c>
      <c r="BC31"/>
      <c r="BD31"/>
      <c r="BE31"/>
      <c r="BF31" s="226" t="str">
        <f t="shared" si="11"/>
        <v>ZERO            Only</v>
      </c>
      <c r="BG31" s="226"/>
      <c r="BH31" s="226"/>
      <c r="BI31" s="226"/>
      <c r="BJ31" s="226"/>
      <c r="BK31" t="str">
        <f t="shared" si="12"/>
        <v>ZERO Only</v>
      </c>
      <c r="BL31" s="74" t="str">
        <f t="shared" si="55"/>
        <v/>
      </c>
      <c r="BM31" s="74" t="b">
        <f t="shared" si="13"/>
        <v>0</v>
      </c>
      <c r="BN31" s="74" t="b">
        <f t="shared" si="14"/>
        <v>0</v>
      </c>
      <c r="BO31" s="74" t="b">
        <f t="shared" si="15"/>
        <v>0</v>
      </c>
      <c r="BP31" s="74" t="str">
        <f t="shared" si="16"/>
        <v/>
      </c>
      <c r="BQ31" s="74" t="str">
        <f t="shared" si="17"/>
        <v/>
      </c>
      <c r="BR31" s="74" t="str">
        <f t="shared" si="18"/>
        <v/>
      </c>
      <c r="BS31" s="74" t="str">
        <f t="shared" si="19"/>
        <v/>
      </c>
      <c r="BT31" s="75" t="str">
        <f t="shared" si="20"/>
        <v/>
      </c>
      <c r="BU31" s="76" t="str">
        <f t="shared" si="40"/>
        <v>INCORRECT</v>
      </c>
      <c r="BV31" s="74" t="b">
        <f t="shared" si="41"/>
        <v>0</v>
      </c>
      <c r="BW31" s="77" t="str">
        <f t="shared" si="56"/>
        <v/>
      </c>
      <c r="BX31" s="74" t="b">
        <f t="shared" si="21"/>
        <v>0</v>
      </c>
      <c r="BY31" s="74" t="b">
        <f t="shared" si="22"/>
        <v>0</v>
      </c>
      <c r="BZ31" s="74" t="b">
        <f t="shared" si="23"/>
        <v>0</v>
      </c>
      <c r="CA31" s="74" t="b">
        <f t="shared" si="24"/>
        <v>0</v>
      </c>
      <c r="CB31" s="74" t="b">
        <f t="shared" si="25"/>
        <v>0</v>
      </c>
      <c r="CC31" s="74" t="b">
        <f t="shared" si="26"/>
        <v>0</v>
      </c>
      <c r="CD31" s="74" t="str">
        <f t="shared" si="27"/>
        <v/>
      </c>
      <c r="CE31" s="74" t="str">
        <f t="shared" si="28"/>
        <v/>
      </c>
      <c r="CF31" s="74" t="str">
        <f t="shared" si="29"/>
        <v/>
      </c>
      <c r="CG31" s="74" t="str">
        <f t="shared" si="30"/>
        <v/>
      </c>
      <c r="CH31" s="74" t="str">
        <f t="shared" si="31"/>
        <v/>
      </c>
      <c r="CI31" s="74" t="str">
        <f t="shared" si="32"/>
        <v/>
      </c>
      <c r="CJ31" s="77" t="str">
        <f t="shared" si="33"/>
        <v/>
      </c>
      <c r="CK31" s="77" t="str">
        <f t="shared" si="34"/>
        <v/>
      </c>
      <c r="CL31" s="78" t="str">
        <f t="shared" si="35"/>
        <v>NO</v>
      </c>
      <c r="CM31" s="78" t="str">
        <f t="shared" si="36"/>
        <v>NO</v>
      </c>
      <c r="CN31" s="76" t="str">
        <f t="shared" si="43"/>
        <v>NO</v>
      </c>
      <c r="CO31" s="76" t="str">
        <f t="shared" si="44"/>
        <v>NO</v>
      </c>
      <c r="CP31" s="78" t="str">
        <f t="shared" si="45"/>
        <v>OK</v>
      </c>
      <c r="CQ31" s="74" t="b">
        <f t="shared" si="46"/>
        <v>0</v>
      </c>
      <c r="CR31" s="74" t="b">
        <f t="shared" si="47"/>
        <v>0</v>
      </c>
      <c r="CS31" s="74" t="b">
        <f t="shared" si="48"/>
        <v>0</v>
      </c>
      <c r="CT31" s="74" t="b">
        <f t="shared" si="49"/>
        <v>0</v>
      </c>
      <c r="CU31" s="77" t="str">
        <f t="shared" si="50"/>
        <v>SEQUENCE INCORRECT</v>
      </c>
      <c r="CV31" s="79">
        <f>COUNTIF(B19:B30,T(B31))</f>
        <v>12</v>
      </c>
    </row>
    <row r="32" spans="1:100" s="1"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4" t="str">
        <f t="shared" si="51"/>
        <v/>
      </c>
      <c r="U32" s="185" t="str">
        <f>IF(AND(A32&lt;&gt;"",B32&lt;&gt;"",D32&lt;&gt;"ABS",D32&lt;&gt;"ZERO"),IF(OR(D32&gt;J17,D32=""),"Final Semester Marks incorrect",""),"")</f>
        <v/>
      </c>
      <c r="V32" s="181"/>
      <c r="W32" s="181"/>
      <c r="X32" s="181" t="str">
        <f t="shared" si="5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21" t="b">
        <f t="shared" si="53"/>
        <v>0</v>
      </c>
      <c r="AH32" s="20" t="str">
        <f t="shared" si="2"/>
        <v>S# INCORRECT</v>
      </c>
      <c r="AK32">
        <f t="shared" si="5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4"/>
        <v/>
      </c>
      <c r="AP32" t="str">
        <f>IF(AO32="","",LOOKUP(AO32,{"1","2","3","4","5","6","7","8","9"},{"One","Two","Three","Four","Five","Six","Seven","Eight","Nine"}))</f>
        <v/>
      </c>
      <c r="AQ32" t="str">
        <f t="shared" si="5"/>
        <v/>
      </c>
      <c r="AR32" t="str">
        <f>IF(AQ32="","",LOOKUP(AQ32,{"1","2","3","4","5","6","7","8","9"},{"One","Two","Three","Four","Five","Six","Seven","Eight","Nine"}))</f>
        <v/>
      </c>
      <c r="AS32" t="str">
        <f t="shared" si="6"/>
        <v/>
      </c>
      <c r="AT32" t="str">
        <f t="shared" si="7"/>
        <v/>
      </c>
      <c r="AU32" t="str">
        <f>IF(AT32="","",LOOKUP(AT32,{"0","1","2","3","4","5","6","7","8","9"},{"","One","Two","Three","Four","Five","Six","Seven","Eight","Nine"}))</f>
        <v/>
      </c>
      <c r="AV32" t="str">
        <f t="shared" si="8"/>
        <v/>
      </c>
      <c r="AW32" t="str">
        <f>IF(AV32="","",LOOKUP(AV32,{"10","20","30","40","50","60","70","80","90"},{"Ten","Twenty","Thirty","Forty","Fifty","Sixty","Seventy","Eighty","Ninety"}))</f>
        <v/>
      </c>
      <c r="AX32" t="str">
        <f t="shared" si="9"/>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0"/>
        <v/>
      </c>
      <c r="BB32" t="str">
        <f>IF(BA32="","",LOOKUP(BA32,{"1","2","3","4","5","6","7","8","9"},{"One","Two","Three","Four","Five","Six","Seven","Eight","Nine"}))</f>
        <v/>
      </c>
      <c r="BC32"/>
      <c r="BD32"/>
      <c r="BE32"/>
      <c r="BF32" s="226" t="str">
        <f t="shared" si="11"/>
        <v>ZERO            Only</v>
      </c>
      <c r="BG32" s="226"/>
      <c r="BH32" s="226"/>
      <c r="BI32" s="226"/>
      <c r="BJ32" s="226"/>
      <c r="BK32" t="str">
        <f t="shared" si="12"/>
        <v>ZERO Only</v>
      </c>
      <c r="BL32" s="74" t="str">
        <f t="shared" si="55"/>
        <v/>
      </c>
      <c r="BM32" s="74" t="b">
        <f t="shared" si="13"/>
        <v>0</v>
      </c>
      <c r="BN32" s="74" t="b">
        <f t="shared" si="14"/>
        <v>0</v>
      </c>
      <c r="BO32" s="74" t="b">
        <f t="shared" si="15"/>
        <v>0</v>
      </c>
      <c r="BP32" s="74" t="str">
        <f t="shared" si="16"/>
        <v/>
      </c>
      <c r="BQ32" s="74" t="str">
        <f t="shared" si="17"/>
        <v/>
      </c>
      <c r="BR32" s="74" t="str">
        <f t="shared" si="18"/>
        <v/>
      </c>
      <c r="BS32" s="74" t="str">
        <f t="shared" si="19"/>
        <v/>
      </c>
      <c r="BT32" s="75" t="str">
        <f t="shared" si="20"/>
        <v/>
      </c>
      <c r="BU32" s="76" t="str">
        <f t="shared" si="40"/>
        <v>INCORRECT</v>
      </c>
      <c r="BV32" s="74" t="b">
        <f t="shared" si="41"/>
        <v>0</v>
      </c>
      <c r="BW32" s="77" t="str">
        <f t="shared" si="56"/>
        <v/>
      </c>
      <c r="BX32" s="74" t="b">
        <f t="shared" si="21"/>
        <v>0</v>
      </c>
      <c r="BY32" s="74" t="b">
        <f t="shared" si="22"/>
        <v>0</v>
      </c>
      <c r="BZ32" s="74" t="b">
        <f t="shared" si="23"/>
        <v>0</v>
      </c>
      <c r="CA32" s="74" t="b">
        <f t="shared" si="24"/>
        <v>0</v>
      </c>
      <c r="CB32" s="74" t="b">
        <f t="shared" si="25"/>
        <v>0</v>
      </c>
      <c r="CC32" s="74" t="b">
        <f t="shared" si="26"/>
        <v>0</v>
      </c>
      <c r="CD32" s="74" t="str">
        <f t="shared" si="27"/>
        <v/>
      </c>
      <c r="CE32" s="74" t="str">
        <f t="shared" si="28"/>
        <v/>
      </c>
      <c r="CF32" s="74" t="str">
        <f t="shared" si="29"/>
        <v/>
      </c>
      <c r="CG32" s="74" t="str">
        <f t="shared" si="30"/>
        <v/>
      </c>
      <c r="CH32" s="74" t="str">
        <f t="shared" si="31"/>
        <v/>
      </c>
      <c r="CI32" s="74" t="str">
        <f t="shared" si="32"/>
        <v/>
      </c>
      <c r="CJ32" s="77" t="str">
        <f t="shared" si="33"/>
        <v/>
      </c>
      <c r="CK32" s="77" t="str">
        <f t="shared" si="34"/>
        <v/>
      </c>
      <c r="CL32" s="78" t="str">
        <f t="shared" si="35"/>
        <v>NO</v>
      </c>
      <c r="CM32" s="78" t="str">
        <f t="shared" si="36"/>
        <v>NO</v>
      </c>
      <c r="CN32" s="76" t="str">
        <f t="shared" si="43"/>
        <v>NO</v>
      </c>
      <c r="CO32" s="76" t="str">
        <f t="shared" si="44"/>
        <v>NO</v>
      </c>
      <c r="CP32" s="78" t="str">
        <f t="shared" si="45"/>
        <v>OK</v>
      </c>
      <c r="CQ32" s="74" t="b">
        <f t="shared" si="46"/>
        <v>0</v>
      </c>
      <c r="CR32" s="74" t="b">
        <f t="shared" si="47"/>
        <v>0</v>
      </c>
      <c r="CS32" s="74" t="b">
        <f t="shared" si="48"/>
        <v>0</v>
      </c>
      <c r="CT32" s="74" t="b">
        <f t="shared" si="49"/>
        <v>0</v>
      </c>
      <c r="CU32" s="77" t="str">
        <f t="shared" si="50"/>
        <v>SEQUENCE INCORRECT</v>
      </c>
      <c r="CV32" s="79">
        <f>COUNTIF(B19:B31,T(B32))</f>
        <v>13</v>
      </c>
    </row>
    <row r="33" spans="1:100" s="1"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4" t="str">
        <f t="shared" si="51"/>
        <v/>
      </c>
      <c r="U33" s="185" t="str">
        <f>IF(AND(A33&lt;&gt;"",B33&lt;&gt;"",D33&lt;&gt;"ABS",D33&lt;&gt;"ZERO"),IF(OR(D33&gt;J17,D33=""),"Final Semester Marks incorrect",""),"")</f>
        <v/>
      </c>
      <c r="V33" s="181"/>
      <c r="W33" s="181"/>
      <c r="X33" s="181" t="str">
        <f t="shared" si="5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21" t="b">
        <f t="shared" si="53"/>
        <v>0</v>
      </c>
      <c r="AH33" s="20" t="str">
        <f t="shared" si="2"/>
        <v>S# INCORRECT</v>
      </c>
      <c r="AK33">
        <f t="shared" si="5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4"/>
        <v/>
      </c>
      <c r="AP33" t="str">
        <f>IF(AO33="","",LOOKUP(AO33,{"1","2","3","4","5","6","7","8","9"},{"One","Two","Three","Four","Five","Six","Seven","Eight","Nine"}))</f>
        <v/>
      </c>
      <c r="AQ33" t="str">
        <f t="shared" si="5"/>
        <v/>
      </c>
      <c r="AR33" t="str">
        <f>IF(AQ33="","",LOOKUP(AQ33,{"1","2","3","4","5","6","7","8","9"},{"One","Two","Three","Four","Five","Six","Seven","Eight","Nine"}))</f>
        <v/>
      </c>
      <c r="AS33" t="str">
        <f t="shared" si="6"/>
        <v/>
      </c>
      <c r="AT33" t="str">
        <f t="shared" si="7"/>
        <v/>
      </c>
      <c r="AU33" t="str">
        <f>IF(AT33="","",LOOKUP(AT33,{"0","1","2","3","4","5","6","7","8","9"},{"","One","Two","Three","Four","Five","Six","Seven","Eight","Nine"}))</f>
        <v/>
      </c>
      <c r="AV33" t="str">
        <f t="shared" si="8"/>
        <v/>
      </c>
      <c r="AW33" t="str">
        <f>IF(AV33="","",LOOKUP(AV33,{"10","20","30","40","50","60","70","80","90"},{"Ten","Twenty","Thirty","Forty","Fifty","Sixty","Seventy","Eighty","Ninety"}))</f>
        <v/>
      </c>
      <c r="AX33" t="str">
        <f t="shared" si="9"/>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0"/>
        <v/>
      </c>
      <c r="BB33" t="str">
        <f>IF(BA33="","",LOOKUP(BA33,{"1","2","3","4","5","6","7","8","9"},{"One","Two","Three","Four","Five","Six","Seven","Eight","Nine"}))</f>
        <v/>
      </c>
      <c r="BC33"/>
      <c r="BD33"/>
      <c r="BE33"/>
      <c r="BF33" s="226" t="str">
        <f t="shared" si="11"/>
        <v>ZERO            Only</v>
      </c>
      <c r="BG33" s="226"/>
      <c r="BH33" s="226"/>
      <c r="BI33" s="226"/>
      <c r="BJ33" s="226"/>
      <c r="BK33" t="str">
        <f t="shared" si="12"/>
        <v>ZERO Only</v>
      </c>
      <c r="BL33" s="74" t="str">
        <f t="shared" si="55"/>
        <v/>
      </c>
      <c r="BM33" s="74" t="b">
        <f t="shared" si="13"/>
        <v>0</v>
      </c>
      <c r="BN33" s="74" t="b">
        <f t="shared" si="14"/>
        <v>0</v>
      </c>
      <c r="BO33" s="74" t="b">
        <f t="shared" si="15"/>
        <v>0</v>
      </c>
      <c r="BP33" s="74" t="str">
        <f t="shared" si="16"/>
        <v/>
      </c>
      <c r="BQ33" s="74" t="str">
        <f t="shared" si="17"/>
        <v/>
      </c>
      <c r="BR33" s="74" t="str">
        <f t="shared" si="18"/>
        <v/>
      </c>
      <c r="BS33" s="74" t="str">
        <f t="shared" si="19"/>
        <v/>
      </c>
      <c r="BT33" s="75" t="str">
        <f t="shared" si="20"/>
        <v/>
      </c>
      <c r="BU33" s="76" t="str">
        <f t="shared" si="40"/>
        <v>INCORRECT</v>
      </c>
      <c r="BV33" s="74" t="b">
        <f t="shared" si="41"/>
        <v>0</v>
      </c>
      <c r="BW33" s="77" t="str">
        <f t="shared" si="56"/>
        <v/>
      </c>
      <c r="BX33" s="74" t="b">
        <f t="shared" si="21"/>
        <v>0</v>
      </c>
      <c r="BY33" s="74" t="b">
        <f t="shared" si="22"/>
        <v>0</v>
      </c>
      <c r="BZ33" s="74" t="b">
        <f t="shared" si="23"/>
        <v>0</v>
      </c>
      <c r="CA33" s="74" t="b">
        <f t="shared" si="24"/>
        <v>0</v>
      </c>
      <c r="CB33" s="74" t="b">
        <f t="shared" si="25"/>
        <v>0</v>
      </c>
      <c r="CC33" s="74" t="b">
        <f t="shared" si="26"/>
        <v>0</v>
      </c>
      <c r="CD33" s="74" t="str">
        <f t="shared" si="27"/>
        <v/>
      </c>
      <c r="CE33" s="74" t="str">
        <f t="shared" si="28"/>
        <v/>
      </c>
      <c r="CF33" s="74" t="str">
        <f t="shared" si="29"/>
        <v/>
      </c>
      <c r="CG33" s="74" t="str">
        <f t="shared" si="30"/>
        <v/>
      </c>
      <c r="CH33" s="74" t="str">
        <f t="shared" si="31"/>
        <v/>
      </c>
      <c r="CI33" s="74" t="str">
        <f t="shared" si="32"/>
        <v/>
      </c>
      <c r="CJ33" s="77" t="str">
        <f t="shared" si="33"/>
        <v/>
      </c>
      <c r="CK33" s="77" t="str">
        <f t="shared" si="34"/>
        <v/>
      </c>
      <c r="CL33" s="78" t="str">
        <f t="shared" si="35"/>
        <v>NO</v>
      </c>
      <c r="CM33" s="78" t="str">
        <f t="shared" si="36"/>
        <v>NO</v>
      </c>
      <c r="CN33" s="76" t="str">
        <f t="shared" si="43"/>
        <v>NO</v>
      </c>
      <c r="CO33" s="76" t="str">
        <f t="shared" si="44"/>
        <v>NO</v>
      </c>
      <c r="CP33" s="78" t="str">
        <f t="shared" si="45"/>
        <v>OK</v>
      </c>
      <c r="CQ33" s="74" t="b">
        <f t="shared" si="46"/>
        <v>0</v>
      </c>
      <c r="CR33" s="74" t="b">
        <f t="shared" si="47"/>
        <v>0</v>
      </c>
      <c r="CS33" s="74" t="b">
        <f t="shared" si="48"/>
        <v>0</v>
      </c>
      <c r="CT33" s="74" t="b">
        <f t="shared" si="49"/>
        <v>0</v>
      </c>
      <c r="CU33" s="77" t="str">
        <f t="shared" si="50"/>
        <v>SEQUENCE INCORRECT</v>
      </c>
      <c r="CV33" s="79">
        <f>COUNTIF(B19:B32,T(B33))</f>
        <v>14</v>
      </c>
    </row>
    <row r="34" spans="1:100" s="1"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4" t="str">
        <f t="shared" si="51"/>
        <v/>
      </c>
      <c r="U34" s="185" t="str">
        <f>IF(AND(A34&lt;&gt;"",B34&lt;&gt;"",D34&lt;&gt;"ABS",D34&lt;&gt;"ZERO"),IF(OR(D34&gt;J17,D34=""),"Final Semester Marks incorrect",""),"")</f>
        <v/>
      </c>
      <c r="V34" s="181"/>
      <c r="W34" s="181"/>
      <c r="X34" s="181" t="str">
        <f t="shared" si="5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21" t="b">
        <f t="shared" si="53"/>
        <v>0</v>
      </c>
      <c r="AH34" s="20" t="str">
        <f t="shared" si="2"/>
        <v>S# INCORRECT</v>
      </c>
      <c r="AK34">
        <f t="shared" si="5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4"/>
        <v/>
      </c>
      <c r="AP34" t="str">
        <f>IF(AO34="","",LOOKUP(AO34,{"1","2","3","4","5","6","7","8","9"},{"One","Two","Three","Four","Five","Six","Seven","Eight","Nine"}))</f>
        <v/>
      </c>
      <c r="AQ34" t="str">
        <f t="shared" si="5"/>
        <v/>
      </c>
      <c r="AR34" t="str">
        <f>IF(AQ34="","",LOOKUP(AQ34,{"1","2","3","4","5","6","7","8","9"},{"One","Two","Three","Four","Five","Six","Seven","Eight","Nine"}))</f>
        <v/>
      </c>
      <c r="AS34" t="str">
        <f t="shared" si="6"/>
        <v/>
      </c>
      <c r="AT34" t="str">
        <f t="shared" si="7"/>
        <v/>
      </c>
      <c r="AU34" t="str">
        <f>IF(AT34="","",LOOKUP(AT34,{"0","1","2","3","4","5","6","7","8","9"},{"","One","Two","Three","Four","Five","Six","Seven","Eight","Nine"}))</f>
        <v/>
      </c>
      <c r="AV34" t="str">
        <f t="shared" si="8"/>
        <v/>
      </c>
      <c r="AW34" t="str">
        <f>IF(AV34="","",LOOKUP(AV34,{"10","20","30","40","50","60","70","80","90"},{"Ten","Twenty","Thirty","Forty","Fifty","Sixty","Seventy","Eighty","Ninety"}))</f>
        <v/>
      </c>
      <c r="AX34" t="str">
        <f t="shared" si="9"/>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0"/>
        <v/>
      </c>
      <c r="BB34" t="str">
        <f>IF(BA34="","",LOOKUP(BA34,{"1","2","3","4","5","6","7","8","9"},{"One","Two","Three","Four","Five","Six","Seven","Eight","Nine"}))</f>
        <v/>
      </c>
      <c r="BC34"/>
      <c r="BD34"/>
      <c r="BE34"/>
      <c r="BF34" s="226" t="str">
        <f t="shared" si="11"/>
        <v>ZERO            Only</v>
      </c>
      <c r="BG34" s="226"/>
      <c r="BH34" s="226"/>
      <c r="BI34" s="226"/>
      <c r="BJ34" s="226"/>
      <c r="BK34" t="str">
        <f t="shared" si="12"/>
        <v>ZERO Only</v>
      </c>
      <c r="BL34" s="74" t="str">
        <f t="shared" si="55"/>
        <v/>
      </c>
      <c r="BM34" s="74" t="b">
        <f t="shared" si="13"/>
        <v>0</v>
      </c>
      <c r="BN34" s="74" t="b">
        <f t="shared" si="14"/>
        <v>0</v>
      </c>
      <c r="BO34" s="74" t="b">
        <f t="shared" si="15"/>
        <v>0</v>
      </c>
      <c r="BP34" s="74" t="str">
        <f t="shared" si="16"/>
        <v/>
      </c>
      <c r="BQ34" s="74" t="str">
        <f t="shared" si="17"/>
        <v/>
      </c>
      <c r="BR34" s="74" t="str">
        <f t="shared" si="18"/>
        <v/>
      </c>
      <c r="BS34" s="74" t="str">
        <f t="shared" si="19"/>
        <v/>
      </c>
      <c r="BT34" s="75" t="str">
        <f t="shared" si="20"/>
        <v/>
      </c>
      <c r="BU34" s="76" t="str">
        <f t="shared" si="40"/>
        <v>INCORRECT</v>
      </c>
      <c r="BV34" s="74" t="b">
        <f t="shared" si="41"/>
        <v>0</v>
      </c>
      <c r="BW34" s="77" t="str">
        <f t="shared" si="56"/>
        <v/>
      </c>
      <c r="BX34" s="74" t="b">
        <f t="shared" si="21"/>
        <v>0</v>
      </c>
      <c r="BY34" s="74" t="b">
        <f t="shared" si="22"/>
        <v>0</v>
      </c>
      <c r="BZ34" s="74" t="b">
        <f t="shared" si="23"/>
        <v>0</v>
      </c>
      <c r="CA34" s="74" t="b">
        <f t="shared" si="24"/>
        <v>0</v>
      </c>
      <c r="CB34" s="74" t="b">
        <f t="shared" si="25"/>
        <v>0</v>
      </c>
      <c r="CC34" s="74" t="b">
        <f t="shared" si="26"/>
        <v>0</v>
      </c>
      <c r="CD34" s="74" t="str">
        <f t="shared" si="27"/>
        <v/>
      </c>
      <c r="CE34" s="74" t="str">
        <f t="shared" si="28"/>
        <v/>
      </c>
      <c r="CF34" s="74" t="str">
        <f t="shared" si="29"/>
        <v/>
      </c>
      <c r="CG34" s="74" t="str">
        <f t="shared" si="30"/>
        <v/>
      </c>
      <c r="CH34" s="74" t="str">
        <f t="shared" si="31"/>
        <v/>
      </c>
      <c r="CI34" s="74" t="str">
        <f t="shared" si="32"/>
        <v/>
      </c>
      <c r="CJ34" s="77" t="str">
        <f t="shared" si="33"/>
        <v/>
      </c>
      <c r="CK34" s="77" t="str">
        <f t="shared" si="34"/>
        <v/>
      </c>
      <c r="CL34" s="78" t="str">
        <f t="shared" si="35"/>
        <v>NO</v>
      </c>
      <c r="CM34" s="78" t="str">
        <f t="shared" si="36"/>
        <v>NO</v>
      </c>
      <c r="CN34" s="76" t="str">
        <f t="shared" si="43"/>
        <v>NO</v>
      </c>
      <c r="CO34" s="76" t="str">
        <f t="shared" si="44"/>
        <v>NO</v>
      </c>
      <c r="CP34" s="78" t="str">
        <f t="shared" si="45"/>
        <v>OK</v>
      </c>
      <c r="CQ34" s="74" t="b">
        <f t="shared" si="46"/>
        <v>0</v>
      </c>
      <c r="CR34" s="74" t="b">
        <f t="shared" si="47"/>
        <v>0</v>
      </c>
      <c r="CS34" s="74" t="b">
        <f t="shared" si="48"/>
        <v>0</v>
      </c>
      <c r="CT34" s="74" t="b">
        <f t="shared" si="49"/>
        <v>0</v>
      </c>
      <c r="CU34" s="77" t="str">
        <f t="shared" si="50"/>
        <v>SEQUENCE INCORRECT</v>
      </c>
      <c r="CV34" s="79">
        <f>COUNTIF(B19:B33,T(B34))</f>
        <v>15</v>
      </c>
    </row>
    <row r="35" spans="1:100" s="1"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4" t="str">
        <f t="shared" si="51"/>
        <v/>
      </c>
      <c r="U35" s="185" t="str">
        <f>IF(AND(A35&lt;&gt;"",B35&lt;&gt;"",D35&lt;&gt;"ABS",D35&lt;&gt;"ZERO"),IF(OR(D35&gt;J17,D35=""),"Final Semester Marks incorrect",""),"")</f>
        <v/>
      </c>
      <c r="V35" s="181"/>
      <c r="W35" s="181"/>
      <c r="X35" s="181" t="str">
        <f t="shared" si="5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21" t="b">
        <f t="shared" si="53"/>
        <v>0</v>
      </c>
      <c r="AH35" s="20" t="str">
        <f t="shared" si="2"/>
        <v>S# INCORRECT</v>
      </c>
      <c r="AK35">
        <f t="shared" si="5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4"/>
        <v/>
      </c>
      <c r="AP35" t="str">
        <f>IF(AO35="","",LOOKUP(AO35,{"1","2","3","4","5","6","7","8","9"},{"One","Two","Three","Four","Five","Six","Seven","Eight","Nine"}))</f>
        <v/>
      </c>
      <c r="AQ35" t="str">
        <f t="shared" si="5"/>
        <v/>
      </c>
      <c r="AR35" t="str">
        <f>IF(AQ35="","",LOOKUP(AQ35,{"1","2","3","4","5","6","7","8","9"},{"One","Two","Three","Four","Five","Six","Seven","Eight","Nine"}))</f>
        <v/>
      </c>
      <c r="AS35" t="str">
        <f t="shared" si="6"/>
        <v/>
      </c>
      <c r="AT35" t="str">
        <f t="shared" si="7"/>
        <v/>
      </c>
      <c r="AU35" t="str">
        <f>IF(AT35="","",LOOKUP(AT35,{"0","1","2","3","4","5","6","7","8","9"},{"","One","Two","Three","Four","Five","Six","Seven","Eight","Nine"}))</f>
        <v/>
      </c>
      <c r="AV35" t="str">
        <f t="shared" si="8"/>
        <v/>
      </c>
      <c r="AW35" t="str">
        <f>IF(AV35="","",LOOKUP(AV35,{"10","20","30","40","50","60","70","80","90"},{"Ten","Twenty","Thirty","Forty","Fifty","Sixty","Seventy","Eighty","Ninety"}))</f>
        <v/>
      </c>
      <c r="AX35" t="str">
        <f t="shared" si="9"/>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0"/>
        <v/>
      </c>
      <c r="BB35" t="str">
        <f>IF(BA35="","",LOOKUP(BA35,{"1","2","3","4","5","6","7","8","9"},{"One","Two","Three","Four","Five","Six","Seven","Eight","Nine"}))</f>
        <v/>
      </c>
      <c r="BC35"/>
      <c r="BD35"/>
      <c r="BE35"/>
      <c r="BF35" s="226" t="str">
        <f t="shared" si="11"/>
        <v>ZERO            Only</v>
      </c>
      <c r="BG35" s="226"/>
      <c r="BH35" s="226"/>
      <c r="BI35" s="226"/>
      <c r="BJ35" s="226"/>
      <c r="BK35" t="str">
        <f t="shared" si="12"/>
        <v>ZERO Only</v>
      </c>
      <c r="BL35" s="74" t="str">
        <f t="shared" si="55"/>
        <v/>
      </c>
      <c r="BM35" s="74" t="b">
        <f t="shared" si="13"/>
        <v>0</v>
      </c>
      <c r="BN35" s="74" t="b">
        <f t="shared" si="14"/>
        <v>0</v>
      </c>
      <c r="BO35" s="74" t="b">
        <f t="shared" si="15"/>
        <v>0</v>
      </c>
      <c r="BP35" s="74" t="str">
        <f t="shared" si="16"/>
        <v/>
      </c>
      <c r="BQ35" s="74" t="str">
        <f t="shared" si="17"/>
        <v/>
      </c>
      <c r="BR35" s="74" t="str">
        <f t="shared" si="18"/>
        <v/>
      </c>
      <c r="BS35" s="74" t="str">
        <f t="shared" si="19"/>
        <v/>
      </c>
      <c r="BT35" s="75" t="str">
        <f t="shared" si="20"/>
        <v/>
      </c>
      <c r="BU35" s="76" t="str">
        <f t="shared" si="40"/>
        <v>INCORRECT</v>
      </c>
      <c r="BV35" s="74" t="b">
        <f t="shared" si="41"/>
        <v>0</v>
      </c>
      <c r="BW35" s="77" t="str">
        <f t="shared" si="56"/>
        <v/>
      </c>
      <c r="BX35" s="74" t="b">
        <f t="shared" si="21"/>
        <v>0</v>
      </c>
      <c r="BY35" s="74" t="b">
        <f t="shared" si="22"/>
        <v>0</v>
      </c>
      <c r="BZ35" s="74" t="b">
        <f t="shared" si="23"/>
        <v>0</v>
      </c>
      <c r="CA35" s="74" t="b">
        <f t="shared" si="24"/>
        <v>0</v>
      </c>
      <c r="CB35" s="74" t="b">
        <f t="shared" si="25"/>
        <v>0</v>
      </c>
      <c r="CC35" s="74" t="b">
        <f t="shared" si="26"/>
        <v>0</v>
      </c>
      <c r="CD35" s="74" t="str">
        <f t="shared" si="27"/>
        <v/>
      </c>
      <c r="CE35" s="74" t="str">
        <f t="shared" si="28"/>
        <v/>
      </c>
      <c r="CF35" s="74" t="str">
        <f t="shared" si="29"/>
        <v/>
      </c>
      <c r="CG35" s="74" t="str">
        <f t="shared" si="30"/>
        <v/>
      </c>
      <c r="CH35" s="74" t="str">
        <f t="shared" si="31"/>
        <v/>
      </c>
      <c r="CI35" s="74" t="str">
        <f t="shared" si="32"/>
        <v/>
      </c>
      <c r="CJ35" s="77" t="str">
        <f t="shared" si="33"/>
        <v/>
      </c>
      <c r="CK35" s="77" t="str">
        <f t="shared" si="34"/>
        <v/>
      </c>
      <c r="CL35" s="78" t="str">
        <f t="shared" si="35"/>
        <v>NO</v>
      </c>
      <c r="CM35" s="78" t="str">
        <f t="shared" si="36"/>
        <v>NO</v>
      </c>
      <c r="CN35" s="76" t="str">
        <f t="shared" si="43"/>
        <v>NO</v>
      </c>
      <c r="CO35" s="76" t="str">
        <f t="shared" si="44"/>
        <v>NO</v>
      </c>
      <c r="CP35" s="78" t="str">
        <f t="shared" si="45"/>
        <v>OK</v>
      </c>
      <c r="CQ35" s="74" t="b">
        <f t="shared" si="46"/>
        <v>0</v>
      </c>
      <c r="CR35" s="74" t="b">
        <f t="shared" si="47"/>
        <v>0</v>
      </c>
      <c r="CS35" s="74" t="b">
        <f t="shared" si="48"/>
        <v>0</v>
      </c>
      <c r="CT35" s="74" t="b">
        <f t="shared" si="49"/>
        <v>0</v>
      </c>
      <c r="CU35" s="77" t="str">
        <f t="shared" si="50"/>
        <v>SEQUENCE INCORRECT</v>
      </c>
      <c r="CV35" s="79">
        <f>COUNTIF(B19:B34,T(B35))</f>
        <v>16</v>
      </c>
    </row>
    <row r="36" spans="1:100" s="1"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4" t="str">
        <f t="shared" si="51"/>
        <v/>
      </c>
      <c r="U36" s="185" t="str">
        <f>IF(AND(A36&lt;&gt;"",B36&lt;&gt;"",D36&lt;&gt;"ABS",D36&lt;&gt;"ZERO"),IF(OR(D36&gt;J17,D36=""),"Final Semester Marks incorrect",""),"")</f>
        <v/>
      </c>
      <c r="V36" s="181"/>
      <c r="W36" s="181"/>
      <c r="X36" s="181" t="str">
        <f t="shared" si="5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21" t="b">
        <f t="shared" si="53"/>
        <v>0</v>
      </c>
      <c r="AH36" s="20" t="str">
        <f t="shared" si="2"/>
        <v>S# INCORRECT</v>
      </c>
      <c r="AK36">
        <f t="shared" si="5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4"/>
        <v/>
      </c>
      <c r="AP36" t="str">
        <f>IF(AO36="","",LOOKUP(AO36,{"1","2","3","4","5","6","7","8","9"},{"One","Two","Three","Four","Five","Six","Seven","Eight","Nine"}))</f>
        <v/>
      </c>
      <c r="AQ36" t="str">
        <f t="shared" si="5"/>
        <v/>
      </c>
      <c r="AR36" t="str">
        <f>IF(AQ36="","",LOOKUP(AQ36,{"1","2","3","4","5","6","7","8","9"},{"One","Two","Three","Four","Five","Six","Seven","Eight","Nine"}))</f>
        <v/>
      </c>
      <c r="AS36" t="str">
        <f t="shared" si="6"/>
        <v/>
      </c>
      <c r="AT36" t="str">
        <f t="shared" si="7"/>
        <v/>
      </c>
      <c r="AU36" t="str">
        <f>IF(AT36="","",LOOKUP(AT36,{"0","1","2","3","4","5","6","7","8","9"},{"","One","Two","Three","Four","Five","Six","Seven","Eight","Nine"}))</f>
        <v/>
      </c>
      <c r="AV36" t="str">
        <f t="shared" si="8"/>
        <v/>
      </c>
      <c r="AW36" t="str">
        <f>IF(AV36="","",LOOKUP(AV36,{"10","20","30","40","50","60","70","80","90"},{"Ten","Twenty","Thirty","Forty","Fifty","Sixty","Seventy","Eighty","Ninety"}))</f>
        <v/>
      </c>
      <c r="AX36" t="str">
        <f t="shared" si="9"/>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0"/>
        <v/>
      </c>
      <c r="BB36" t="str">
        <f>IF(BA36="","",LOOKUP(BA36,{"1","2","3","4","5","6","7","8","9"},{"One","Two","Three","Four","Five","Six","Seven","Eight","Nine"}))</f>
        <v/>
      </c>
      <c r="BC36"/>
      <c r="BD36"/>
      <c r="BE36"/>
      <c r="BF36" s="226" t="str">
        <f t="shared" si="11"/>
        <v>ZERO            Only</v>
      </c>
      <c r="BG36" s="226"/>
      <c r="BH36" s="226"/>
      <c r="BI36" s="226"/>
      <c r="BJ36" s="226"/>
      <c r="BK36" t="str">
        <f t="shared" si="12"/>
        <v>ZERO Only</v>
      </c>
      <c r="BL36" s="74" t="str">
        <f t="shared" si="55"/>
        <v/>
      </c>
      <c r="BM36" s="74" t="b">
        <f t="shared" si="13"/>
        <v>0</v>
      </c>
      <c r="BN36" s="74" t="b">
        <f t="shared" si="14"/>
        <v>0</v>
      </c>
      <c r="BO36" s="74" t="b">
        <f t="shared" si="15"/>
        <v>0</v>
      </c>
      <c r="BP36" s="74" t="str">
        <f t="shared" si="16"/>
        <v/>
      </c>
      <c r="BQ36" s="74" t="str">
        <f t="shared" si="17"/>
        <v/>
      </c>
      <c r="BR36" s="74" t="str">
        <f t="shared" si="18"/>
        <v/>
      </c>
      <c r="BS36" s="74" t="str">
        <f t="shared" si="19"/>
        <v/>
      </c>
      <c r="BT36" s="75" t="str">
        <f t="shared" si="20"/>
        <v/>
      </c>
      <c r="BU36" s="76" t="str">
        <f t="shared" si="40"/>
        <v>INCORRECT</v>
      </c>
      <c r="BV36" s="74" t="b">
        <f t="shared" si="41"/>
        <v>0</v>
      </c>
      <c r="BW36" s="77" t="str">
        <f t="shared" si="56"/>
        <v/>
      </c>
      <c r="BX36" s="74" t="b">
        <f t="shared" si="21"/>
        <v>0</v>
      </c>
      <c r="BY36" s="74" t="b">
        <f t="shared" si="22"/>
        <v>0</v>
      </c>
      <c r="BZ36" s="74" t="b">
        <f t="shared" si="23"/>
        <v>0</v>
      </c>
      <c r="CA36" s="74" t="b">
        <f t="shared" si="24"/>
        <v>0</v>
      </c>
      <c r="CB36" s="74" t="b">
        <f t="shared" si="25"/>
        <v>0</v>
      </c>
      <c r="CC36" s="74" t="b">
        <f t="shared" si="26"/>
        <v>0</v>
      </c>
      <c r="CD36" s="74" t="str">
        <f t="shared" si="27"/>
        <v/>
      </c>
      <c r="CE36" s="74" t="str">
        <f t="shared" si="28"/>
        <v/>
      </c>
      <c r="CF36" s="74" t="str">
        <f t="shared" si="29"/>
        <v/>
      </c>
      <c r="CG36" s="74" t="str">
        <f t="shared" si="30"/>
        <v/>
      </c>
      <c r="CH36" s="74" t="str">
        <f t="shared" si="31"/>
        <v/>
      </c>
      <c r="CI36" s="74" t="str">
        <f t="shared" si="32"/>
        <v/>
      </c>
      <c r="CJ36" s="77" t="str">
        <f t="shared" si="33"/>
        <v/>
      </c>
      <c r="CK36" s="77" t="str">
        <f t="shared" si="34"/>
        <v/>
      </c>
      <c r="CL36" s="78" t="str">
        <f t="shared" si="35"/>
        <v>NO</v>
      </c>
      <c r="CM36" s="78" t="str">
        <f t="shared" si="36"/>
        <v>NO</v>
      </c>
      <c r="CN36" s="76" t="str">
        <f t="shared" si="43"/>
        <v>NO</v>
      </c>
      <c r="CO36" s="76" t="str">
        <f t="shared" si="44"/>
        <v>NO</v>
      </c>
      <c r="CP36" s="78" t="str">
        <f t="shared" si="45"/>
        <v>OK</v>
      </c>
      <c r="CQ36" s="74" t="b">
        <f t="shared" si="46"/>
        <v>0</v>
      </c>
      <c r="CR36" s="74" t="b">
        <f t="shared" si="47"/>
        <v>0</v>
      </c>
      <c r="CS36" s="74" t="b">
        <f t="shared" si="48"/>
        <v>0</v>
      </c>
      <c r="CT36" s="74" t="b">
        <f t="shared" si="49"/>
        <v>0</v>
      </c>
      <c r="CU36" s="77" t="str">
        <f t="shared" si="50"/>
        <v>SEQUENCE INCORRECT</v>
      </c>
      <c r="CV36" s="79">
        <f>COUNTIF(B19:B35,T(B36))</f>
        <v>17</v>
      </c>
    </row>
    <row r="37" spans="1:100" s="1"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4" t="str">
        <f t="shared" si="51"/>
        <v/>
      </c>
      <c r="U37" s="185" t="str">
        <f>IF(AND(A37&lt;&gt;"",B37&lt;&gt;"",D37&lt;&gt;"ABS",D37&lt;&gt;"ZERO"),IF(OR(D37&gt;J17,D37=""),"Final Semester Marks incorrect",""),"")</f>
        <v/>
      </c>
      <c r="V37" s="181"/>
      <c r="W37" s="181"/>
      <c r="X37" s="181" t="str">
        <f t="shared" si="5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21" t="b">
        <f t="shared" si="53"/>
        <v>0</v>
      </c>
      <c r="AH37" s="20" t="str">
        <f t="shared" si="2"/>
        <v>S# INCORRECT</v>
      </c>
      <c r="AK37">
        <f t="shared" si="5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4"/>
        <v/>
      </c>
      <c r="AP37" t="str">
        <f>IF(AO37="","",LOOKUP(AO37,{"1","2","3","4","5","6","7","8","9"},{"One","Two","Three","Four","Five","Six","Seven","Eight","Nine"}))</f>
        <v/>
      </c>
      <c r="AQ37" t="str">
        <f t="shared" si="5"/>
        <v/>
      </c>
      <c r="AR37" t="str">
        <f>IF(AQ37="","",LOOKUP(AQ37,{"1","2","3","4","5","6","7","8","9"},{"One","Two","Three","Four","Five","Six","Seven","Eight","Nine"}))</f>
        <v/>
      </c>
      <c r="AS37" t="str">
        <f t="shared" si="6"/>
        <v/>
      </c>
      <c r="AT37" t="str">
        <f t="shared" si="7"/>
        <v/>
      </c>
      <c r="AU37" t="str">
        <f>IF(AT37="","",LOOKUP(AT37,{"0","1","2","3","4","5","6","7","8","9"},{"","One","Two","Three","Four","Five","Six","Seven","Eight","Nine"}))</f>
        <v/>
      </c>
      <c r="AV37" t="str">
        <f t="shared" si="8"/>
        <v/>
      </c>
      <c r="AW37" t="str">
        <f>IF(AV37="","",LOOKUP(AV37,{"10","20","30","40","50","60","70","80","90"},{"Ten","Twenty","Thirty","Forty","Fifty","Sixty","Seventy","Eighty","Ninety"}))</f>
        <v/>
      </c>
      <c r="AX37" t="str">
        <f t="shared" si="9"/>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0"/>
        <v/>
      </c>
      <c r="BB37" t="str">
        <f>IF(BA37="","",LOOKUP(BA37,{"1","2","3","4","5","6","7","8","9"},{"One","Two","Three","Four","Five","Six","Seven","Eight","Nine"}))</f>
        <v/>
      </c>
      <c r="BC37"/>
      <c r="BD37"/>
      <c r="BE37"/>
      <c r="BF37" s="226" t="str">
        <f t="shared" si="11"/>
        <v>ZERO            Only</v>
      </c>
      <c r="BG37" s="226"/>
      <c r="BH37" s="226"/>
      <c r="BI37" s="226"/>
      <c r="BJ37" s="226"/>
      <c r="BK37" t="str">
        <f t="shared" si="12"/>
        <v>ZERO Only</v>
      </c>
      <c r="BL37" s="74" t="str">
        <f t="shared" si="55"/>
        <v/>
      </c>
      <c r="BM37" s="74" t="b">
        <f t="shared" si="13"/>
        <v>0</v>
      </c>
      <c r="BN37" s="74" t="b">
        <f t="shared" si="14"/>
        <v>0</v>
      </c>
      <c r="BO37" s="74" t="b">
        <f t="shared" si="15"/>
        <v>0</v>
      </c>
      <c r="BP37" s="74" t="str">
        <f t="shared" si="16"/>
        <v/>
      </c>
      <c r="BQ37" s="74" t="str">
        <f t="shared" si="17"/>
        <v/>
      </c>
      <c r="BR37" s="74" t="str">
        <f t="shared" si="18"/>
        <v/>
      </c>
      <c r="BS37" s="74" t="str">
        <f t="shared" si="19"/>
        <v/>
      </c>
      <c r="BT37" s="75" t="str">
        <f t="shared" si="20"/>
        <v/>
      </c>
      <c r="BU37" s="76" t="str">
        <f t="shared" si="40"/>
        <v>INCORRECT</v>
      </c>
      <c r="BV37" s="74" t="b">
        <f t="shared" si="41"/>
        <v>0</v>
      </c>
      <c r="BW37" s="77" t="str">
        <f t="shared" si="56"/>
        <v/>
      </c>
      <c r="BX37" s="74" t="b">
        <f t="shared" si="21"/>
        <v>0</v>
      </c>
      <c r="BY37" s="74" t="b">
        <f t="shared" si="22"/>
        <v>0</v>
      </c>
      <c r="BZ37" s="74" t="b">
        <f t="shared" si="23"/>
        <v>0</v>
      </c>
      <c r="CA37" s="74" t="b">
        <f t="shared" si="24"/>
        <v>0</v>
      </c>
      <c r="CB37" s="74" t="b">
        <f t="shared" si="25"/>
        <v>0</v>
      </c>
      <c r="CC37" s="74" t="b">
        <f t="shared" si="26"/>
        <v>0</v>
      </c>
      <c r="CD37" s="74" t="str">
        <f t="shared" si="27"/>
        <v/>
      </c>
      <c r="CE37" s="74" t="str">
        <f t="shared" si="28"/>
        <v/>
      </c>
      <c r="CF37" s="74" t="str">
        <f t="shared" si="29"/>
        <v/>
      </c>
      <c r="CG37" s="74" t="str">
        <f t="shared" si="30"/>
        <v/>
      </c>
      <c r="CH37" s="74" t="str">
        <f t="shared" si="31"/>
        <v/>
      </c>
      <c r="CI37" s="74" t="str">
        <f t="shared" si="32"/>
        <v/>
      </c>
      <c r="CJ37" s="77" t="str">
        <f t="shared" si="33"/>
        <v/>
      </c>
      <c r="CK37" s="77" t="str">
        <f t="shared" si="34"/>
        <v/>
      </c>
      <c r="CL37" s="78" t="str">
        <f t="shared" si="35"/>
        <v>NO</v>
      </c>
      <c r="CM37" s="78" t="str">
        <f t="shared" si="36"/>
        <v>NO</v>
      </c>
      <c r="CN37" s="76" t="str">
        <f t="shared" si="43"/>
        <v>NO</v>
      </c>
      <c r="CO37" s="76" t="str">
        <f t="shared" si="44"/>
        <v>NO</v>
      </c>
      <c r="CP37" s="78" t="str">
        <f t="shared" si="45"/>
        <v>OK</v>
      </c>
      <c r="CQ37" s="74" t="b">
        <f t="shared" si="46"/>
        <v>0</v>
      </c>
      <c r="CR37" s="74" t="b">
        <f t="shared" si="47"/>
        <v>0</v>
      </c>
      <c r="CS37" s="74" t="b">
        <f t="shared" si="48"/>
        <v>0</v>
      </c>
      <c r="CT37" s="74" t="b">
        <f t="shared" si="49"/>
        <v>0</v>
      </c>
      <c r="CU37" s="77" t="str">
        <f t="shared" si="50"/>
        <v>SEQUENCE INCORRECT</v>
      </c>
      <c r="CV37" s="79">
        <f>COUNTIF(B19:B36,T(B37))</f>
        <v>18</v>
      </c>
    </row>
    <row r="38" spans="1:100" s="1"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4" t="str">
        <f t="shared" si="51"/>
        <v/>
      </c>
      <c r="U38" s="185" t="str">
        <f>IF(AND(A38&lt;&gt;"",B38&lt;&gt;"",D38&lt;&gt;"ABS",D38&lt;&gt;"ZERO"),IF(OR(D38&gt;J17,D38=""),"Final Semester Marks incorrect",""),"")</f>
        <v/>
      </c>
      <c r="V38" s="181"/>
      <c r="W38" s="181"/>
      <c r="X38" s="181" t="str">
        <f t="shared" si="5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21" t="b">
        <f t="shared" si="53"/>
        <v>0</v>
      </c>
      <c r="AH38" s="20" t="str">
        <f t="shared" si="2"/>
        <v>S# INCORRECT</v>
      </c>
      <c r="AK38">
        <f t="shared" si="5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4"/>
        <v/>
      </c>
      <c r="AP38" t="str">
        <f>IF(AO38="","",LOOKUP(AO38,{"1","2","3","4","5","6","7","8","9"},{"One","Two","Three","Four","Five","Six","Seven","Eight","Nine"}))</f>
        <v/>
      </c>
      <c r="AQ38" t="str">
        <f t="shared" si="5"/>
        <v/>
      </c>
      <c r="AR38" t="str">
        <f>IF(AQ38="","",LOOKUP(AQ38,{"1","2","3","4","5","6","7","8","9"},{"One","Two","Three","Four","Five","Six","Seven","Eight","Nine"}))</f>
        <v/>
      </c>
      <c r="AS38" t="str">
        <f t="shared" si="6"/>
        <v/>
      </c>
      <c r="AT38" t="str">
        <f t="shared" si="7"/>
        <v/>
      </c>
      <c r="AU38" t="str">
        <f>IF(AT38="","",LOOKUP(AT38,{"0","1","2","3","4","5","6","7","8","9"},{"","One","Two","Three","Four","Five","Six","Seven","Eight","Nine"}))</f>
        <v/>
      </c>
      <c r="AV38" t="str">
        <f t="shared" si="8"/>
        <v/>
      </c>
      <c r="AW38" t="str">
        <f>IF(AV38="","",LOOKUP(AV38,{"10","20","30","40","50","60","70","80","90"},{"Ten","Twenty","Thirty","Forty","Fifty","Sixty","Seventy","Eighty","Ninety"}))</f>
        <v/>
      </c>
      <c r="AX38" t="str">
        <f t="shared" si="9"/>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0"/>
        <v/>
      </c>
      <c r="BB38" t="str">
        <f>IF(BA38="","",LOOKUP(BA38,{"1","2","3","4","5","6","7","8","9"},{"One","Two","Three","Four","Five","Six","Seven","Eight","Nine"}))</f>
        <v/>
      </c>
      <c r="BC38"/>
      <c r="BD38"/>
      <c r="BE38"/>
      <c r="BF38" s="226" t="str">
        <f t="shared" si="11"/>
        <v>ZERO            Only</v>
      </c>
      <c r="BG38" s="226"/>
      <c r="BH38" s="226"/>
      <c r="BI38" s="226"/>
      <c r="BJ38" s="226"/>
      <c r="BK38" t="str">
        <f t="shared" si="12"/>
        <v>ZERO Only</v>
      </c>
      <c r="BL38" s="74" t="str">
        <f t="shared" si="55"/>
        <v/>
      </c>
      <c r="BM38" s="74" t="b">
        <f t="shared" si="13"/>
        <v>0</v>
      </c>
      <c r="BN38" s="74" t="b">
        <f t="shared" si="14"/>
        <v>0</v>
      </c>
      <c r="BO38" s="74" t="b">
        <f t="shared" si="15"/>
        <v>0</v>
      </c>
      <c r="BP38" s="74" t="str">
        <f t="shared" si="16"/>
        <v/>
      </c>
      <c r="BQ38" s="74" t="str">
        <f t="shared" si="17"/>
        <v/>
      </c>
      <c r="BR38" s="74" t="str">
        <f t="shared" si="18"/>
        <v/>
      </c>
      <c r="BS38" s="74" t="str">
        <f t="shared" si="19"/>
        <v/>
      </c>
      <c r="BT38" s="75" t="str">
        <f t="shared" si="20"/>
        <v/>
      </c>
      <c r="BU38" s="76" t="str">
        <f t="shared" si="40"/>
        <v>INCORRECT</v>
      </c>
      <c r="BV38" s="74" t="b">
        <f t="shared" si="41"/>
        <v>0</v>
      </c>
      <c r="BW38" s="77" t="str">
        <f t="shared" si="56"/>
        <v/>
      </c>
      <c r="BX38" s="74" t="b">
        <f t="shared" si="21"/>
        <v>0</v>
      </c>
      <c r="BY38" s="74" t="b">
        <f t="shared" si="22"/>
        <v>0</v>
      </c>
      <c r="BZ38" s="74" t="b">
        <f t="shared" si="23"/>
        <v>0</v>
      </c>
      <c r="CA38" s="74" t="b">
        <f t="shared" si="24"/>
        <v>0</v>
      </c>
      <c r="CB38" s="74" t="b">
        <f t="shared" si="25"/>
        <v>0</v>
      </c>
      <c r="CC38" s="74" t="b">
        <f t="shared" si="26"/>
        <v>0</v>
      </c>
      <c r="CD38" s="74" t="str">
        <f t="shared" si="27"/>
        <v/>
      </c>
      <c r="CE38" s="74" t="str">
        <f t="shared" si="28"/>
        <v/>
      </c>
      <c r="CF38" s="74" t="str">
        <f t="shared" si="29"/>
        <v/>
      </c>
      <c r="CG38" s="74" t="str">
        <f t="shared" si="30"/>
        <v/>
      </c>
      <c r="CH38" s="74" t="str">
        <f t="shared" si="31"/>
        <v/>
      </c>
      <c r="CI38" s="74" t="str">
        <f t="shared" si="32"/>
        <v/>
      </c>
      <c r="CJ38" s="77" t="str">
        <f t="shared" si="33"/>
        <v/>
      </c>
      <c r="CK38" s="77" t="str">
        <f t="shared" si="34"/>
        <v/>
      </c>
      <c r="CL38" s="78" t="str">
        <f t="shared" si="35"/>
        <v>NO</v>
      </c>
      <c r="CM38" s="78" t="str">
        <f t="shared" si="36"/>
        <v>NO</v>
      </c>
      <c r="CN38" s="76" t="str">
        <f t="shared" si="43"/>
        <v>NO</v>
      </c>
      <c r="CO38" s="76" t="str">
        <f t="shared" si="44"/>
        <v>NO</v>
      </c>
      <c r="CP38" s="78" t="str">
        <f t="shared" si="45"/>
        <v>OK</v>
      </c>
      <c r="CQ38" s="74" t="b">
        <f t="shared" si="46"/>
        <v>0</v>
      </c>
      <c r="CR38" s="74" t="b">
        <f t="shared" si="47"/>
        <v>0</v>
      </c>
      <c r="CS38" s="74" t="b">
        <f t="shared" si="48"/>
        <v>0</v>
      </c>
      <c r="CT38" s="74"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40"/>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245" t="s">
        <v>202</v>
      </c>
      <c r="U40" s="245"/>
      <c r="V40" s="245"/>
      <c r="W40" s="245"/>
      <c r="X40" s="245"/>
      <c r="Y40" s="245"/>
      <c r="Z40" s="245"/>
      <c r="AA40" s="245"/>
      <c r="AB40" s="245"/>
    </row>
    <row r="41" spans="1:100" ht="16.5" thickBot="1">
      <c r="A41" s="136"/>
      <c r="B41" s="136"/>
      <c r="C41" s="136"/>
      <c r="D41" s="136"/>
      <c r="E41" s="136"/>
      <c r="F41" s="136"/>
      <c r="G41" s="136"/>
      <c r="H41" s="136"/>
      <c r="I41" s="136"/>
      <c r="J41" s="136"/>
      <c r="K41" s="136"/>
      <c r="L41" s="136"/>
      <c r="M41" s="136"/>
      <c r="N41" s="136"/>
      <c r="O41" s="136"/>
      <c r="P41" s="136"/>
      <c r="Q41" s="136"/>
      <c r="R41" s="136"/>
      <c r="S41" s="138"/>
      <c r="T41" s="246"/>
      <c r="U41" s="246"/>
      <c r="V41" s="246"/>
      <c r="W41" s="246"/>
      <c r="X41" s="246"/>
      <c r="Y41" s="246"/>
      <c r="Z41" s="246"/>
      <c r="AA41" s="246"/>
      <c r="AB41" s="246"/>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2" t="s">
        <v>126</v>
      </c>
      <c r="U42" s="243"/>
      <c r="V42" s="244"/>
      <c r="W42" s="25">
        <f>SUM(T39:AB39)+V16</f>
        <v>0</v>
      </c>
      <c r="X42" s="247"/>
      <c r="Y42" s="248"/>
      <c r="Z42" s="248"/>
      <c r="AA42" s="248"/>
      <c r="AB42" s="248"/>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176" t="s">
        <v>149</v>
      </c>
      <c r="U43" s="177"/>
      <c r="V43" s="177"/>
      <c r="W43" s="177"/>
      <c r="X43" s="177"/>
      <c r="Y43" s="177"/>
      <c r="Z43" s="177"/>
      <c r="AA43" s="177"/>
      <c r="AB43" s="178"/>
    </row>
    <row r="44" spans="1:100">
      <c r="A44" s="212"/>
      <c r="B44" s="212"/>
      <c r="C44" s="212"/>
      <c r="D44" s="133"/>
      <c r="E44" s="212"/>
      <c r="F44" s="212"/>
      <c r="G44" s="212"/>
      <c r="H44" s="212"/>
      <c r="I44" s="212"/>
      <c r="J44" s="212"/>
      <c r="K44" s="212"/>
      <c r="L44" s="212"/>
      <c r="M44" s="29"/>
      <c r="N44" s="212"/>
      <c r="O44" s="212"/>
      <c r="P44" s="212"/>
      <c r="Q44" s="212"/>
      <c r="R44" s="212"/>
      <c r="S44" s="138"/>
      <c r="T44" s="241"/>
      <c r="U44" s="179"/>
      <c r="V44" s="179"/>
      <c r="W44" s="179"/>
      <c r="X44" s="179"/>
      <c r="Y44" s="179"/>
      <c r="Z44" s="179"/>
      <c r="AA44" s="179"/>
      <c r="AB44" s="180"/>
    </row>
    <row r="45" spans="1:100">
      <c r="A45" s="212"/>
      <c r="B45" s="212"/>
      <c r="C45" s="212"/>
      <c r="D45" s="133"/>
      <c r="E45" s="212"/>
      <c r="F45" s="212"/>
      <c r="G45" s="212"/>
      <c r="H45" s="212"/>
      <c r="I45" s="212"/>
      <c r="J45" s="212"/>
      <c r="K45" s="212"/>
      <c r="L45" s="212"/>
      <c r="M45" s="29"/>
      <c r="N45" s="212"/>
      <c r="O45" s="212"/>
      <c r="P45" s="212"/>
      <c r="Q45" s="212"/>
      <c r="R45" s="212"/>
      <c r="S45" s="138"/>
      <c r="T45" s="241"/>
      <c r="U45" s="179"/>
      <c r="V45" s="179"/>
      <c r="W45" s="179"/>
      <c r="X45" s="179"/>
      <c r="Y45" s="179"/>
      <c r="Z45" s="179"/>
      <c r="AA45" s="179"/>
      <c r="AB45" s="180"/>
    </row>
    <row r="46" spans="1:100">
      <c r="A46" s="213"/>
      <c r="B46" s="213"/>
      <c r="C46" s="213"/>
      <c r="D46" s="214"/>
      <c r="E46" s="213"/>
      <c r="F46" s="213"/>
      <c r="G46" s="213"/>
      <c r="H46" s="213"/>
      <c r="I46" s="213"/>
      <c r="J46" s="213"/>
      <c r="K46" s="213"/>
      <c r="L46" s="213"/>
      <c r="M46" s="30"/>
      <c r="N46" s="213"/>
      <c r="O46" s="213"/>
      <c r="P46" s="213"/>
      <c r="Q46" s="213"/>
      <c r="R46" s="213"/>
      <c r="S46" s="138"/>
      <c r="T46" s="241"/>
      <c r="U46" s="179"/>
      <c r="V46" s="179"/>
      <c r="W46" s="179"/>
      <c r="X46" s="179"/>
      <c r="Y46" s="179"/>
      <c r="Z46" s="179"/>
      <c r="AA46" s="179"/>
      <c r="AB46" s="180"/>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41"/>
      <c r="U47" s="179"/>
      <c r="V47" s="179"/>
      <c r="W47" s="179"/>
      <c r="X47" s="179"/>
      <c r="Y47" s="179"/>
      <c r="Z47" s="179"/>
      <c r="AA47" s="179"/>
      <c r="AB47" s="180"/>
    </row>
    <row r="48" spans="1:100" s="6" customFormat="1" ht="13.5" customHeight="1">
      <c r="A48" s="52">
        <f>$W$42</f>
        <v>0</v>
      </c>
      <c r="B48" s="208"/>
      <c r="C48" s="209"/>
      <c r="D48" s="209"/>
      <c r="E48" s="209"/>
      <c r="F48" s="209"/>
      <c r="G48" s="209"/>
      <c r="H48" s="209"/>
      <c r="I48" s="209"/>
      <c r="J48" s="209"/>
      <c r="K48" s="209"/>
      <c r="L48" s="209"/>
      <c r="M48" s="209"/>
      <c r="N48" s="209"/>
      <c r="O48" s="209"/>
      <c r="P48" s="209"/>
      <c r="Q48" s="209"/>
      <c r="R48" s="210"/>
      <c r="S48" s="138"/>
      <c r="T48" s="241"/>
      <c r="U48" s="179"/>
      <c r="V48" s="179"/>
      <c r="W48" s="179"/>
      <c r="X48" s="179"/>
      <c r="Y48" s="179"/>
      <c r="Z48" s="179"/>
      <c r="AA48" s="179"/>
      <c r="AB48" s="180"/>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6.5" customHeight="1" thickBot="1">
      <c r="A50" s="137"/>
      <c r="B50" s="137"/>
      <c r="C50" s="137"/>
      <c r="D50" s="137"/>
      <c r="E50" s="137"/>
      <c r="F50" s="137"/>
      <c r="G50" s="137"/>
      <c r="H50" s="137"/>
      <c r="I50" s="137"/>
      <c r="J50" s="137"/>
      <c r="K50" s="137"/>
      <c r="L50" s="137"/>
      <c r="M50" s="137"/>
      <c r="N50" s="137"/>
      <c r="O50" s="137"/>
      <c r="P50" s="137"/>
      <c r="Q50" s="137"/>
      <c r="R50" s="137"/>
      <c r="S50" s="138"/>
      <c r="T50" s="142"/>
      <c r="U50" s="143"/>
      <c r="V50" s="143"/>
      <c r="W50" s="143"/>
      <c r="X50" s="143"/>
      <c r="Y50" s="143"/>
      <c r="Z50" s="143"/>
      <c r="AA50" s="143"/>
      <c r="AB50" s="144"/>
    </row>
    <row r="51" spans="1:28" ht="21" thickBot="1">
      <c r="A51" s="137"/>
      <c r="B51" s="137"/>
      <c r="C51" s="137"/>
      <c r="D51" s="137"/>
      <c r="E51" s="137"/>
      <c r="F51" s="137"/>
      <c r="G51" s="137"/>
      <c r="H51" s="137"/>
      <c r="I51" s="137"/>
      <c r="J51" s="137"/>
      <c r="K51" s="137"/>
      <c r="L51" s="137"/>
      <c r="M51" s="137"/>
      <c r="N51" s="137"/>
      <c r="O51" s="137"/>
      <c r="P51" s="137"/>
      <c r="Q51" s="137"/>
      <c r="R51" s="137"/>
      <c r="S51" s="138"/>
      <c r="T51" s="82" t="s">
        <v>6</v>
      </c>
      <c r="U51" s="135" t="s">
        <v>7</v>
      </c>
      <c r="V51" s="135"/>
      <c r="W51" s="135"/>
      <c r="X51" s="237" t="s">
        <v>158</v>
      </c>
      <c r="Y51" s="237"/>
      <c r="Z51" s="237"/>
      <c r="AA51" s="237"/>
      <c r="AB51" s="237"/>
    </row>
    <row r="52" spans="1:28" ht="16.5" thickBot="1">
      <c r="A52" s="137"/>
      <c r="B52" s="137"/>
      <c r="C52" s="137"/>
      <c r="D52" s="137"/>
      <c r="E52" s="137"/>
      <c r="F52" s="137"/>
      <c r="G52" s="137"/>
      <c r="H52" s="137"/>
      <c r="I52" s="137"/>
      <c r="J52" s="137"/>
      <c r="K52" s="137"/>
      <c r="L52" s="137"/>
      <c r="M52" s="137"/>
      <c r="N52" s="137"/>
      <c r="O52" s="137"/>
      <c r="P52" s="137"/>
      <c r="Q52" s="137"/>
      <c r="R52" s="137"/>
      <c r="S52" s="138"/>
      <c r="T52" s="81">
        <v>1</v>
      </c>
      <c r="U52" s="134" t="s">
        <v>150</v>
      </c>
      <c r="V52" s="134"/>
      <c r="W52" s="134"/>
      <c r="X52" s="81">
        <v>1</v>
      </c>
      <c r="Y52" s="81">
        <v>1</v>
      </c>
      <c r="Z52" s="134" t="s">
        <v>159</v>
      </c>
      <c r="AA52" s="134"/>
      <c r="AB52" s="134"/>
    </row>
    <row r="53" spans="1:28" ht="16.5" thickBot="1">
      <c r="A53" s="137"/>
      <c r="B53" s="137"/>
      <c r="C53" s="137"/>
      <c r="D53" s="137"/>
      <c r="E53" s="137"/>
      <c r="F53" s="137"/>
      <c r="G53" s="137"/>
      <c r="H53" s="137"/>
      <c r="I53" s="137"/>
      <c r="J53" s="137"/>
      <c r="K53" s="137"/>
      <c r="L53" s="137"/>
      <c r="M53" s="137"/>
      <c r="N53" s="137"/>
      <c r="O53" s="137"/>
      <c r="P53" s="137"/>
      <c r="Q53" s="137"/>
      <c r="R53" s="137"/>
      <c r="S53" s="138"/>
      <c r="T53" s="81">
        <v>2</v>
      </c>
      <c r="U53" s="134" t="s">
        <v>152</v>
      </c>
      <c r="V53" s="134"/>
      <c r="W53" s="134"/>
      <c r="X53" s="81">
        <v>2</v>
      </c>
      <c r="Y53" s="81">
        <v>2</v>
      </c>
      <c r="Z53" s="134" t="s">
        <v>160</v>
      </c>
      <c r="AA53" s="134"/>
      <c r="AB53" s="134"/>
    </row>
    <row r="54" spans="1:28" ht="16.5" thickBot="1">
      <c r="A54" s="137"/>
      <c r="B54" s="137"/>
      <c r="C54" s="137"/>
      <c r="D54" s="137"/>
      <c r="E54" s="137"/>
      <c r="F54" s="137"/>
      <c r="G54" s="137"/>
      <c r="H54" s="137"/>
      <c r="I54" s="137"/>
      <c r="J54" s="137"/>
      <c r="K54" s="137"/>
      <c r="L54" s="137"/>
      <c r="M54" s="137"/>
      <c r="N54" s="137"/>
      <c r="O54" s="137"/>
      <c r="P54" s="137"/>
      <c r="Q54" s="137"/>
      <c r="R54" s="137"/>
      <c r="S54" s="138"/>
      <c r="T54" s="81">
        <v>3</v>
      </c>
      <c r="U54" s="134" t="s">
        <v>153</v>
      </c>
      <c r="V54" s="134"/>
      <c r="W54" s="134"/>
      <c r="X54" s="81">
        <v>3</v>
      </c>
      <c r="Y54" s="81">
        <v>3</v>
      </c>
      <c r="Z54" s="134" t="s">
        <v>161</v>
      </c>
      <c r="AA54" s="134"/>
      <c r="AB54" s="134"/>
    </row>
    <row r="55" spans="1:28" ht="16.5" thickBot="1">
      <c r="A55" s="137"/>
      <c r="B55" s="137"/>
      <c r="C55" s="137"/>
      <c r="D55" s="137"/>
      <c r="E55" s="137"/>
      <c r="F55" s="137"/>
      <c r="G55" s="137"/>
      <c r="H55" s="137"/>
      <c r="I55" s="137"/>
      <c r="J55" s="137"/>
      <c r="K55" s="137"/>
      <c r="L55" s="137"/>
      <c r="M55" s="137"/>
      <c r="N55" s="137"/>
      <c r="O55" s="137"/>
      <c r="P55" s="137"/>
      <c r="Q55" s="137"/>
      <c r="R55" s="137"/>
      <c r="S55" s="138"/>
      <c r="T55" s="81">
        <v>4</v>
      </c>
      <c r="U55" s="134" t="s">
        <v>154</v>
      </c>
      <c r="V55" s="134"/>
      <c r="W55" s="134"/>
      <c r="X55" s="81">
        <v>4</v>
      </c>
      <c r="Y55" s="81">
        <v>4</v>
      </c>
      <c r="Z55" s="134" t="s">
        <v>162</v>
      </c>
      <c r="AA55" s="134"/>
      <c r="AB55" s="134"/>
    </row>
    <row r="56" spans="1:28" ht="16.5" thickBot="1">
      <c r="A56" s="137"/>
      <c r="B56" s="137"/>
      <c r="C56" s="137"/>
      <c r="D56" s="137"/>
      <c r="E56" s="137"/>
      <c r="F56" s="137"/>
      <c r="G56" s="137"/>
      <c r="H56" s="137"/>
      <c r="I56" s="137"/>
      <c r="J56" s="137"/>
      <c r="K56" s="137"/>
      <c r="L56" s="137"/>
      <c r="M56" s="137"/>
      <c r="N56" s="137"/>
      <c r="O56" s="137"/>
      <c r="P56" s="137"/>
      <c r="Q56" s="137"/>
      <c r="R56" s="137"/>
      <c r="S56" s="138"/>
      <c r="T56" s="81">
        <v>5</v>
      </c>
      <c r="U56" s="134" t="s">
        <v>155</v>
      </c>
      <c r="V56" s="134"/>
      <c r="W56" s="134"/>
      <c r="X56" s="81">
        <v>5</v>
      </c>
      <c r="Y56" s="81">
        <v>5</v>
      </c>
      <c r="Z56" s="134" t="s">
        <v>163</v>
      </c>
      <c r="AA56" s="134"/>
      <c r="AB56" s="134"/>
    </row>
    <row r="57" spans="1:28" ht="16.5" thickBot="1">
      <c r="A57" s="137"/>
      <c r="B57" s="137"/>
      <c r="C57" s="137"/>
      <c r="D57" s="137"/>
      <c r="E57" s="137"/>
      <c r="F57" s="137"/>
      <c r="G57" s="137"/>
      <c r="H57" s="137"/>
      <c r="I57" s="137"/>
      <c r="J57" s="137"/>
      <c r="K57" s="137"/>
      <c r="L57" s="137"/>
      <c r="M57" s="137"/>
      <c r="N57" s="137"/>
      <c r="O57" s="137"/>
      <c r="P57" s="137"/>
      <c r="Q57" s="137"/>
      <c r="R57" s="137"/>
      <c r="S57" s="138"/>
      <c r="T57" s="81">
        <v>6</v>
      </c>
      <c r="U57" s="134" t="s">
        <v>156</v>
      </c>
      <c r="V57" s="134"/>
      <c r="W57" s="134"/>
      <c r="X57" s="81">
        <v>6</v>
      </c>
      <c r="Y57" s="81">
        <v>6</v>
      </c>
      <c r="Z57" s="134" t="s">
        <v>164</v>
      </c>
      <c r="AA57" s="134"/>
      <c r="AB57" s="134"/>
    </row>
    <row r="58" spans="1:28" ht="16.5" thickBot="1">
      <c r="A58" s="137"/>
      <c r="B58" s="137"/>
      <c r="C58" s="137"/>
      <c r="D58" s="137"/>
      <c r="E58" s="137"/>
      <c r="F58" s="137"/>
      <c r="G58" s="137"/>
      <c r="H58" s="137"/>
      <c r="I58" s="137"/>
      <c r="J58" s="137"/>
      <c r="K58" s="137"/>
      <c r="L58" s="137"/>
      <c r="M58" s="137"/>
      <c r="N58" s="137"/>
      <c r="O58" s="137"/>
      <c r="P58" s="137"/>
      <c r="Q58" s="137"/>
      <c r="R58" s="137"/>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40">
    <filterColumn colId="1" showButton="0"/>
  </autoFilter>
  <dataConsolidate/>
  <mergeCells count="212">
    <mergeCell ref="B25:C25"/>
    <mergeCell ref="B24:C24"/>
    <mergeCell ref="Z58:AB58"/>
    <mergeCell ref="Z52:AB52"/>
    <mergeCell ref="Z53:AB53"/>
    <mergeCell ref="Z54:AB54"/>
    <mergeCell ref="Z55:AB55"/>
    <mergeCell ref="Z56:AB56"/>
    <mergeCell ref="Z57:AB57"/>
    <mergeCell ref="X51:AB51"/>
    <mergeCell ref="X36:AB36"/>
    <mergeCell ref="U39:W39"/>
    <mergeCell ref="X39:AB39"/>
    <mergeCell ref="U33:W33"/>
    <mergeCell ref="U36:W36"/>
    <mergeCell ref="T43:AB48"/>
    <mergeCell ref="U25:W25"/>
    <mergeCell ref="U32:W32"/>
    <mergeCell ref="U38:W38"/>
    <mergeCell ref="U31:W31"/>
    <mergeCell ref="T42:V42"/>
    <mergeCell ref="T40:AB41"/>
    <mergeCell ref="X42:AB42"/>
    <mergeCell ref="U26:W26"/>
    <mergeCell ref="BF21:BJ21"/>
    <mergeCell ref="BF22:BJ22"/>
    <mergeCell ref="BF23:BJ23"/>
    <mergeCell ref="BF24:BJ24"/>
    <mergeCell ref="X33:AB33"/>
    <mergeCell ref="X32:AB32"/>
    <mergeCell ref="X29:AB29"/>
    <mergeCell ref="X37:AB37"/>
    <mergeCell ref="X35:AB35"/>
    <mergeCell ref="X34:AB34"/>
    <mergeCell ref="E10:R10"/>
    <mergeCell ref="BF38:BJ38"/>
    <mergeCell ref="BF31:BJ31"/>
    <mergeCell ref="BF32:BJ32"/>
    <mergeCell ref="BF33:BJ33"/>
    <mergeCell ref="BF34:BJ34"/>
    <mergeCell ref="BF35:BJ35"/>
    <mergeCell ref="BF36:BJ36"/>
    <mergeCell ref="BF25:BJ25"/>
    <mergeCell ref="BF26:BJ26"/>
    <mergeCell ref="BF27:BJ27"/>
    <mergeCell ref="BF28:BJ28"/>
    <mergeCell ref="BF29:BJ29"/>
    <mergeCell ref="BF30:BJ30"/>
    <mergeCell ref="D18:K18"/>
    <mergeCell ref="L18:R18"/>
    <mergeCell ref="U18:W18"/>
    <mergeCell ref="X18:AB18"/>
    <mergeCell ref="U37:W37"/>
    <mergeCell ref="U35:W35"/>
    <mergeCell ref="U30:W30"/>
    <mergeCell ref="BF37:BJ37"/>
    <mergeCell ref="BF19:BJ19"/>
    <mergeCell ref="BF20:BJ20"/>
    <mergeCell ref="C39:R40"/>
    <mergeCell ref="Y6:AB11"/>
    <mergeCell ref="Y12:AB16"/>
    <mergeCell ref="X17:AB17"/>
    <mergeCell ref="T14:X14"/>
    <mergeCell ref="T9:X9"/>
    <mergeCell ref="X38:AB38"/>
    <mergeCell ref="X31:AB31"/>
    <mergeCell ref="X30:AB30"/>
    <mergeCell ref="X26:AB26"/>
    <mergeCell ref="U27:W27"/>
    <mergeCell ref="U34:W34"/>
    <mergeCell ref="U29:W29"/>
    <mergeCell ref="U28:W28"/>
    <mergeCell ref="U20:W20"/>
    <mergeCell ref="X28:AB28"/>
    <mergeCell ref="U21:W21"/>
    <mergeCell ref="U22:W22"/>
    <mergeCell ref="U23:W23"/>
    <mergeCell ref="U24:W24"/>
    <mergeCell ref="X24:AB24"/>
    <mergeCell ref="L12:R16"/>
    <mergeCell ref="J17:K17"/>
    <mergeCell ref="J8:K8"/>
    <mergeCell ref="L32:R32"/>
    <mergeCell ref="L35:R35"/>
    <mergeCell ref="L36:R36"/>
    <mergeCell ref="B31:C31"/>
    <mergeCell ref="B33:C33"/>
    <mergeCell ref="D33:K33"/>
    <mergeCell ref="D35:K35"/>
    <mergeCell ref="L33:R33"/>
    <mergeCell ref="B32:C32"/>
    <mergeCell ref="D32:K32"/>
    <mergeCell ref="T13:X13"/>
    <mergeCell ref="L37:R37"/>
    <mergeCell ref="L38:R38"/>
    <mergeCell ref="D37:K37"/>
    <mergeCell ref="D38:K38"/>
    <mergeCell ref="B47:R48"/>
    <mergeCell ref="A43:C46"/>
    <mergeCell ref="A41:R42"/>
    <mergeCell ref="E43:L46"/>
    <mergeCell ref="O43:R46"/>
    <mergeCell ref="B38:C38"/>
    <mergeCell ref="B30:C30"/>
    <mergeCell ref="D30:K30"/>
    <mergeCell ref="D31:K31"/>
    <mergeCell ref="B29:C29"/>
    <mergeCell ref="D29:K29"/>
    <mergeCell ref="N43:N46"/>
    <mergeCell ref="B36:C36"/>
    <mergeCell ref="B35:C35"/>
    <mergeCell ref="B37:C37"/>
    <mergeCell ref="D43:D46"/>
    <mergeCell ref="B34:C34"/>
    <mergeCell ref="D34:K34"/>
    <mergeCell ref="L34:R34"/>
    <mergeCell ref="L11:R11"/>
    <mergeCell ref="T1:X2"/>
    <mergeCell ref="Y1:AB1"/>
    <mergeCell ref="Y2:AB5"/>
    <mergeCell ref="X27:AB27"/>
    <mergeCell ref="X25:AB25"/>
    <mergeCell ref="T5:X5"/>
    <mergeCell ref="U19:W19"/>
    <mergeCell ref="T16:U16"/>
    <mergeCell ref="T7:X7"/>
    <mergeCell ref="T8:X8"/>
    <mergeCell ref="X21:AB21"/>
    <mergeCell ref="V16:X16"/>
    <mergeCell ref="U17:W17"/>
    <mergeCell ref="X19:AB19"/>
    <mergeCell ref="X20:AB20"/>
    <mergeCell ref="X22:AB22"/>
    <mergeCell ref="X23:AB23"/>
    <mergeCell ref="T3:X4"/>
    <mergeCell ref="T6:X6"/>
    <mergeCell ref="T15:X15"/>
    <mergeCell ref="T10:X10"/>
    <mergeCell ref="T11:X11"/>
    <mergeCell ref="T12:X12"/>
    <mergeCell ref="B19:C19"/>
    <mergeCell ref="C7:R7"/>
    <mergeCell ref="A1:A4"/>
    <mergeCell ref="E6:R6"/>
    <mergeCell ref="A6:D6"/>
    <mergeCell ref="A5:R5"/>
    <mergeCell ref="N4:R4"/>
    <mergeCell ref="D4:L4"/>
    <mergeCell ref="Q1:R3"/>
    <mergeCell ref="Q17:R17"/>
    <mergeCell ref="A7:B7"/>
    <mergeCell ref="A12:A17"/>
    <mergeCell ref="A10:D10"/>
    <mergeCell ref="E8:I8"/>
    <mergeCell ref="N9:P9"/>
    <mergeCell ref="B9:M9"/>
    <mergeCell ref="Q9:R9"/>
    <mergeCell ref="O8:R8"/>
    <mergeCell ref="L8:N8"/>
    <mergeCell ref="B12:C17"/>
    <mergeCell ref="D12:K16"/>
    <mergeCell ref="D11:K11"/>
    <mergeCell ref="L17:O17"/>
    <mergeCell ref="A11:C11"/>
    <mergeCell ref="D23:K23"/>
    <mergeCell ref="B18:C18"/>
    <mergeCell ref="S59:S68"/>
    <mergeCell ref="U56:W56"/>
    <mergeCell ref="U57:W57"/>
    <mergeCell ref="U58:W58"/>
    <mergeCell ref="L25:R25"/>
    <mergeCell ref="L26:R26"/>
    <mergeCell ref="L27:R27"/>
    <mergeCell ref="L28:R28"/>
    <mergeCell ref="L29:R29"/>
    <mergeCell ref="L30:R30"/>
    <mergeCell ref="U51:W51"/>
    <mergeCell ref="A49:R58"/>
    <mergeCell ref="S1:S58"/>
    <mergeCell ref="T49:AB50"/>
    <mergeCell ref="U52:W52"/>
    <mergeCell ref="U53:W53"/>
    <mergeCell ref="U54:W54"/>
    <mergeCell ref="U55:W55"/>
    <mergeCell ref="L31:R31"/>
    <mergeCell ref="D36:K36"/>
    <mergeCell ref="B4:C4"/>
    <mergeCell ref="B21:C21"/>
    <mergeCell ref="B1:P1"/>
    <mergeCell ref="B2:P3"/>
    <mergeCell ref="D26:K26"/>
    <mergeCell ref="B26:C26"/>
    <mergeCell ref="D27:K27"/>
    <mergeCell ref="B27:C27"/>
    <mergeCell ref="D28:K28"/>
    <mergeCell ref="B28:C28"/>
    <mergeCell ref="L23:R23"/>
    <mergeCell ref="L24:R24"/>
    <mergeCell ref="D17:H17"/>
    <mergeCell ref="D20:K20"/>
    <mergeCell ref="B20:C20"/>
    <mergeCell ref="L19:R19"/>
    <mergeCell ref="L20:R20"/>
    <mergeCell ref="L21:R21"/>
    <mergeCell ref="D19:K19"/>
    <mergeCell ref="D21:K21"/>
    <mergeCell ref="L22:R22"/>
    <mergeCell ref="D24:K24"/>
    <mergeCell ref="D25:K25"/>
    <mergeCell ref="B23:C23"/>
    <mergeCell ref="B22:C22"/>
    <mergeCell ref="D22:K22"/>
  </mergeCells>
  <dataValidations xWindow="334" yWindow="384" count="9">
    <dataValidation type="list" errorStyle="information" operator="greaterThan" showInputMessage="1" showErrorMessage="1" error="Suject is specified by Yourself." prompt="Please select Subject from Drop Down List, if not then define yours_x000a_(E.g. Introduction to Computer &amp;  C++ Programming without any blank space between characters and please do not use abbreviation like Numerical Analysis &amp; Computer Applications as NACA)" sqref="B9:M9">
      <formula1>INDIRECT(SUBSTITUTE(AJ6&amp;B8&amp;J8," ",""))</formula1>
    </dataValidation>
    <dataValidation type="textLength" showInputMessage="1" showErrorMessage="1" error="Please write in correct Format." prompt="E.g. Nov/Dec, 2014, May/June, 2014, March/April, 2014, Aug/Sep, 2014" sqref="O8">
      <formula1>3</formula1>
      <formula2>19</formula2>
    </dataValidation>
    <dataValidation type="list" showInputMessage="1" showErrorMessage="1" error="Please select Semester from Drop down List." prompt="Please select Semester from Drop down List by using small arrow button.(E.g First, Second(For First Year), Third, Fourth (For Second Year), Fifth, Sixth (For Third Year), Seventh, Eighth(For Final Year in B.E, B.CRP) Ninth &amp; Tenth FOR ONLY ARCHITECTURE)." sqref="B8">
      <formula1>Semester</formula1>
    </dataValidation>
    <dataValidation type="list" showInputMessage="1" showErrorMessage="1" error="Please select Department from Drop down List." prompt="Please select Department from Drop down List by using small arrow button." sqref="E6">
      <formula1>Departments</formula1>
    </dataValidation>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 type="textLength" operator="equal" showInputMessage="1" showErrorMessage="1" error="Please write correct format." prompt="E.g. 25/07/2014" sqref="Q9:R9">
      <formula1>10</formula1>
    </dataValidation>
    <dataValidation type="list" showInputMessage="1" showErrorMessage="1" error="Please Select Marks From Drop Down List." prompt="Please select Final Exams Marks." sqref="J17:K17">
      <formula1>FinalExamsMarks</formula1>
    </dataValidation>
    <dataValidation type="list" showInputMessage="1" showErrorMessage="1" error="Please select Examinations from Drop Down List." prompt="Please select Examinations from Drop Down List."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1025" r:id="rId3"/>
    <oleObject progId="PBrush" shapeId="1027" r:id="rId4"/>
    <oleObject progId="PBrush" shapeId="1352" r:id="rId5"/>
  </oleObjects>
  <extLst xmlns:x14="http://schemas.microsoft.com/office/spreadsheetml/2009/9/main">
    <ext uri="{CCE6A557-97BC-4b89-ADB6-D9C93CAAB3DF}">
      <x14:dataValidations xmlns:xm="http://schemas.microsoft.com/office/excel/2006/main" xWindow="334" yWindow="384" count="1">
        <x14:dataValidation type="list" showInputMessage="1" showErrorMessage="1" error="Please select Batch from Drop Down List using small arrow button" prompt="Please select Batch">
          <x14:formula1>
            <xm:f>Information!$D$2:$H$2</xm:f>
          </x14:formula1>
          <xm:sqref>J8:K8</xm:sqref>
        </x14:dataValidation>
      </x14:dataValidations>
    </ext>
  </extLst>
</worksheet>
</file>

<file path=xl/worksheets/sheet10.xml><?xml version="1.0" encoding="utf-8"?>
<worksheet xmlns="http://schemas.openxmlformats.org/spreadsheetml/2006/main" xmlns:r="http://schemas.openxmlformats.org/officeDocument/2006/relationships">
  <sheetPr codeName="Sheet10"/>
  <dimension ref="A1:CV68"/>
  <sheetViews>
    <sheetView zoomScaleNormal="100" workbookViewId="0">
      <selection activeCell="L8" sqref="L8:N8"/>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Sheet9!$AG$38</f>
        <v>0</v>
      </c>
      <c r="AH18" s="86" t="str">
        <f>IF(AND(AG19=TRUE, AG18=TRUE),IF(A19-Sheet9!A38=1,"OK","INCORRECT"),"")</f>
        <v/>
      </c>
      <c r="BL18" s="66" t="str">
        <f>Sheet9!BL38</f>
        <v/>
      </c>
      <c r="BM18" s="66" t="b">
        <f>Sheet9!BM38</f>
        <v>0</v>
      </c>
      <c r="BN18" s="66" t="b">
        <f>Sheet9!BN38</f>
        <v>0</v>
      </c>
      <c r="BO18" s="66" t="b">
        <f>Sheet9!BO38</f>
        <v>0</v>
      </c>
      <c r="BP18" s="66" t="str">
        <f>Sheet9!BP38</f>
        <v/>
      </c>
      <c r="BQ18" s="66" t="str">
        <f>Sheet9!BQ38</f>
        <v/>
      </c>
      <c r="BR18" s="66" t="str">
        <f>Sheet9!BR38</f>
        <v/>
      </c>
      <c r="BS18" s="66" t="str">
        <f>Sheet9!BS38</f>
        <v/>
      </c>
      <c r="BT18" s="66" t="str">
        <f>Sheet9!BT38</f>
        <v/>
      </c>
      <c r="BU18" s="66" t="str">
        <f>Sheet9!BU38</f>
        <v>INCORRECT</v>
      </c>
      <c r="BV18" s="66" t="b">
        <f>Sheet9!BV38</f>
        <v>0</v>
      </c>
      <c r="BW18" s="66" t="str">
        <f>Sheet9!BW38</f>
        <v/>
      </c>
      <c r="BX18" s="66" t="b">
        <f>Sheet9!BX38</f>
        <v>0</v>
      </c>
      <c r="BY18" s="66" t="b">
        <f>Sheet9!BY38</f>
        <v>0</v>
      </c>
      <c r="BZ18" s="66" t="b">
        <f>Sheet9!BZ38</f>
        <v>0</v>
      </c>
      <c r="CA18" s="66" t="b">
        <f>Sheet9!CA38</f>
        <v>0</v>
      </c>
      <c r="CB18" s="66" t="b">
        <f>Sheet9!CB38</f>
        <v>0</v>
      </c>
      <c r="CC18" s="66" t="b">
        <f>Sheet9!CC38</f>
        <v>0</v>
      </c>
      <c r="CD18" s="66" t="str">
        <f>Sheet9!CD38</f>
        <v/>
      </c>
      <c r="CE18" s="66" t="str">
        <f>Sheet9!CE38</f>
        <v/>
      </c>
      <c r="CF18" s="66" t="str">
        <f>Sheet9!CF38</f>
        <v/>
      </c>
      <c r="CG18" s="66" t="str">
        <f>Sheet9!CG38</f>
        <v/>
      </c>
      <c r="CH18" s="66" t="str">
        <f>Sheet9!CH38</f>
        <v/>
      </c>
      <c r="CI18" s="66" t="str">
        <f>Sheet9!CI38</f>
        <v/>
      </c>
      <c r="CJ18" s="66" t="str">
        <f>Sheet9!CJ38</f>
        <v/>
      </c>
      <c r="CK18" s="66" t="str">
        <f>Sheet9!CK38</f>
        <v/>
      </c>
      <c r="CL18" s="66" t="str">
        <f>Sheet9!CL38</f>
        <v>NO</v>
      </c>
      <c r="CM18" s="66" t="str">
        <f>Sheet9!CM38</f>
        <v>NO</v>
      </c>
      <c r="CN18" s="66" t="str">
        <f>Sheet9!CN38</f>
        <v>NO</v>
      </c>
      <c r="CO18" s="66" t="str">
        <f>Sheet9!CO38</f>
        <v>NO</v>
      </c>
      <c r="CP18" s="66" t="str">
        <f>Sheet9!CP38</f>
        <v>OK</v>
      </c>
      <c r="CQ18" s="66" t="b">
        <f>Sheet9!CQ38</f>
        <v>0</v>
      </c>
      <c r="CR18" s="66" t="b">
        <f>Sheet9!CR38</f>
        <v>0</v>
      </c>
      <c r="CS18" s="66" t="b">
        <f>Sheet9!CS38</f>
        <v>0</v>
      </c>
      <c r="CT18" s="66" t="b">
        <f>Sheet9!CT38</f>
        <v>0</v>
      </c>
      <c r="CU18" s="66" t="str">
        <f>Sheet9!CU38</f>
        <v>SEQUENCE INCORRECT</v>
      </c>
      <c r="CV18" s="66">
        <f>Sheet9!CV38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8913" r:id="rId3"/>
    <oleObject progId="PBrush" shapeId="38914" r:id="rId4"/>
    <oleObject progId="PBrush" shapeId="38915" r:id="rId5"/>
  </oleObjects>
</worksheet>
</file>

<file path=xl/worksheets/sheet11.xml><?xml version="1.0" encoding="utf-8"?>
<worksheet xmlns="http://schemas.openxmlformats.org/spreadsheetml/2006/main" xmlns:r="http://schemas.openxmlformats.org/officeDocument/2006/relationships">
  <sheetPr codeName="Sheet13"/>
  <dimension ref="A1:CV68"/>
  <sheetViews>
    <sheetView topLeftCell="A3" zoomScaleNormal="100" workbookViewId="0">
      <selection activeCell="D21" sqref="D21:K21"/>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Sheet10!$AG$38</f>
        <v>0</v>
      </c>
      <c r="AH18" s="86" t="str">
        <f>IF(AND(AG19=TRUE, AG18=TRUE),IF(A19-Sheet10!A38=1,"OK","INCORRECT"),"")</f>
        <v/>
      </c>
      <c r="BL18" s="66" t="str">
        <f>Sheet10!BL38</f>
        <v/>
      </c>
      <c r="BM18" s="66" t="b">
        <f>Sheet10!BM38</f>
        <v>0</v>
      </c>
      <c r="BN18" s="66" t="b">
        <f>Sheet10!BN38</f>
        <v>0</v>
      </c>
      <c r="BO18" s="66" t="b">
        <f>Sheet10!BO38</f>
        <v>0</v>
      </c>
      <c r="BP18" s="66" t="str">
        <f>Sheet10!BP38</f>
        <v/>
      </c>
      <c r="BQ18" s="66" t="str">
        <f>Sheet10!BQ38</f>
        <v/>
      </c>
      <c r="BR18" s="66" t="str">
        <f>Sheet10!BR38</f>
        <v/>
      </c>
      <c r="BS18" s="66" t="str">
        <f>Sheet10!BS38</f>
        <v/>
      </c>
      <c r="BT18" s="66" t="str">
        <f>Sheet10!BT38</f>
        <v/>
      </c>
      <c r="BU18" s="66" t="str">
        <f>Sheet10!BU38</f>
        <v>INCORRECT</v>
      </c>
      <c r="BV18" s="66" t="b">
        <f>Sheet10!BV38</f>
        <v>0</v>
      </c>
      <c r="BW18" s="66" t="str">
        <f>Sheet10!BW38</f>
        <v/>
      </c>
      <c r="BX18" s="66" t="b">
        <f>Sheet10!BX38</f>
        <v>0</v>
      </c>
      <c r="BY18" s="66" t="b">
        <f>Sheet10!BY38</f>
        <v>0</v>
      </c>
      <c r="BZ18" s="66" t="b">
        <f>Sheet10!BZ38</f>
        <v>0</v>
      </c>
      <c r="CA18" s="66" t="b">
        <f>Sheet10!CA38</f>
        <v>0</v>
      </c>
      <c r="CB18" s="66" t="b">
        <f>Sheet10!CB38</f>
        <v>0</v>
      </c>
      <c r="CC18" s="66" t="b">
        <f>Sheet10!CC38</f>
        <v>0</v>
      </c>
      <c r="CD18" s="66" t="str">
        <f>Sheet10!CD38</f>
        <v/>
      </c>
      <c r="CE18" s="66" t="str">
        <f>Sheet10!CE38</f>
        <v/>
      </c>
      <c r="CF18" s="66" t="str">
        <f>Sheet10!CF38</f>
        <v/>
      </c>
      <c r="CG18" s="66" t="str">
        <f>Sheet10!CG38</f>
        <v/>
      </c>
      <c r="CH18" s="66" t="str">
        <f>Sheet10!CH38</f>
        <v/>
      </c>
      <c r="CI18" s="66" t="str">
        <f>Sheet10!CI38</f>
        <v/>
      </c>
      <c r="CJ18" s="66" t="str">
        <f>Sheet10!CJ38</f>
        <v/>
      </c>
      <c r="CK18" s="66" t="str">
        <f>Sheet10!CK38</f>
        <v/>
      </c>
      <c r="CL18" s="66" t="str">
        <f>Sheet10!CL38</f>
        <v>NO</v>
      </c>
      <c r="CM18" s="66" t="str">
        <f>Sheet10!CM38</f>
        <v>NO</v>
      </c>
      <c r="CN18" s="66" t="str">
        <f>Sheet10!CN38</f>
        <v>NO</v>
      </c>
      <c r="CO18" s="66" t="str">
        <f>Sheet10!CO38</f>
        <v>NO</v>
      </c>
      <c r="CP18" s="66" t="str">
        <f>Sheet10!CP38</f>
        <v>OK</v>
      </c>
      <c r="CQ18" s="66" t="b">
        <f>Sheet10!CQ38</f>
        <v>0</v>
      </c>
      <c r="CR18" s="66" t="b">
        <f>Sheet10!CR38</f>
        <v>0</v>
      </c>
      <c r="CS18" s="66" t="b">
        <f>Sheet10!CS38</f>
        <v>0</v>
      </c>
      <c r="CT18" s="66" t="b">
        <f>Sheet10!CT38</f>
        <v>0</v>
      </c>
      <c r="CU18" s="66" t="str">
        <f>Sheet10!CU38</f>
        <v>SEQUENCE INCORRECT</v>
      </c>
      <c r="CV18" s="66">
        <f>Sheet10!CV38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IF(A25&lt;&gt;"",IF(CU25="SEQUENCE CORRECT",IF(OR(T(AC25)="OK",T(AD25)="oOk",T(AE25)="Okk",AF25="ok"),"OK","FORMAT INCORRECT"),"SEQUENCE INCORRECT"),"")</f>
        <v/>
      </c>
      <c r="U25" s="185" t="str">
        <f>IF(AND(A25&lt;&gt;"",B25&lt;&gt;"",D25&lt;&gt;"ABS",D25&lt;&gt;"ZERO"),IF(OR(D25&gt;J17,D25=""),"Final Semester Marks incorrect",""),"")</f>
        <v/>
      </c>
      <c r="V25" s="181"/>
      <c r="W25" s="181"/>
      <c r="X25" s="181" t="str">
        <f>IF(OR(AND(A25="",B25="",D25="", L25=""),AND(A25&lt;&gt;"",B25&lt;&gt;"",D25&lt;&gt;"", L25&lt;&gt;"",AH25="OK")),"","Given Marks or Format is incorrect")</f>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IF(AND(ISNUMBER(A24)&lt;&gt;"",ISNUMBER(A25)&lt;&gt;""),IF(AND(ISNUMBER(A25),ISNUMBER(A24)),IF(A25-A24=1,AND(ISNUMBER(INT(MID(A25,1,3))),MID(A25,4,1)="",MID(A25,1,1)&lt;&gt;"0"))))</f>
        <v>0</v>
      </c>
      <c r="AH25" s="35" t="str">
        <f t="shared" si="3"/>
        <v>S# INCORRECT</v>
      </c>
      <c r="AK25">
        <f>D25</f>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RIGHT(B25,3)</f>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LEFT(B25,6)</f>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IF(A26&lt;&gt;"",IF(CU26="SEQUENCE CORRECT",IF(OR(T(AC26)="OK",T(AD26)="oOk",T(AE26)="Okk",AF26="ok"),"OK","FORMAT INCORRECT"),"SEQUENCE INCORRECT"),"")</f>
        <v/>
      </c>
      <c r="U26" s="185" t="str">
        <f>IF(AND(A26&lt;&gt;"",B26&lt;&gt;"",D26&lt;&gt;"ABS",D26&lt;&gt;"ZERO"),IF(OR(D26&gt;J17,D26=""),"Final Semester Marks incorrect",""),"")</f>
        <v/>
      </c>
      <c r="V26" s="181"/>
      <c r="W26" s="181"/>
      <c r="X26" s="181" t="str">
        <f>IF(OR(AND(A26="",B26="",D26="", L26=""),AND(A26&lt;&gt;"",B26&lt;&gt;"",D26&lt;&gt;"", L26&lt;&gt;"",AH26="OK")),"","Given Marks or Format is incorrect")</f>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IF(AND(ISNUMBER(A25)&lt;&gt;"",ISNUMBER(A26)&lt;&gt;""),IF(AND(ISNUMBER(A26),ISNUMBER(A25)),IF(A26-A25=1,AND(ISNUMBER(INT(MID(A26,1,3))),MID(A26,4,1)="",MID(A26,1,1)&lt;&gt;"0"))))</f>
        <v>0</v>
      </c>
      <c r="AH26" s="35" t="str">
        <f t="shared" si="3"/>
        <v>S# INCORRECT</v>
      </c>
      <c r="AK26">
        <f>D26</f>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RIGHT(B26,3)</f>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LEFT(B26,6)</f>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IF(A27&lt;&gt;"",IF(CU27="SEQUENCE CORRECT",IF(OR(T(AC27)="OK",T(AD27)="oOk",T(AE27)="Okk",AF27="ok"),"OK","FORMAT INCORRECT"),"SEQUENCE INCORRECT"),"")</f>
        <v/>
      </c>
      <c r="U27" s="185" t="str">
        <f>IF(AND(A27&lt;&gt;"",B27&lt;&gt;"",D27&lt;&gt;"ABS",D27&lt;&gt;"ZERO"),IF(OR(D27&gt;J17,D27=""),"Final Semester Marks incorrect",""),"")</f>
        <v/>
      </c>
      <c r="V27" s="181"/>
      <c r="W27" s="181"/>
      <c r="X27" s="181" t="str">
        <f>IF(OR(AND(A27="",B27="",D27="", L27=""),AND(A27&lt;&gt;"",B27&lt;&gt;"",D27&lt;&gt;"", L27&lt;&gt;"",AH27="OK")),"","Given Marks or Format is incorrect")</f>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IF(AND(ISNUMBER(A26)&lt;&gt;"",ISNUMBER(A27)&lt;&gt;""),IF(AND(ISNUMBER(A27),ISNUMBER(A26)),IF(A27-A26=1,AND(ISNUMBER(INT(MID(A27,1,3))),MID(A27,4,1)="",MID(A27,1,1)&lt;&gt;"0"))))</f>
        <v>0</v>
      </c>
      <c r="AH27" s="35" t="str">
        <f t="shared" si="3"/>
        <v>S# INCORRECT</v>
      </c>
      <c r="AK27">
        <f>D27</f>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RIGHT(B27,3)</f>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LEFT(B27,6)</f>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IF(AND(ISNUMBER(A27)&lt;&gt;"",ISNUMBER(A28)&lt;&gt;""),IF(AND(ISNUMBER(A28),ISNUMBER(A27)),IF(A28-A27=1,AND(ISNUMBER(INT(MID(A28,1,3))),MID(A28,4,1)="",MID(A28,1,1)&lt;&gt;"0"))))</f>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IF(A30&lt;&gt;"",IF(CU30="SEQUENCE CORRECT",IF(OR(T(AC30)="OK",T(AD30)="oOk",T(AE30)="Okk",AF30="ok"),"OK","FORMAT INCORRECT"),"SEQUENCE INCORRECT"),"")</f>
        <v/>
      </c>
      <c r="U30" s="185" t="str">
        <f>IF(AND(A30&lt;&gt;"",B30&lt;&gt;"",D30&lt;&gt;"ABS",D30&lt;&gt;"ZERO"),IF(OR(D30&gt;J17,D30=""),"Final Semester Marks incorrect",""),"")</f>
        <v/>
      </c>
      <c r="V30" s="181"/>
      <c r="W30" s="181"/>
      <c r="X30" s="181" t="str">
        <f>IF(OR(AND(A30="",B30="",D30="", L30=""),AND(A30&lt;&gt;"",B30&lt;&gt;"",D30&lt;&gt;"", L30&lt;&gt;"",AH30="OK")),"","Given Marks or Format is incorrect")</f>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IF(AND(ISNUMBER(A29)&lt;&gt;"",ISNUMBER(A30)&lt;&gt;""),IF(AND(ISNUMBER(A30),ISNUMBER(A29)),IF(A30-A29=1,AND(ISNUMBER(INT(MID(A30,1,3))),MID(A30,4,1)="",MID(A30,1,1)&lt;&gt;"0"))))</f>
        <v>0</v>
      </c>
      <c r="AH30" s="35" t="str">
        <f t="shared" si="3"/>
        <v>S# INCORRECT</v>
      </c>
      <c r="AK30">
        <f>D30</f>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RIGHT(B30,3)</f>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LEFT(B30,6)</f>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IF(A31&lt;&gt;"",IF(CU31="SEQUENCE CORRECT",IF(OR(T(AC31)="OK",T(AD31)="oOk",T(AE31)="Okk",AF31="ok"),"OK","FORMAT INCORRECT"),"SEQUENCE INCORRECT"),"")</f>
        <v/>
      </c>
      <c r="U31" s="185" t="str">
        <f>IF(AND(A31&lt;&gt;"",B31&lt;&gt;"",D31&lt;&gt;"ABS",D31&lt;&gt;"ZERO"),IF(OR(D31&gt;J17,D31=""),"Final Semester Marks incorrect",""),"")</f>
        <v/>
      </c>
      <c r="V31" s="181"/>
      <c r="W31" s="181"/>
      <c r="X31" s="181" t="str">
        <f>IF(OR(AND(A31="",B31="",D31="", L31=""),AND(A31&lt;&gt;"",B31&lt;&gt;"",D31&lt;&gt;"", L31&lt;&gt;"",AH31="OK")),"","Given Marks or Format is incorrect")</f>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IF(AND(ISNUMBER(A30)&lt;&gt;"",ISNUMBER(A31)&lt;&gt;""),IF(AND(ISNUMBER(A31),ISNUMBER(A30)),IF(A31-A30=1,AND(ISNUMBER(INT(MID(A31,1,3))),MID(A31,4,1)="",MID(A31,1,1)&lt;&gt;"0"))))</f>
        <v>0</v>
      </c>
      <c r="AH31" s="35" t="str">
        <f t="shared" si="3"/>
        <v>S# INCORRECT</v>
      </c>
      <c r="AK31">
        <f>D31</f>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RIGHT(B31,3)</f>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LEFT(B31,6)</f>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IF(A32&lt;&gt;"",IF(CU32="SEQUENCE CORRECT",IF(OR(T(AC32)="OK",T(AD32)="oOk",T(AE32)="Okk",AF32="ok"),"OK","FORMAT INCORRECT"),"SEQUENCE INCORRECT"),"")</f>
        <v/>
      </c>
      <c r="U32" s="185" t="str">
        <f>IF(AND(A32&lt;&gt;"",B32&lt;&gt;"",D32&lt;&gt;"ABS",D32&lt;&gt;"ZERO"),IF(OR(D32&gt;J17,D32=""),"Final Semester Marks incorrect",""),"")</f>
        <v/>
      </c>
      <c r="V32" s="181"/>
      <c r="W32" s="181"/>
      <c r="X32" s="181" t="str">
        <f>IF(OR(AND(A32="",B32="",D32="", L32=""),AND(A32&lt;&gt;"",B32&lt;&gt;"",D32&lt;&gt;"", L32&lt;&gt;"",AH32="OK")),"","Given Marks or Format is incorrect")</f>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IF(AND(ISNUMBER(A31)&lt;&gt;"",ISNUMBER(A32)&lt;&gt;""),IF(AND(ISNUMBER(A32),ISNUMBER(A31)),IF(A32-A31=1,AND(ISNUMBER(INT(MID(A32,1,3))),MID(A32,4,1)="",MID(A32,1,1)&lt;&gt;"0"))))</f>
        <v>0</v>
      </c>
      <c r="AH32" s="35" t="str">
        <f t="shared" si="3"/>
        <v>S# INCORRECT</v>
      </c>
      <c r="AK32">
        <f>D32</f>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RIGHT(B32,3)</f>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LEFT(B32,6)</f>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IF(AND(ISNUMBER(A32)&lt;&gt;"",ISNUMBER(A33)&lt;&gt;""),IF(AND(ISNUMBER(A33),ISNUMBER(A32)),IF(A33-A32=1,AND(ISNUMBER(INT(MID(A33,1,3))),MID(A33,4,1)="",MID(A33,1,1)&lt;&gt;"0"))))</f>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186</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40">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9937" r:id="rId3"/>
    <oleObject progId="PBrush" shapeId="39938" r:id="rId4"/>
    <oleObject progId="PBrush" shapeId="39939" r:id="rId5"/>
  </oleObjects>
</worksheet>
</file>

<file path=xl/worksheets/sheet12.xml><?xml version="1.0" encoding="utf-8"?>
<worksheet xmlns="http://schemas.openxmlformats.org/spreadsheetml/2006/main" xmlns:r="http://schemas.openxmlformats.org/officeDocument/2006/relationships">
  <sheetPr codeName="Sheet11"/>
  <dimension ref="A1:K68"/>
  <sheetViews>
    <sheetView workbookViewId="0">
      <selection activeCell="H23" sqref="H23"/>
    </sheetView>
  </sheetViews>
  <sheetFormatPr defaultRowHeight="15.75"/>
  <cols>
    <col min="1" max="1" width="40.42578125" style="11" bestFit="1" customWidth="1"/>
    <col min="2" max="2" width="9.7109375" bestFit="1" customWidth="1"/>
    <col min="3" max="3" width="8.7109375" bestFit="1" customWidth="1"/>
    <col min="4" max="5" width="7.85546875" bestFit="1" customWidth="1"/>
    <col min="6" max="6" width="23.140625" bestFit="1" customWidth="1"/>
    <col min="37" max="63" width="0" hidden="1" customWidth="1"/>
  </cols>
  <sheetData>
    <row r="1" spans="1:11">
      <c r="A1" s="9" t="s">
        <v>14</v>
      </c>
      <c r="B1" s="4"/>
      <c r="C1" s="4" t="s">
        <v>12</v>
      </c>
      <c r="D1" s="4" t="s">
        <v>12</v>
      </c>
      <c r="E1" s="4" t="s">
        <v>30</v>
      </c>
      <c r="F1" s="4" t="s">
        <v>13</v>
      </c>
      <c r="G1" s="5">
        <v>50</v>
      </c>
      <c r="H1" s="4" t="s">
        <v>29</v>
      </c>
      <c r="K1" s="4"/>
    </row>
    <row r="2" spans="1:11">
      <c r="A2" s="9" t="s">
        <v>15</v>
      </c>
      <c r="B2" s="4"/>
      <c r="C2" s="4" t="s">
        <v>79</v>
      </c>
      <c r="D2" s="4" t="s">
        <v>79</v>
      </c>
      <c r="E2" s="4" t="s">
        <v>31</v>
      </c>
      <c r="F2" s="4" t="s">
        <v>89</v>
      </c>
      <c r="G2" s="5">
        <v>100</v>
      </c>
      <c r="H2" s="4" t="s">
        <v>29</v>
      </c>
    </row>
    <row r="3" spans="1:11">
      <c r="A3" s="9" t="s">
        <v>16</v>
      </c>
      <c r="B3" s="4"/>
      <c r="C3" s="4" t="s">
        <v>80</v>
      </c>
      <c r="D3" s="4" t="s">
        <v>80</v>
      </c>
      <c r="E3" s="4" t="s">
        <v>32</v>
      </c>
      <c r="F3" s="4" t="s">
        <v>90</v>
      </c>
      <c r="G3" s="5">
        <v>150</v>
      </c>
      <c r="H3" s="4" t="s">
        <v>29</v>
      </c>
    </row>
    <row r="4" spans="1:11">
      <c r="A4" s="9" t="s">
        <v>17</v>
      </c>
      <c r="B4" s="4"/>
      <c r="C4" s="4" t="s">
        <v>81</v>
      </c>
      <c r="D4" s="4" t="s">
        <v>81</v>
      </c>
      <c r="E4" s="4" t="s">
        <v>33</v>
      </c>
      <c r="F4" s="4" t="s">
        <v>91</v>
      </c>
      <c r="G4" s="5">
        <v>200</v>
      </c>
      <c r="H4" s="4" t="s">
        <v>29</v>
      </c>
    </row>
    <row r="5" spans="1:11">
      <c r="A5" s="9" t="s">
        <v>18</v>
      </c>
      <c r="B5" s="4"/>
      <c r="C5" s="4" t="s">
        <v>82</v>
      </c>
      <c r="D5" s="4" t="s">
        <v>87</v>
      </c>
      <c r="E5" s="4" t="s">
        <v>34</v>
      </c>
      <c r="H5" s="4" t="s">
        <v>29</v>
      </c>
    </row>
    <row r="6" spans="1:11">
      <c r="A6" s="9" t="s">
        <v>19</v>
      </c>
      <c r="B6" s="4"/>
      <c r="C6" s="4" t="s">
        <v>83</v>
      </c>
      <c r="E6" s="4" t="s">
        <v>35</v>
      </c>
      <c r="H6" s="4" t="s">
        <v>29</v>
      </c>
    </row>
    <row r="7" spans="1:11">
      <c r="A7" s="9" t="s">
        <v>20</v>
      </c>
      <c r="B7" s="4"/>
      <c r="C7" s="4" t="s">
        <v>84</v>
      </c>
      <c r="E7" s="4" t="s">
        <v>36</v>
      </c>
      <c r="F7" s="4" t="s">
        <v>89</v>
      </c>
      <c r="G7" s="5">
        <v>30</v>
      </c>
      <c r="H7" s="4" t="s">
        <v>29</v>
      </c>
    </row>
    <row r="8" spans="1:11">
      <c r="A8" s="9" t="s">
        <v>21</v>
      </c>
      <c r="C8" s="4" t="s">
        <v>85</v>
      </c>
      <c r="E8" s="4" t="s">
        <v>37</v>
      </c>
      <c r="F8" s="4" t="s">
        <v>91</v>
      </c>
      <c r="G8" s="5">
        <v>60</v>
      </c>
      <c r="H8" s="4" t="s">
        <v>29</v>
      </c>
    </row>
    <row r="9" spans="1:11">
      <c r="A9" s="9" t="s">
        <v>11</v>
      </c>
      <c r="C9" s="4" t="s">
        <v>86</v>
      </c>
      <c r="E9" s="4" t="s">
        <v>38</v>
      </c>
      <c r="G9" s="5">
        <v>90</v>
      </c>
      <c r="H9" s="4" t="s">
        <v>29</v>
      </c>
    </row>
    <row r="10" spans="1:11">
      <c r="A10" s="9" t="s">
        <v>28</v>
      </c>
      <c r="C10" s="4" t="s">
        <v>88</v>
      </c>
      <c r="E10" s="4" t="s">
        <v>39</v>
      </c>
      <c r="G10" s="5">
        <v>120</v>
      </c>
      <c r="H10" s="4" t="s">
        <v>29</v>
      </c>
    </row>
    <row r="11" spans="1:11">
      <c r="A11" s="9" t="s">
        <v>22</v>
      </c>
      <c r="E11" s="4" t="s">
        <v>40</v>
      </c>
      <c r="H11" s="4" t="s">
        <v>29</v>
      </c>
    </row>
    <row r="12" spans="1:11">
      <c r="A12" s="9" t="s">
        <v>94</v>
      </c>
      <c r="E12" s="4" t="s">
        <v>41</v>
      </c>
      <c r="H12" s="4" t="s">
        <v>29</v>
      </c>
    </row>
    <row r="13" spans="1:11">
      <c r="A13" s="9" t="s">
        <v>23</v>
      </c>
      <c r="E13" s="4" t="s">
        <v>42</v>
      </c>
      <c r="H13" s="4" t="s">
        <v>29</v>
      </c>
    </row>
    <row r="14" spans="1:11">
      <c r="A14" s="9" t="s">
        <v>24</v>
      </c>
      <c r="E14" s="4" t="s">
        <v>43</v>
      </c>
      <c r="H14" s="4" t="s">
        <v>29</v>
      </c>
    </row>
    <row r="15" spans="1:11">
      <c r="A15" s="9" t="s">
        <v>25</v>
      </c>
      <c r="E15" s="4" t="s">
        <v>44</v>
      </c>
      <c r="H15" s="4" t="s">
        <v>29</v>
      </c>
    </row>
    <row r="16" spans="1:11">
      <c r="A16" s="9" t="s">
        <v>26</v>
      </c>
      <c r="E16" s="4" t="s">
        <v>45</v>
      </c>
      <c r="H16" s="4" t="s">
        <v>95</v>
      </c>
    </row>
    <row r="17" spans="1:8">
      <c r="A17" s="9" t="s">
        <v>27</v>
      </c>
      <c r="E17" s="4" t="s">
        <v>46</v>
      </c>
      <c r="H17" s="4" t="s">
        <v>118</v>
      </c>
    </row>
    <row r="18" spans="1:8">
      <c r="E18" s="4"/>
      <c r="H18" s="4"/>
    </row>
    <row r="19" spans="1:8">
      <c r="E19" s="4"/>
    </row>
    <row r="20" spans="1:8">
      <c r="E20" s="4"/>
    </row>
    <row r="21" spans="1:8">
      <c r="E21" s="4"/>
    </row>
    <row r="22" spans="1:8">
      <c r="E22" s="4"/>
    </row>
    <row r="23" spans="1:8">
      <c r="E23" s="4"/>
    </row>
    <row r="24" spans="1:8">
      <c r="E24" s="4"/>
    </row>
    <row r="25" spans="1:8">
      <c r="E25" s="4"/>
    </row>
    <row r="26" spans="1:8">
      <c r="E26" s="4"/>
    </row>
    <row r="27" spans="1:8">
      <c r="E27" s="4"/>
    </row>
    <row r="28" spans="1:8">
      <c r="E28" s="4"/>
    </row>
    <row r="29" spans="1:8">
      <c r="E29" s="4"/>
    </row>
    <row r="30" spans="1:8">
      <c r="E30" s="4"/>
    </row>
    <row r="31" spans="1:8">
      <c r="E31" s="4"/>
    </row>
    <row r="32" spans="1:8">
      <c r="E32" s="4"/>
    </row>
    <row r="33" spans="5:5">
      <c r="E33" s="4"/>
    </row>
    <row r="34" spans="5:5">
      <c r="E34" s="4"/>
    </row>
    <row r="35" spans="5:5">
      <c r="E35" s="4"/>
    </row>
    <row r="36" spans="5:5">
      <c r="E36" s="4"/>
    </row>
    <row r="37" spans="5:5">
      <c r="E37" s="4"/>
    </row>
    <row r="38" spans="5:5">
      <c r="E38" s="4" t="s">
        <v>48</v>
      </c>
    </row>
    <row r="39" spans="5:5">
      <c r="E39" s="4" t="s">
        <v>49</v>
      </c>
    </row>
    <row r="40" spans="5:5">
      <c r="E40" s="4" t="s">
        <v>50</v>
      </c>
    </row>
    <row r="41" spans="5:5">
      <c r="E41" s="4" t="s">
        <v>51</v>
      </c>
    </row>
    <row r="42" spans="5:5">
      <c r="E42" s="4" t="s">
        <v>52</v>
      </c>
    </row>
    <row r="43" spans="5:5">
      <c r="E43" s="4" t="s">
        <v>53</v>
      </c>
    </row>
    <row r="44" spans="5:5">
      <c r="E44" s="4" t="s">
        <v>54</v>
      </c>
    </row>
    <row r="45" spans="5:5">
      <c r="E45" s="4" t="s">
        <v>55</v>
      </c>
    </row>
    <row r="46" spans="5:5">
      <c r="E46" s="4" t="s">
        <v>56</v>
      </c>
    </row>
    <row r="47" spans="5:5">
      <c r="E47" s="4" t="s">
        <v>57</v>
      </c>
    </row>
    <row r="48" spans="5:5">
      <c r="E48" s="4" t="s">
        <v>58</v>
      </c>
    </row>
    <row r="49" spans="5:5">
      <c r="E49" s="4" t="s">
        <v>59</v>
      </c>
    </row>
    <row r="50" spans="5:5">
      <c r="E50" s="4" t="s">
        <v>60</v>
      </c>
    </row>
    <row r="51" spans="5:5">
      <c r="E51" s="4" t="s">
        <v>61</v>
      </c>
    </row>
    <row r="52" spans="5:5">
      <c r="E52" s="4" t="s">
        <v>62</v>
      </c>
    </row>
    <row r="53" spans="5:5">
      <c r="E53" s="4" t="s">
        <v>63</v>
      </c>
    </row>
    <row r="54" spans="5:5">
      <c r="E54" s="4" t="s">
        <v>64</v>
      </c>
    </row>
    <row r="55" spans="5:5">
      <c r="E55" s="4" t="s">
        <v>65</v>
      </c>
    </row>
    <row r="56" spans="5:5">
      <c r="E56" s="4" t="s">
        <v>66</v>
      </c>
    </row>
    <row r="57" spans="5:5">
      <c r="E57" s="4" t="s">
        <v>67</v>
      </c>
    </row>
    <row r="58" spans="5:5">
      <c r="E58" s="4" t="s">
        <v>68</v>
      </c>
    </row>
    <row r="59" spans="5:5">
      <c r="E59" s="4" t="s">
        <v>69</v>
      </c>
    </row>
    <row r="60" spans="5:5">
      <c r="E60" s="4" t="s">
        <v>70</v>
      </c>
    </row>
    <row r="61" spans="5:5">
      <c r="E61" s="4" t="s">
        <v>71</v>
      </c>
    </row>
    <row r="62" spans="5:5">
      <c r="E62" s="4" t="s">
        <v>72</v>
      </c>
    </row>
    <row r="63" spans="5:5">
      <c r="E63" s="4" t="s">
        <v>73</v>
      </c>
    </row>
    <row r="64" spans="5:5">
      <c r="E64" s="4" t="s">
        <v>74</v>
      </c>
    </row>
    <row r="65" spans="5:5">
      <c r="E65" s="4" t="s">
        <v>75</v>
      </c>
    </row>
    <row r="66" spans="5:5">
      <c r="E66" s="4" t="s">
        <v>76</v>
      </c>
    </row>
    <row r="67" spans="5:5">
      <c r="E67" s="4" t="s">
        <v>77</v>
      </c>
    </row>
    <row r="68" spans="5:5">
      <c r="E68" s="4" t="s">
        <v>78</v>
      </c>
    </row>
  </sheetData>
  <sheetProtection password="D5D8" sheet="1" objects="1" scenarios="1" selectLockedCell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codeName="Sheet12"/>
  <dimension ref="A1:AI658"/>
  <sheetViews>
    <sheetView topLeftCell="A10" zoomScale="80" zoomScaleNormal="80" workbookViewId="0">
      <selection activeCell="A3" sqref="A3"/>
    </sheetView>
  </sheetViews>
  <sheetFormatPr defaultRowHeight="15"/>
  <cols>
    <col min="1" max="1" width="43.140625" style="47" bestFit="1" customWidth="1"/>
    <col min="2" max="2" width="8" style="47" customWidth="1"/>
    <col min="3" max="18" width="9.140625" style="47"/>
    <col min="19" max="19" width="54.85546875" style="47" bestFit="1" customWidth="1"/>
    <col min="20" max="27" width="56.5703125" style="47" bestFit="1" customWidth="1"/>
    <col min="28" max="28" width="66" style="47" bestFit="1" customWidth="1"/>
    <col min="29" max="33" width="56.5703125" style="47" bestFit="1" customWidth="1"/>
    <col min="34" max="34" width="62.140625" style="47" bestFit="1" customWidth="1"/>
    <col min="35" max="35" width="56.5703125" style="47" bestFit="1" customWidth="1"/>
    <col min="36" max="16384" width="9.140625" style="47"/>
  </cols>
  <sheetData>
    <row r="1" spans="1:35" ht="46.5">
      <c r="A1" s="8" t="s">
        <v>96</v>
      </c>
      <c r="B1" s="282" t="s">
        <v>3</v>
      </c>
      <c r="C1" s="282"/>
      <c r="D1" s="282"/>
      <c r="E1" s="282"/>
      <c r="F1" s="282"/>
      <c r="G1" s="282"/>
      <c r="H1" s="282"/>
      <c r="I1" s="282"/>
      <c r="J1" s="282"/>
      <c r="K1" s="282"/>
      <c r="L1" s="282"/>
      <c r="M1" s="282"/>
      <c r="N1" s="282"/>
      <c r="O1" s="282"/>
      <c r="P1" s="282"/>
      <c r="Q1" s="282"/>
      <c r="R1" s="282"/>
      <c r="S1" s="283" t="s">
        <v>97</v>
      </c>
      <c r="T1" s="283"/>
      <c r="U1" s="283"/>
      <c r="V1" s="283"/>
      <c r="W1" s="283"/>
      <c r="X1" s="283"/>
      <c r="Y1" s="283"/>
      <c r="Z1" s="283"/>
      <c r="AA1" s="283"/>
      <c r="AB1" s="283"/>
      <c r="AC1" s="283"/>
      <c r="AD1" s="283"/>
      <c r="AE1" s="283"/>
      <c r="AF1" s="283"/>
      <c r="AG1" s="283"/>
      <c r="AH1" s="283"/>
      <c r="AI1" s="283"/>
    </row>
    <row r="2" spans="1:35" ht="15.75" customHeight="1">
      <c r="A2" s="9" t="s">
        <v>207</v>
      </c>
      <c r="C2" s="61"/>
      <c r="D2" s="61" t="s">
        <v>216</v>
      </c>
      <c r="E2" s="61" t="s">
        <v>217</v>
      </c>
      <c r="F2" s="61" t="s">
        <v>218</v>
      </c>
      <c r="G2" s="61"/>
      <c r="H2" s="61"/>
      <c r="S2" s="281" t="s">
        <v>208</v>
      </c>
      <c r="T2" s="281"/>
      <c r="U2" s="281"/>
      <c r="V2" s="281"/>
      <c r="W2" s="281"/>
      <c r="X2" s="281"/>
      <c r="Y2" s="281"/>
      <c r="Z2" s="281"/>
      <c r="AA2" s="281"/>
      <c r="AB2" s="281"/>
      <c r="AC2" s="281"/>
      <c r="AD2" s="281"/>
      <c r="AE2" s="281"/>
      <c r="AF2" s="281"/>
      <c r="AG2" s="281"/>
      <c r="AH2" s="281"/>
      <c r="AI2" s="281"/>
    </row>
    <row r="3" spans="1:35" ht="15.75" customHeight="1">
      <c r="A3" s="9"/>
      <c r="B3" s="61"/>
      <c r="C3" s="61"/>
      <c r="D3" s="61"/>
      <c r="E3" s="61"/>
      <c r="F3" s="61"/>
      <c r="G3" s="61"/>
      <c r="H3" s="61"/>
      <c r="I3" s="61"/>
      <c r="J3" s="61"/>
      <c r="K3" s="61"/>
      <c r="L3" s="61"/>
      <c r="M3" s="61"/>
      <c r="N3" s="61"/>
      <c r="O3" s="61"/>
      <c r="P3" s="61"/>
      <c r="Q3" s="61"/>
      <c r="R3" s="61"/>
      <c r="S3" s="281"/>
      <c r="T3" s="281"/>
      <c r="U3" s="281"/>
      <c r="V3" s="281"/>
      <c r="W3" s="281"/>
      <c r="X3" s="281"/>
      <c r="Y3" s="281"/>
      <c r="Z3" s="281"/>
      <c r="AA3" s="281"/>
      <c r="AB3" s="281"/>
      <c r="AC3" s="281"/>
      <c r="AD3" s="281"/>
      <c r="AE3" s="281"/>
      <c r="AF3" s="281"/>
      <c r="AG3" s="281"/>
      <c r="AH3" s="281"/>
      <c r="AI3" s="281"/>
    </row>
    <row r="4" spans="1:35" ht="15.75" customHeight="1">
      <c r="A4" s="9"/>
      <c r="B4" s="61"/>
      <c r="C4" s="61"/>
      <c r="D4" s="61"/>
      <c r="E4" s="61"/>
      <c r="F4" s="61"/>
      <c r="G4" s="61"/>
      <c r="H4" s="61"/>
      <c r="I4" s="61"/>
      <c r="J4" s="61"/>
      <c r="K4" s="61"/>
      <c r="L4" s="61"/>
      <c r="M4" s="61"/>
      <c r="N4" s="61"/>
      <c r="O4" s="61"/>
      <c r="P4" s="61"/>
      <c r="Q4" s="61"/>
      <c r="R4" s="61"/>
      <c r="S4" s="281"/>
      <c r="T4" s="281"/>
      <c r="U4" s="281"/>
      <c r="V4" s="281"/>
      <c r="W4" s="281"/>
      <c r="X4" s="281"/>
      <c r="Y4" s="281"/>
      <c r="Z4" s="281"/>
      <c r="AA4" s="281"/>
      <c r="AB4" s="281"/>
      <c r="AC4" s="281"/>
      <c r="AD4" s="281"/>
      <c r="AE4" s="281"/>
      <c r="AF4" s="281"/>
      <c r="AG4" s="281"/>
      <c r="AH4" s="281"/>
      <c r="AI4" s="281"/>
    </row>
    <row r="5" spans="1:35" ht="15.75" customHeight="1">
      <c r="A5" s="9"/>
      <c r="B5" s="61"/>
      <c r="C5" s="61"/>
      <c r="D5" s="61"/>
      <c r="E5" s="61"/>
      <c r="F5" s="61"/>
      <c r="G5" s="61"/>
      <c r="H5" s="61"/>
      <c r="I5" s="61"/>
      <c r="J5" s="61"/>
      <c r="K5" s="61"/>
      <c r="L5" s="61"/>
      <c r="M5" s="61"/>
      <c r="N5" s="61"/>
      <c r="O5" s="61"/>
      <c r="P5" s="61"/>
      <c r="Q5" s="61"/>
      <c r="R5" s="61"/>
      <c r="S5" s="281"/>
      <c r="T5" s="281"/>
      <c r="U5" s="281"/>
      <c r="V5" s="281"/>
      <c r="W5" s="281"/>
      <c r="X5" s="281"/>
      <c r="Y5" s="281"/>
      <c r="Z5" s="281"/>
      <c r="AA5" s="281"/>
      <c r="AB5" s="281"/>
      <c r="AC5" s="281"/>
      <c r="AD5" s="281"/>
      <c r="AE5" s="281"/>
      <c r="AF5" s="281"/>
      <c r="AG5" s="281"/>
      <c r="AH5" s="281"/>
      <c r="AI5" s="281"/>
    </row>
    <row r="6" spans="1:35" ht="15.75" customHeight="1">
      <c r="A6" s="9"/>
      <c r="B6" s="61"/>
      <c r="C6" s="61"/>
      <c r="D6" s="61"/>
      <c r="E6" s="61"/>
      <c r="F6" s="61"/>
      <c r="G6" s="61"/>
      <c r="H6" s="61"/>
      <c r="I6" s="61"/>
      <c r="J6" s="61"/>
      <c r="K6" s="61"/>
      <c r="L6" s="61"/>
      <c r="M6" s="61"/>
      <c r="N6" s="61"/>
      <c r="O6" s="61"/>
      <c r="P6" s="61"/>
      <c r="Q6" s="61"/>
      <c r="R6" s="61"/>
      <c r="S6" s="281"/>
      <c r="T6" s="281"/>
      <c r="U6" s="281"/>
      <c r="V6" s="281"/>
      <c r="W6" s="281"/>
      <c r="X6" s="281"/>
      <c r="Y6" s="281"/>
      <c r="Z6" s="281"/>
      <c r="AA6" s="281"/>
      <c r="AB6" s="281"/>
      <c r="AC6" s="281"/>
      <c r="AD6" s="281"/>
      <c r="AE6" s="281"/>
      <c r="AF6" s="281"/>
      <c r="AG6" s="281"/>
      <c r="AH6" s="281"/>
      <c r="AI6" s="281"/>
    </row>
    <row r="7" spans="1:35" ht="15.75" customHeight="1">
      <c r="A7" s="9"/>
      <c r="B7" s="61"/>
      <c r="C7" s="61"/>
      <c r="D7" s="61"/>
      <c r="E7" s="61"/>
      <c r="F7" s="61"/>
      <c r="G7" s="61"/>
      <c r="H7" s="61"/>
      <c r="I7" s="61"/>
      <c r="J7" s="61"/>
      <c r="K7" s="61"/>
      <c r="L7" s="61"/>
      <c r="M7" s="61"/>
      <c r="N7" s="61"/>
      <c r="O7" s="61"/>
      <c r="P7" s="61"/>
      <c r="Q7" s="61"/>
      <c r="R7" s="61"/>
      <c r="S7" s="281"/>
      <c r="T7" s="281"/>
      <c r="U7" s="281"/>
      <c r="V7" s="281"/>
      <c r="W7" s="281"/>
      <c r="X7" s="281"/>
      <c r="Y7" s="281"/>
      <c r="Z7" s="281"/>
      <c r="AA7" s="281"/>
      <c r="AB7" s="281"/>
      <c r="AC7" s="281"/>
      <c r="AD7" s="281"/>
      <c r="AE7" s="281"/>
      <c r="AF7" s="281"/>
      <c r="AG7" s="281"/>
      <c r="AH7" s="281"/>
      <c r="AI7" s="281"/>
    </row>
    <row r="8" spans="1:35" ht="15.75" customHeight="1">
      <c r="A8" s="9"/>
      <c r="B8" s="61"/>
      <c r="C8" s="61"/>
      <c r="D8" s="61"/>
      <c r="E8" s="61"/>
      <c r="F8" s="61"/>
      <c r="G8" s="61"/>
      <c r="H8" s="61"/>
      <c r="I8" s="61"/>
      <c r="J8" s="61"/>
      <c r="K8" s="61"/>
      <c r="L8" s="61"/>
      <c r="M8" s="61"/>
      <c r="N8" s="61"/>
      <c r="O8" s="61"/>
      <c r="P8" s="61"/>
      <c r="Q8" s="61"/>
      <c r="R8" s="61"/>
      <c r="S8" s="281"/>
      <c r="T8" s="281"/>
      <c r="U8" s="281"/>
      <c r="V8" s="281"/>
      <c r="W8" s="281"/>
      <c r="X8" s="281"/>
      <c r="Y8" s="281"/>
      <c r="Z8" s="281"/>
      <c r="AA8" s="281"/>
      <c r="AB8" s="281"/>
      <c r="AC8" s="281"/>
      <c r="AD8" s="281"/>
      <c r="AE8" s="281"/>
      <c r="AF8" s="281"/>
      <c r="AG8" s="281"/>
      <c r="AH8" s="281"/>
      <c r="AI8" s="281"/>
    </row>
    <row r="9" spans="1:35" ht="15.75" customHeight="1">
      <c r="A9" s="9"/>
      <c r="B9" s="61"/>
      <c r="C9" s="61"/>
      <c r="D9" s="61"/>
      <c r="E9" s="61"/>
      <c r="F9" s="61"/>
      <c r="G9" s="61"/>
      <c r="H9" s="61"/>
      <c r="I9" s="61"/>
      <c r="J9" s="61"/>
      <c r="K9" s="61"/>
      <c r="L9" s="61"/>
      <c r="M9" s="61"/>
      <c r="N9" s="61"/>
      <c r="O9" s="61"/>
      <c r="P9" s="61"/>
      <c r="Q9" s="61"/>
      <c r="R9" s="61"/>
      <c r="S9" s="281"/>
      <c r="T9" s="281"/>
      <c r="U9" s="281"/>
      <c r="V9" s="281"/>
      <c r="W9" s="281"/>
      <c r="X9" s="281"/>
      <c r="Y9" s="281"/>
      <c r="Z9" s="281"/>
      <c r="AA9" s="281"/>
      <c r="AB9" s="281"/>
      <c r="AC9" s="281"/>
      <c r="AD9" s="281"/>
      <c r="AE9" s="281"/>
      <c r="AF9" s="281"/>
      <c r="AG9" s="281"/>
      <c r="AH9" s="281"/>
      <c r="AI9" s="281"/>
    </row>
    <row r="10" spans="1:35" ht="15.75" customHeight="1">
      <c r="A10" s="9"/>
      <c r="B10" s="61"/>
      <c r="C10" s="61"/>
      <c r="D10" s="61"/>
      <c r="E10" s="61"/>
      <c r="F10" s="61"/>
      <c r="G10" s="61"/>
      <c r="H10" s="61"/>
      <c r="I10" s="61"/>
      <c r="J10" s="61"/>
      <c r="K10" s="61"/>
      <c r="L10" s="61"/>
      <c r="M10" s="61"/>
      <c r="N10" s="61"/>
      <c r="O10" s="61"/>
      <c r="P10" s="61"/>
      <c r="Q10" s="61"/>
      <c r="R10" s="61"/>
      <c r="S10" s="281"/>
      <c r="T10" s="281"/>
      <c r="U10" s="281"/>
      <c r="V10" s="281"/>
      <c r="W10" s="281"/>
      <c r="X10" s="281"/>
      <c r="Y10" s="281"/>
      <c r="Z10" s="281"/>
      <c r="AA10" s="281"/>
      <c r="AB10" s="281"/>
      <c r="AC10" s="281"/>
      <c r="AD10" s="281"/>
      <c r="AE10" s="281"/>
      <c r="AF10" s="281"/>
      <c r="AG10" s="281"/>
      <c r="AH10" s="281"/>
      <c r="AI10" s="281"/>
    </row>
    <row r="11" spans="1:35" ht="15.75" customHeight="1">
      <c r="A11" s="9"/>
      <c r="B11" s="61"/>
      <c r="C11" s="61"/>
      <c r="D11" s="61"/>
      <c r="E11" s="61"/>
      <c r="F11" s="61"/>
      <c r="G11" s="61"/>
      <c r="H11" s="61"/>
      <c r="I11" s="61"/>
      <c r="J11" s="61"/>
      <c r="K11" s="61"/>
      <c r="L11" s="61"/>
      <c r="M11" s="61"/>
      <c r="N11" s="61"/>
      <c r="O11" s="61"/>
      <c r="P11" s="61"/>
      <c r="Q11" s="61"/>
      <c r="R11" s="61"/>
      <c r="S11" s="281"/>
      <c r="T11" s="281"/>
      <c r="U11" s="281"/>
      <c r="V11" s="281"/>
      <c r="W11" s="281"/>
      <c r="X11" s="281"/>
      <c r="Y11" s="281"/>
      <c r="Z11" s="281"/>
      <c r="AA11" s="281"/>
      <c r="AB11" s="281"/>
      <c r="AC11" s="281"/>
      <c r="AD11" s="281"/>
      <c r="AE11" s="281"/>
      <c r="AF11" s="281"/>
      <c r="AG11" s="281"/>
      <c r="AH11" s="281"/>
      <c r="AI11" s="281"/>
    </row>
    <row r="12" spans="1:35" ht="15.75" customHeight="1">
      <c r="A12" s="9"/>
      <c r="B12" s="61"/>
      <c r="C12" s="61"/>
      <c r="D12" s="61"/>
      <c r="E12" s="61"/>
      <c r="F12" s="61"/>
      <c r="G12" s="61"/>
      <c r="H12" s="61"/>
      <c r="I12" s="61"/>
      <c r="J12" s="61"/>
      <c r="K12" s="61"/>
      <c r="L12" s="61"/>
      <c r="M12" s="61"/>
      <c r="N12" s="61"/>
      <c r="O12" s="61"/>
      <c r="P12" s="61"/>
      <c r="Q12" s="61"/>
      <c r="R12" s="61"/>
      <c r="S12" s="281"/>
      <c r="T12" s="281"/>
      <c r="U12" s="281"/>
      <c r="V12" s="281"/>
      <c r="W12" s="281"/>
      <c r="X12" s="281"/>
      <c r="Y12" s="281"/>
      <c r="Z12" s="281"/>
      <c r="AA12" s="281"/>
      <c r="AB12" s="281"/>
      <c r="AC12" s="281"/>
      <c r="AD12" s="281"/>
      <c r="AE12" s="281"/>
      <c r="AF12" s="281"/>
      <c r="AG12" s="281"/>
      <c r="AH12" s="281"/>
      <c r="AI12" s="281"/>
    </row>
    <row r="13" spans="1:35" ht="15.75" customHeight="1">
      <c r="A13" s="9"/>
      <c r="B13" s="61"/>
      <c r="C13" s="61"/>
      <c r="D13" s="61"/>
      <c r="E13" s="61"/>
      <c r="F13" s="61"/>
      <c r="G13" s="61"/>
      <c r="H13" s="61"/>
      <c r="I13" s="61"/>
      <c r="J13" s="61"/>
      <c r="K13" s="61"/>
      <c r="L13" s="61"/>
      <c r="M13" s="61"/>
      <c r="N13" s="61"/>
      <c r="O13" s="61"/>
      <c r="P13" s="61"/>
      <c r="Q13" s="61"/>
      <c r="R13" s="61"/>
      <c r="S13" s="281"/>
      <c r="T13" s="281"/>
      <c r="U13" s="281"/>
      <c r="V13" s="281"/>
      <c r="W13" s="281"/>
      <c r="X13" s="281"/>
      <c r="Y13" s="281"/>
      <c r="Z13" s="281"/>
      <c r="AA13" s="281"/>
      <c r="AB13" s="281"/>
      <c r="AC13" s="281"/>
      <c r="AD13" s="281"/>
      <c r="AE13" s="281"/>
      <c r="AF13" s="281"/>
      <c r="AG13" s="281"/>
      <c r="AH13" s="281"/>
      <c r="AI13" s="281"/>
    </row>
    <row r="14" spans="1:35" ht="15.75" customHeight="1">
      <c r="A14" s="9"/>
      <c r="S14" s="281"/>
      <c r="T14" s="281"/>
      <c r="U14" s="281"/>
      <c r="V14" s="281"/>
      <c r="W14" s="281"/>
      <c r="X14" s="281"/>
      <c r="Y14" s="281"/>
      <c r="Z14" s="281"/>
      <c r="AA14" s="281"/>
      <c r="AB14" s="281"/>
      <c r="AC14" s="281"/>
      <c r="AD14" s="281"/>
      <c r="AE14" s="281"/>
      <c r="AF14" s="281"/>
      <c r="AG14" s="281"/>
      <c r="AH14" s="281"/>
      <c r="AI14" s="281"/>
    </row>
    <row r="15" spans="1:35" ht="15.75" customHeight="1">
      <c r="A15" s="9"/>
      <c r="S15" s="281"/>
      <c r="T15" s="281"/>
      <c r="U15" s="281"/>
      <c r="V15" s="281"/>
      <c r="W15" s="281"/>
      <c r="X15" s="281"/>
      <c r="Y15" s="281"/>
      <c r="Z15" s="281"/>
      <c r="AA15" s="281"/>
      <c r="AB15" s="281"/>
      <c r="AC15" s="281"/>
      <c r="AD15" s="281"/>
      <c r="AE15" s="281"/>
      <c r="AF15" s="281"/>
      <c r="AG15" s="281"/>
      <c r="AH15" s="281"/>
      <c r="AI15" s="281"/>
    </row>
    <row r="16" spans="1:35" ht="15.75" customHeight="1">
      <c r="A16" s="9"/>
      <c r="S16" s="281"/>
      <c r="T16" s="281"/>
      <c r="U16" s="281"/>
      <c r="V16" s="281"/>
      <c r="W16" s="281"/>
      <c r="X16" s="281"/>
      <c r="Y16" s="281"/>
      <c r="Z16" s="281"/>
      <c r="AA16" s="281"/>
      <c r="AB16" s="281"/>
      <c r="AC16" s="281"/>
      <c r="AD16" s="281"/>
      <c r="AE16" s="281"/>
      <c r="AF16" s="281"/>
      <c r="AG16" s="281"/>
      <c r="AH16" s="281"/>
      <c r="AI16" s="281"/>
    </row>
    <row r="17" spans="1:35" ht="15.75" customHeight="1">
      <c r="A17" s="9"/>
      <c r="S17" s="281"/>
      <c r="T17" s="281"/>
      <c r="U17" s="281"/>
      <c r="V17" s="281"/>
      <c r="W17" s="281"/>
      <c r="X17" s="281"/>
      <c r="Y17" s="281"/>
      <c r="Z17" s="281"/>
      <c r="AA17" s="281"/>
      <c r="AB17" s="281"/>
      <c r="AC17" s="281"/>
      <c r="AD17" s="281"/>
      <c r="AE17" s="281"/>
      <c r="AF17" s="281"/>
      <c r="AG17" s="281"/>
      <c r="AH17" s="281"/>
      <c r="AI17" s="281"/>
    </row>
    <row r="18" spans="1:35" ht="15.75" customHeight="1">
      <c r="A18" s="9"/>
      <c r="S18" s="281"/>
      <c r="T18" s="281"/>
      <c r="U18" s="281"/>
      <c r="V18" s="281"/>
      <c r="W18" s="281"/>
      <c r="X18" s="281"/>
      <c r="Y18" s="281"/>
      <c r="Z18" s="281"/>
      <c r="AA18" s="281"/>
      <c r="AB18" s="281"/>
      <c r="AC18" s="281"/>
      <c r="AD18" s="281"/>
      <c r="AE18" s="281"/>
      <c r="AF18" s="281"/>
      <c r="AG18" s="281"/>
      <c r="AH18" s="281"/>
      <c r="AI18" s="281"/>
    </row>
    <row r="19" spans="1:35" ht="15" customHeight="1">
      <c r="S19" s="281"/>
      <c r="T19" s="281"/>
      <c r="U19" s="281"/>
      <c r="V19" s="281"/>
      <c r="W19" s="281"/>
      <c r="X19" s="281"/>
      <c r="Y19" s="281"/>
      <c r="Z19" s="281"/>
      <c r="AA19" s="281"/>
      <c r="AB19" s="281"/>
      <c r="AC19" s="281"/>
      <c r="AD19" s="281"/>
      <c r="AE19" s="281"/>
      <c r="AF19" s="281"/>
      <c r="AG19" s="281"/>
      <c r="AH19" s="281"/>
      <c r="AI19" s="281"/>
    </row>
    <row r="20" spans="1:35" ht="15" customHeight="1">
      <c r="S20" s="114" t="s">
        <v>216</v>
      </c>
      <c r="T20" s="48"/>
      <c r="U20" s="48"/>
      <c r="V20" s="48"/>
      <c r="W20" s="48"/>
      <c r="X20" s="48"/>
      <c r="Y20" s="48"/>
      <c r="Z20" s="48"/>
      <c r="AA20" s="48"/>
      <c r="AB20" s="48"/>
      <c r="AC20" s="48"/>
      <c r="AD20" s="48"/>
      <c r="AE20" s="48"/>
      <c r="AF20" s="48"/>
      <c r="AG20" s="48"/>
      <c r="AH20" s="48"/>
      <c r="AI20" s="48"/>
    </row>
    <row r="21" spans="1:35" ht="15" customHeight="1">
      <c r="S21" s="115" t="s">
        <v>12</v>
      </c>
      <c r="T21" s="54"/>
      <c r="U21" s="54"/>
      <c r="V21" s="54"/>
      <c r="W21" s="54"/>
      <c r="X21" s="54"/>
      <c r="Y21" s="54"/>
      <c r="Z21" s="54"/>
      <c r="AA21" s="54"/>
      <c r="AB21" s="54"/>
      <c r="AC21" s="54"/>
      <c r="AD21" s="54"/>
      <c r="AE21" s="54"/>
      <c r="AF21" s="54"/>
      <c r="AG21" s="54"/>
      <c r="AH21" s="54"/>
      <c r="AI21" s="54"/>
    </row>
    <row r="22" spans="1:35" ht="15" customHeight="1">
      <c r="S22" s="61" t="s">
        <v>219</v>
      </c>
      <c r="T22" s="54"/>
      <c r="U22" s="54"/>
      <c r="V22" s="54"/>
      <c r="W22" s="54"/>
      <c r="X22" s="54"/>
      <c r="Y22" s="54"/>
      <c r="Z22" s="54"/>
      <c r="AA22" s="54"/>
      <c r="AB22" s="54"/>
      <c r="AC22" s="54"/>
      <c r="AD22" s="54"/>
      <c r="AE22" s="54"/>
      <c r="AF22" s="54"/>
      <c r="AG22" s="54"/>
      <c r="AH22" s="54"/>
      <c r="AI22" s="54"/>
    </row>
    <row r="23" spans="1:35" ht="15" customHeight="1">
      <c r="S23" s="61" t="s">
        <v>220</v>
      </c>
      <c r="T23" s="54"/>
      <c r="U23" s="54"/>
      <c r="V23" s="54"/>
      <c r="W23" s="54"/>
      <c r="X23" s="54"/>
      <c r="Y23" s="54"/>
      <c r="Z23" s="54"/>
      <c r="AA23" s="54"/>
      <c r="AB23" s="54"/>
      <c r="AC23" s="54"/>
      <c r="AD23" s="54"/>
      <c r="AE23" s="54"/>
      <c r="AF23" s="54"/>
      <c r="AG23" s="54"/>
      <c r="AH23" s="54"/>
      <c r="AI23" s="54"/>
    </row>
    <row r="24" spans="1:35">
      <c r="S24" s="61" t="s">
        <v>221</v>
      </c>
      <c r="T24" s="54"/>
      <c r="U24" s="54"/>
      <c r="V24" s="54"/>
      <c r="W24" s="54"/>
      <c r="X24" s="54"/>
      <c r="Y24" s="54"/>
      <c r="Z24" s="54"/>
      <c r="AA24" s="54"/>
      <c r="AB24" s="54"/>
      <c r="AC24" s="54"/>
      <c r="AD24" s="54"/>
      <c r="AE24" s="54"/>
      <c r="AF24" s="54"/>
      <c r="AG24" s="54"/>
      <c r="AH24" s="54"/>
      <c r="AI24" s="54"/>
    </row>
    <row r="25" spans="1:35">
      <c r="S25" s="61" t="s">
        <v>222</v>
      </c>
      <c r="T25" s="54"/>
      <c r="U25" s="54"/>
      <c r="V25" s="54"/>
      <c r="W25" s="54"/>
      <c r="X25" s="54"/>
      <c r="Y25" s="54"/>
      <c r="Z25" s="54"/>
      <c r="AA25" s="54"/>
      <c r="AB25" s="54"/>
      <c r="AC25" s="54"/>
      <c r="AD25" s="54"/>
      <c r="AE25" s="54"/>
      <c r="AF25" s="54"/>
      <c r="AG25" s="54"/>
      <c r="AH25" s="54"/>
      <c r="AI25" s="54"/>
    </row>
    <row r="26" spans="1:35">
      <c r="S26" s="61" t="s">
        <v>223</v>
      </c>
      <c r="T26" s="54"/>
      <c r="U26" s="54"/>
      <c r="V26" s="54"/>
      <c r="W26" s="54"/>
      <c r="X26" s="54"/>
      <c r="Y26" s="54"/>
      <c r="Z26" s="54"/>
      <c r="AA26" s="54"/>
      <c r="AB26" s="54"/>
      <c r="AC26" s="54"/>
      <c r="AD26" s="54"/>
      <c r="AE26" s="54"/>
      <c r="AF26" s="54"/>
      <c r="AG26" s="54"/>
      <c r="AH26" s="54"/>
      <c r="AI26" s="54"/>
    </row>
    <row r="27" spans="1:35" ht="36">
      <c r="S27" s="116"/>
      <c r="T27" s="54"/>
      <c r="U27" s="54"/>
      <c r="V27" s="54"/>
      <c r="W27" s="54"/>
      <c r="X27" s="54"/>
      <c r="Y27" s="54"/>
      <c r="Z27" s="54"/>
      <c r="AA27" s="54"/>
      <c r="AB27" s="54"/>
      <c r="AC27" s="54"/>
      <c r="AD27" s="54"/>
      <c r="AE27" s="54"/>
      <c r="AF27" s="54"/>
      <c r="AG27" s="10"/>
      <c r="AH27" s="54"/>
      <c r="AI27" s="54"/>
    </row>
    <row r="28" spans="1:35">
      <c r="S28" s="115" t="s">
        <v>79</v>
      </c>
      <c r="T28" s="54"/>
      <c r="U28" s="54"/>
      <c r="V28" s="54"/>
      <c r="W28" s="54"/>
      <c r="X28" s="54"/>
      <c r="Y28" s="54"/>
      <c r="Z28" s="54"/>
      <c r="AA28" s="54"/>
      <c r="AB28" s="54"/>
      <c r="AC28" s="54"/>
      <c r="AD28" s="54"/>
      <c r="AE28" s="54"/>
      <c r="AF28" s="54"/>
      <c r="AG28" s="54"/>
      <c r="AH28" s="54"/>
      <c r="AI28" s="54"/>
    </row>
    <row r="29" spans="1:35">
      <c r="S29" s="61" t="s">
        <v>115</v>
      </c>
      <c r="T29" s="48"/>
      <c r="U29" s="48"/>
      <c r="V29" s="48"/>
      <c r="W29" s="48"/>
      <c r="X29" s="48"/>
      <c r="Y29" s="48"/>
      <c r="Z29" s="48"/>
      <c r="AA29" s="48"/>
      <c r="AB29" s="48"/>
      <c r="AC29" s="48"/>
      <c r="AD29" s="48"/>
      <c r="AE29" s="48"/>
      <c r="AF29" s="48"/>
      <c r="AG29" s="48"/>
      <c r="AH29" s="48"/>
      <c r="AI29" s="48"/>
    </row>
    <row r="30" spans="1:35">
      <c r="S30" s="61" t="s">
        <v>224</v>
      </c>
      <c r="T30" s="54"/>
      <c r="U30" s="54"/>
      <c r="V30" s="54"/>
      <c r="W30" s="54"/>
      <c r="X30" s="54"/>
      <c r="Y30" s="54"/>
      <c r="Z30" s="54"/>
      <c r="AA30" s="54"/>
      <c r="AB30" s="54"/>
      <c r="AC30" s="54"/>
      <c r="AD30" s="54"/>
      <c r="AE30" s="54"/>
      <c r="AF30" s="54"/>
      <c r="AG30" s="54"/>
      <c r="AH30" s="54"/>
      <c r="AI30" s="54"/>
    </row>
    <row r="31" spans="1:35">
      <c r="S31" s="61" t="s">
        <v>225</v>
      </c>
      <c r="T31" s="54"/>
      <c r="U31" s="54"/>
      <c r="V31" s="54"/>
      <c r="W31" s="54"/>
      <c r="X31" s="54"/>
      <c r="Y31" s="54"/>
      <c r="Z31" s="54"/>
      <c r="AA31" s="54"/>
      <c r="AB31" s="54"/>
      <c r="AC31" s="54"/>
      <c r="AD31" s="54"/>
      <c r="AE31" s="54"/>
      <c r="AF31" s="54"/>
      <c r="AG31" s="54"/>
      <c r="AH31" s="54"/>
      <c r="AI31" s="54"/>
    </row>
    <row r="32" spans="1:35">
      <c r="S32" s="61" t="s">
        <v>226</v>
      </c>
      <c r="T32" s="54"/>
      <c r="U32" s="54"/>
      <c r="V32" s="54"/>
      <c r="W32" s="54"/>
      <c r="X32" s="54"/>
      <c r="Y32" s="54"/>
      <c r="Z32" s="54"/>
      <c r="AA32" s="54"/>
      <c r="AB32" s="54"/>
      <c r="AC32" s="54"/>
      <c r="AD32" s="54"/>
      <c r="AE32" s="54"/>
      <c r="AF32" s="54"/>
      <c r="AG32" s="54"/>
      <c r="AH32" s="54"/>
      <c r="AI32" s="54"/>
    </row>
    <row r="33" spans="19:35">
      <c r="S33" s="61" t="s">
        <v>227</v>
      </c>
      <c r="T33" s="54"/>
      <c r="U33" s="54"/>
      <c r="V33" s="54"/>
      <c r="W33" s="54"/>
      <c r="X33" s="54"/>
      <c r="Y33" s="54"/>
      <c r="Z33" s="54"/>
      <c r="AA33" s="54"/>
      <c r="AB33" s="54"/>
      <c r="AC33" s="54"/>
      <c r="AD33" s="54"/>
      <c r="AE33" s="54"/>
      <c r="AF33" s="54"/>
      <c r="AG33" s="54"/>
      <c r="AH33" s="54"/>
      <c r="AI33" s="54"/>
    </row>
    <row r="34" spans="19:35" ht="36">
      <c r="S34" s="116"/>
      <c r="T34" s="54"/>
      <c r="U34" s="54"/>
      <c r="V34" s="54"/>
      <c r="W34" s="54"/>
      <c r="X34" s="54"/>
      <c r="Y34" s="54"/>
      <c r="Z34" s="54"/>
      <c r="AA34" s="54"/>
      <c r="AB34" s="54"/>
      <c r="AC34" s="54"/>
      <c r="AD34" s="54"/>
      <c r="AE34" s="54"/>
      <c r="AF34" s="54"/>
      <c r="AG34" s="54"/>
      <c r="AH34" s="54"/>
      <c r="AI34" s="54"/>
    </row>
    <row r="35" spans="19:35">
      <c r="S35" s="115" t="s">
        <v>80</v>
      </c>
      <c r="T35" s="54"/>
      <c r="U35" s="54"/>
      <c r="V35" s="54"/>
      <c r="W35" s="54"/>
      <c r="X35" s="54"/>
      <c r="Y35" s="54"/>
      <c r="Z35" s="54"/>
      <c r="AA35" s="54"/>
      <c r="AB35" s="54"/>
      <c r="AC35" s="54"/>
      <c r="AD35" s="54"/>
      <c r="AE35" s="54"/>
      <c r="AF35" s="54"/>
      <c r="AG35" s="54"/>
      <c r="AH35" s="54"/>
      <c r="AI35" s="54"/>
    </row>
    <row r="36" spans="19:35">
      <c r="S36" s="61" t="s">
        <v>209</v>
      </c>
      <c r="T36" s="54"/>
      <c r="U36" s="54"/>
      <c r="V36" s="54"/>
      <c r="W36" s="54"/>
      <c r="X36" s="54"/>
      <c r="Y36" s="54"/>
      <c r="Z36" s="54"/>
      <c r="AA36" s="54"/>
      <c r="AB36" s="54"/>
      <c r="AC36" s="54"/>
      <c r="AD36" s="54"/>
      <c r="AE36" s="54"/>
      <c r="AF36" s="54"/>
      <c r="AG36" s="54"/>
      <c r="AH36" s="54"/>
      <c r="AI36" s="54"/>
    </row>
    <row r="37" spans="19:35">
      <c r="S37" s="61" t="s">
        <v>228</v>
      </c>
      <c r="T37" s="48"/>
      <c r="U37" s="48"/>
      <c r="V37" s="48"/>
      <c r="W37" s="48"/>
      <c r="X37" s="48"/>
      <c r="Y37" s="48"/>
      <c r="Z37" s="48"/>
      <c r="AA37" s="48"/>
      <c r="AB37" s="48"/>
      <c r="AC37" s="48"/>
      <c r="AD37" s="48"/>
      <c r="AE37" s="48"/>
      <c r="AF37" s="48"/>
      <c r="AG37" s="48"/>
      <c r="AH37" s="48"/>
      <c r="AI37" s="48"/>
    </row>
    <row r="38" spans="19:35">
      <c r="S38" s="61" t="s">
        <v>229</v>
      </c>
      <c r="T38" s="54"/>
      <c r="U38" s="54"/>
      <c r="V38" s="54"/>
      <c r="W38" s="54"/>
      <c r="X38" s="54"/>
      <c r="Y38" s="54"/>
      <c r="Z38" s="54"/>
      <c r="AA38" s="54"/>
      <c r="AB38" s="54"/>
      <c r="AC38" s="55"/>
      <c r="AD38" s="55"/>
      <c r="AE38" s="55"/>
      <c r="AF38" s="55"/>
      <c r="AG38" s="55"/>
      <c r="AH38" s="54"/>
      <c r="AI38" s="55"/>
    </row>
    <row r="39" spans="19:35">
      <c r="S39" s="61" t="s">
        <v>230</v>
      </c>
      <c r="T39" s="54"/>
      <c r="U39" s="54"/>
      <c r="V39" s="54"/>
      <c r="W39" s="54"/>
      <c r="X39" s="54"/>
      <c r="Y39" s="54"/>
      <c r="Z39" s="54"/>
      <c r="AA39" s="54"/>
      <c r="AB39" s="54"/>
      <c r="AC39" s="55"/>
      <c r="AD39" s="55"/>
      <c r="AE39" s="55"/>
      <c r="AF39" s="55"/>
      <c r="AG39" s="55"/>
      <c r="AH39" s="54"/>
      <c r="AI39" s="55"/>
    </row>
    <row r="40" spans="19:35">
      <c r="S40" s="61" t="s">
        <v>231</v>
      </c>
      <c r="T40" s="54"/>
      <c r="U40" s="54"/>
      <c r="V40" s="54"/>
      <c r="W40" s="54"/>
      <c r="X40" s="54"/>
      <c r="Y40" s="54"/>
      <c r="Z40" s="54"/>
      <c r="AA40" s="54"/>
      <c r="AB40" s="54"/>
      <c r="AC40" s="55"/>
      <c r="AD40" s="55"/>
      <c r="AE40" s="55"/>
      <c r="AF40" s="55"/>
      <c r="AG40" s="55"/>
      <c r="AH40" s="54"/>
      <c r="AI40" s="55"/>
    </row>
    <row r="41" spans="19:35">
      <c r="S41" s="61"/>
      <c r="T41" s="54"/>
      <c r="U41" s="54"/>
      <c r="V41" s="54"/>
      <c r="W41" s="54"/>
      <c r="X41" s="54"/>
      <c r="Y41" s="54"/>
      <c r="Z41" s="54"/>
      <c r="AA41" s="54"/>
      <c r="AB41" s="54"/>
      <c r="AC41" s="55"/>
      <c r="AD41" s="55"/>
      <c r="AE41" s="55"/>
      <c r="AF41" s="55"/>
      <c r="AG41" s="55"/>
      <c r="AH41" s="54"/>
      <c r="AI41" s="55"/>
    </row>
    <row r="42" spans="19:35">
      <c r="S42" s="115" t="s">
        <v>81</v>
      </c>
      <c r="T42" s="54"/>
      <c r="U42" s="54"/>
      <c r="V42" s="54"/>
      <c r="W42" s="54"/>
      <c r="X42" s="54"/>
      <c r="Y42" s="54"/>
      <c r="Z42" s="54"/>
      <c r="AA42" s="54"/>
      <c r="AB42" s="54"/>
      <c r="AC42" s="55"/>
      <c r="AD42" s="55"/>
      <c r="AE42" s="55"/>
      <c r="AF42" s="55"/>
      <c r="AG42" s="55"/>
      <c r="AH42" s="54"/>
      <c r="AI42" s="55"/>
    </row>
    <row r="43" spans="19:35">
      <c r="S43" s="61"/>
      <c r="T43" s="54"/>
      <c r="U43" s="54"/>
      <c r="V43" s="54"/>
      <c r="W43" s="54"/>
      <c r="X43" s="54"/>
      <c r="Y43" s="54"/>
      <c r="Z43" s="54"/>
      <c r="AA43" s="54"/>
      <c r="AB43" s="54"/>
      <c r="AC43" s="54"/>
      <c r="AD43" s="55"/>
      <c r="AE43" s="54"/>
      <c r="AF43" s="54"/>
      <c r="AG43" s="55"/>
      <c r="AH43" s="54"/>
      <c r="AI43" s="55"/>
    </row>
    <row r="44" spans="19:35">
      <c r="S44" s="61"/>
      <c r="T44" s="54"/>
      <c r="U44" s="54"/>
      <c r="V44" s="54"/>
      <c r="W44" s="54"/>
      <c r="X44" s="54"/>
      <c r="Y44" s="54"/>
      <c r="Z44" s="54"/>
      <c r="AA44" s="54"/>
      <c r="AB44" s="54"/>
      <c r="AC44" s="54"/>
      <c r="AD44" s="54"/>
      <c r="AE44" s="54"/>
      <c r="AF44" s="54"/>
      <c r="AG44" s="54"/>
      <c r="AH44" s="54"/>
      <c r="AI44" s="54"/>
    </row>
    <row r="45" spans="19:35">
      <c r="S45" s="61"/>
      <c r="T45" s="48"/>
      <c r="U45" s="48"/>
      <c r="V45" s="48"/>
      <c r="W45" s="48"/>
      <c r="X45" s="48"/>
      <c r="Y45" s="48"/>
      <c r="Z45" s="48"/>
      <c r="AA45" s="48"/>
      <c r="AB45" s="48"/>
      <c r="AC45" s="48"/>
      <c r="AD45" s="48"/>
      <c r="AE45" s="48"/>
      <c r="AF45" s="48"/>
      <c r="AG45" s="48"/>
      <c r="AH45" s="48"/>
      <c r="AI45" s="48"/>
    </row>
    <row r="46" spans="19:35">
      <c r="S46" s="61"/>
      <c r="T46" s="54"/>
      <c r="U46" s="54"/>
      <c r="V46" s="54"/>
      <c r="W46" s="54"/>
      <c r="X46" s="61"/>
      <c r="Y46" s="54"/>
      <c r="Z46" s="54"/>
      <c r="AA46" s="54"/>
      <c r="AB46" s="54"/>
      <c r="AC46" s="54"/>
      <c r="AD46" s="55"/>
      <c r="AE46" s="54"/>
      <c r="AF46" s="54"/>
      <c r="AG46" s="55"/>
      <c r="AH46" s="54"/>
      <c r="AI46" s="55"/>
    </row>
    <row r="47" spans="19:35">
      <c r="S47" s="61"/>
      <c r="T47" s="54"/>
      <c r="U47" s="54"/>
      <c r="V47" s="54"/>
      <c r="W47" s="61"/>
      <c r="X47" s="54"/>
      <c r="Y47" s="61"/>
      <c r="Z47" s="54"/>
      <c r="AA47" s="54"/>
      <c r="AB47" s="54"/>
      <c r="AC47" s="54"/>
      <c r="AD47" s="55"/>
      <c r="AE47" s="54"/>
      <c r="AF47" s="61"/>
      <c r="AG47" s="55"/>
      <c r="AH47" s="54"/>
      <c r="AI47" s="55"/>
    </row>
    <row r="48" spans="19:35">
      <c r="S48" s="61"/>
      <c r="T48" s="54"/>
      <c r="U48" s="54"/>
      <c r="V48" s="54"/>
      <c r="W48" s="54"/>
      <c r="X48" s="54"/>
      <c r="Y48" s="54"/>
      <c r="Z48" s="54"/>
      <c r="AA48" s="54"/>
      <c r="AB48" s="54"/>
      <c r="AC48" s="54"/>
      <c r="AD48" s="55"/>
      <c r="AE48" s="54"/>
      <c r="AF48" s="54"/>
      <c r="AG48" s="55"/>
      <c r="AH48" s="54"/>
      <c r="AI48" s="55"/>
    </row>
    <row r="49" spans="19:35">
      <c r="S49" s="61"/>
      <c r="T49" s="54"/>
      <c r="U49" s="54"/>
      <c r="V49" s="59"/>
      <c r="W49" s="61"/>
      <c r="X49" s="61"/>
      <c r="Y49" s="54"/>
      <c r="Z49" s="54"/>
      <c r="AA49" s="54"/>
      <c r="AB49" s="54"/>
      <c r="AC49" s="54"/>
      <c r="AD49" s="55"/>
      <c r="AE49" s="54"/>
      <c r="AF49" s="54"/>
      <c r="AG49" s="88"/>
      <c r="AH49" s="54"/>
      <c r="AI49" s="55"/>
    </row>
    <row r="50" spans="19:35">
      <c r="S50" s="61"/>
      <c r="T50" s="54"/>
      <c r="U50" s="54"/>
      <c r="V50" s="54"/>
      <c r="W50" s="54"/>
      <c r="X50" s="54"/>
      <c r="Y50" s="61"/>
      <c r="Z50" s="54"/>
      <c r="AA50" s="54"/>
      <c r="AB50" s="54"/>
      <c r="AC50" s="54"/>
      <c r="AD50" s="55"/>
      <c r="AE50" s="54"/>
      <c r="AF50" s="54"/>
      <c r="AG50" s="55"/>
      <c r="AH50" s="54"/>
      <c r="AI50" s="55"/>
    </row>
    <row r="51" spans="19:35">
      <c r="S51" s="61"/>
      <c r="T51" s="54"/>
      <c r="U51" s="54"/>
      <c r="V51" s="54"/>
      <c r="W51" s="54"/>
      <c r="X51" s="54"/>
      <c r="Y51" s="61"/>
      <c r="Z51" s="54"/>
      <c r="AA51" s="54"/>
      <c r="AB51" s="54"/>
      <c r="AC51" s="54"/>
      <c r="AD51" s="55"/>
      <c r="AE51" s="54"/>
      <c r="AF51" s="54"/>
      <c r="AG51" s="55"/>
      <c r="AH51" s="54"/>
      <c r="AI51" s="55"/>
    </row>
    <row r="52" spans="19:35">
      <c r="S52" s="61"/>
      <c r="T52" s="48"/>
      <c r="U52" s="48"/>
      <c r="V52" s="48"/>
      <c r="W52" s="48"/>
      <c r="X52" s="48"/>
      <c r="Y52" s="48"/>
      <c r="Z52" s="48"/>
      <c r="AA52" s="48"/>
      <c r="AB52" s="48"/>
      <c r="AC52" s="48"/>
      <c r="AD52" s="48"/>
      <c r="AE52" s="48"/>
      <c r="AF52" s="48"/>
      <c r="AG52" s="48"/>
      <c r="AH52" s="48"/>
      <c r="AI52" s="48"/>
    </row>
    <row r="53" spans="19:35">
      <c r="S53" s="61"/>
      <c r="T53" s="61"/>
      <c r="U53" s="61"/>
      <c r="V53" s="61"/>
      <c r="W53" s="61"/>
      <c r="X53" s="61"/>
      <c r="Y53" s="61"/>
      <c r="Z53" s="61"/>
      <c r="AA53" s="61"/>
      <c r="AB53" s="61"/>
      <c r="AC53" s="61"/>
      <c r="AD53" s="61"/>
      <c r="AE53" s="61"/>
      <c r="AF53" s="61"/>
      <c r="AG53" s="61"/>
      <c r="AH53" s="61"/>
      <c r="AI53" s="61"/>
    </row>
    <row r="54" spans="19:35">
      <c r="S54" s="61"/>
      <c r="T54" s="61"/>
      <c r="U54" s="61"/>
      <c r="V54" s="61"/>
      <c r="W54" s="61"/>
      <c r="X54" s="61"/>
      <c r="Y54" s="61"/>
      <c r="Z54" s="61"/>
      <c r="AA54" s="61"/>
      <c r="AB54" s="61"/>
      <c r="AC54" s="61"/>
      <c r="AD54" s="61"/>
      <c r="AE54" s="61"/>
      <c r="AF54" s="61"/>
      <c r="AG54" s="61"/>
      <c r="AH54" s="61"/>
      <c r="AI54" s="61"/>
    </row>
    <row r="55" spans="19:35">
      <c r="S55" s="61"/>
      <c r="T55" s="61"/>
      <c r="U55" s="61"/>
      <c r="V55" s="61"/>
      <c r="W55" s="61"/>
      <c r="X55" s="61"/>
      <c r="Y55" s="61"/>
      <c r="Z55" s="61"/>
      <c r="AA55" s="61"/>
      <c r="AB55" s="61"/>
      <c r="AC55" s="61"/>
      <c r="AD55" s="61"/>
      <c r="AE55" s="61"/>
      <c r="AF55" s="61"/>
      <c r="AG55" s="61"/>
      <c r="AH55" s="61"/>
      <c r="AI55" s="61"/>
    </row>
    <row r="56" spans="19:35">
      <c r="S56" s="61"/>
      <c r="T56" s="61"/>
      <c r="U56" s="61"/>
      <c r="V56" s="61"/>
      <c r="W56" s="61"/>
      <c r="X56" s="61"/>
      <c r="Y56" s="61"/>
      <c r="Z56" s="61"/>
      <c r="AA56" s="61"/>
      <c r="AB56" s="61"/>
      <c r="AC56" s="61"/>
      <c r="AD56" s="61"/>
      <c r="AE56" s="61"/>
      <c r="AF56" s="61"/>
      <c r="AG56" s="61"/>
      <c r="AH56" s="61"/>
      <c r="AI56" s="61"/>
    </row>
    <row r="57" spans="19:35">
      <c r="S57" s="61"/>
      <c r="T57" s="61"/>
      <c r="U57" s="61"/>
      <c r="V57" s="61"/>
      <c r="W57" s="61"/>
      <c r="X57" s="61"/>
      <c r="Y57" s="61"/>
      <c r="Z57" s="61"/>
      <c r="AA57" s="61"/>
      <c r="AB57" s="61"/>
      <c r="AC57" s="61"/>
      <c r="AD57" s="61"/>
      <c r="AE57" s="61"/>
      <c r="AF57" s="61"/>
      <c r="AG57" s="61"/>
      <c r="AH57" s="61"/>
      <c r="AI57" s="61"/>
    </row>
    <row r="58" spans="19:35" s="61" customFormat="1"/>
    <row r="59" spans="19:35" s="61" customFormat="1"/>
    <row r="60" spans="19:35">
      <c r="S60" s="61"/>
      <c r="T60" s="48"/>
      <c r="U60" s="48"/>
      <c r="V60" s="48"/>
      <c r="W60" s="48"/>
      <c r="X60" s="48"/>
      <c r="Y60" s="48"/>
      <c r="Z60" s="48"/>
      <c r="AA60" s="48"/>
      <c r="AB60" s="48"/>
      <c r="AC60" s="48"/>
      <c r="AD60" s="48"/>
      <c r="AE60" s="48"/>
      <c r="AF60" s="48"/>
      <c r="AG60" s="48"/>
      <c r="AH60" s="48"/>
      <c r="AI60" s="48"/>
    </row>
    <row r="61" spans="19:35">
      <c r="S61" s="61"/>
      <c r="T61" s="61"/>
      <c r="U61" s="61"/>
      <c r="V61" s="61"/>
      <c r="W61" s="61"/>
      <c r="X61" s="61"/>
      <c r="Y61" s="61"/>
      <c r="Z61" s="61"/>
      <c r="AA61" s="61"/>
      <c r="AB61" s="61"/>
      <c r="AC61" s="95"/>
      <c r="AD61" s="61"/>
      <c r="AE61" s="95"/>
      <c r="AF61" s="61"/>
      <c r="AG61" s="61"/>
      <c r="AH61" s="61"/>
      <c r="AI61" s="61"/>
    </row>
    <row r="62" spans="19:35">
      <c r="S62" s="61"/>
      <c r="T62" s="61"/>
      <c r="U62" s="61"/>
      <c r="V62" s="95"/>
      <c r="W62" s="61"/>
      <c r="X62" s="61"/>
      <c r="Y62" s="61"/>
      <c r="Z62" s="61"/>
      <c r="AA62" s="95"/>
      <c r="AB62" s="61"/>
      <c r="AC62" s="61"/>
      <c r="AD62" s="61"/>
      <c r="AE62" s="61"/>
      <c r="AF62" s="61"/>
      <c r="AG62" s="61"/>
      <c r="AH62" s="61"/>
      <c r="AI62" s="95"/>
    </row>
    <row r="63" spans="19:35">
      <c r="S63" s="61"/>
      <c r="T63" s="61"/>
      <c r="U63" s="61"/>
      <c r="V63" s="61"/>
      <c r="W63" s="61"/>
      <c r="X63" s="61"/>
      <c r="Y63" s="61"/>
      <c r="Z63" s="95"/>
      <c r="AA63" s="61"/>
      <c r="AB63" s="95"/>
      <c r="AC63" s="61"/>
      <c r="AD63" s="61"/>
      <c r="AE63" s="95"/>
      <c r="AF63" s="61"/>
      <c r="AG63" s="61"/>
      <c r="AH63" s="61"/>
      <c r="AI63" s="61"/>
    </row>
    <row r="64" spans="19:35" s="61" customFormat="1">
      <c r="AG64" s="95"/>
    </row>
    <row r="65" spans="19:35">
      <c r="S65" s="61"/>
      <c r="T65" s="61"/>
      <c r="U65" s="61"/>
      <c r="V65" s="95"/>
      <c r="W65" s="61"/>
      <c r="X65" s="61"/>
      <c r="Y65" s="95"/>
      <c r="Z65" s="95"/>
      <c r="AA65" s="61"/>
      <c r="AB65" s="61"/>
      <c r="AC65" s="61"/>
      <c r="AD65" s="61"/>
      <c r="AE65" s="61"/>
      <c r="AF65" s="95"/>
      <c r="AG65" s="95"/>
      <c r="AH65" s="61"/>
      <c r="AI65" s="61"/>
    </row>
    <row r="66" spans="19:35">
      <c r="S66" s="61"/>
      <c r="T66" s="61"/>
      <c r="U66" s="61"/>
      <c r="V66" s="95"/>
      <c r="W66" s="61"/>
      <c r="X66" s="61"/>
      <c r="Y66" s="61"/>
      <c r="Z66" s="61"/>
      <c r="AA66" s="61"/>
      <c r="AB66" s="61"/>
      <c r="AC66" s="61"/>
      <c r="AD66" s="61"/>
      <c r="AE66" s="61"/>
      <c r="AF66" s="61"/>
      <c r="AG66" s="61"/>
      <c r="AH66" s="61"/>
      <c r="AI66" s="61"/>
    </row>
    <row r="67" spans="19:35">
      <c r="S67" s="61"/>
      <c r="T67" s="100"/>
      <c r="U67" s="100"/>
      <c r="V67" s="100"/>
      <c r="W67" s="100"/>
      <c r="X67" s="100"/>
      <c r="Y67" s="100"/>
      <c r="Z67" s="100"/>
      <c r="AA67" s="100"/>
      <c r="AB67" s="100"/>
      <c r="AC67" s="100"/>
      <c r="AD67" s="100"/>
      <c r="AE67" s="100"/>
      <c r="AF67" s="100"/>
      <c r="AG67" s="100"/>
      <c r="AH67" s="100"/>
      <c r="AI67" s="100"/>
    </row>
    <row r="68" spans="19:35">
      <c r="S68" s="61"/>
      <c r="T68" s="61"/>
      <c r="U68" s="61"/>
      <c r="V68" s="61"/>
      <c r="W68" s="61"/>
      <c r="X68" s="61"/>
      <c r="Y68" s="61"/>
      <c r="Z68" s="61"/>
      <c r="AA68" s="61"/>
      <c r="AB68" s="61"/>
      <c r="AC68" s="61"/>
      <c r="AD68" s="61"/>
      <c r="AE68" s="61"/>
      <c r="AF68" s="61"/>
      <c r="AG68" s="61"/>
      <c r="AH68" s="61"/>
      <c r="AI68" s="61"/>
    </row>
    <row r="69" spans="19:35">
      <c r="S69" s="61"/>
      <c r="T69" s="61"/>
      <c r="U69" s="61"/>
      <c r="V69" s="61"/>
      <c r="W69" s="61"/>
      <c r="X69" s="61"/>
      <c r="Y69" s="61"/>
      <c r="Z69" s="61"/>
      <c r="AA69" s="61"/>
      <c r="AB69" s="61"/>
      <c r="AC69" s="61"/>
      <c r="AD69" s="61"/>
      <c r="AE69" s="61"/>
      <c r="AF69" s="61"/>
      <c r="AG69" s="61"/>
      <c r="AH69" s="61"/>
      <c r="AI69" s="61"/>
    </row>
    <row r="70" spans="19:35" s="61" customFormat="1"/>
    <row r="71" spans="19:35" s="61" customFormat="1"/>
    <row r="72" spans="19:35">
      <c r="S72" s="61"/>
      <c r="T72" s="61"/>
      <c r="U72" s="61"/>
      <c r="V72" s="61"/>
      <c r="W72" s="61"/>
      <c r="X72" s="61"/>
      <c r="Y72" s="61"/>
      <c r="Z72" s="61"/>
      <c r="AA72" s="61"/>
      <c r="AB72" s="61"/>
      <c r="AC72" s="61"/>
      <c r="AD72" s="61"/>
      <c r="AE72" s="61"/>
      <c r="AF72" s="61"/>
      <c r="AG72" s="61"/>
      <c r="AH72" s="61"/>
      <c r="AI72" s="61"/>
    </row>
    <row r="73" spans="19:35">
      <c r="S73" s="61"/>
      <c r="T73" s="61"/>
      <c r="U73" s="61"/>
      <c r="V73" s="61"/>
      <c r="W73" s="61"/>
      <c r="X73" s="61"/>
      <c r="Y73" s="61"/>
      <c r="Z73" s="61"/>
      <c r="AA73" s="61"/>
      <c r="AB73" s="61"/>
      <c r="AC73" s="61"/>
      <c r="AD73" s="61"/>
      <c r="AE73" s="61"/>
      <c r="AF73" s="61"/>
      <c r="AG73" s="61"/>
      <c r="AH73" s="61"/>
      <c r="AI73" s="61"/>
    </row>
    <row r="74" spans="19:35">
      <c r="S74" s="61"/>
      <c r="T74" s="61"/>
      <c r="U74" s="61"/>
      <c r="V74" s="61"/>
      <c r="W74" s="61"/>
      <c r="X74" s="61"/>
      <c r="Y74" s="61"/>
      <c r="Z74" s="61"/>
      <c r="AA74" s="61"/>
      <c r="AB74" s="61"/>
      <c r="AC74" s="61"/>
      <c r="AD74" s="61"/>
      <c r="AE74" s="61"/>
      <c r="AF74" s="61"/>
      <c r="AG74" s="61"/>
      <c r="AH74" s="61"/>
      <c r="AI74" s="61"/>
    </row>
    <row r="75" spans="19:35">
      <c r="S75" s="61"/>
      <c r="T75" s="48"/>
      <c r="U75" s="48"/>
      <c r="V75" s="48"/>
      <c r="W75" s="48"/>
      <c r="X75" s="48"/>
      <c r="Y75" s="48"/>
      <c r="Z75" s="48"/>
      <c r="AA75" s="48"/>
      <c r="AB75" s="48"/>
      <c r="AC75" s="48"/>
      <c r="AD75" s="48"/>
      <c r="AE75" s="48"/>
      <c r="AF75" s="48"/>
      <c r="AG75" s="48"/>
      <c r="AH75" s="48"/>
      <c r="AI75" s="48"/>
    </row>
    <row r="76" spans="19:35">
      <c r="S76" s="61"/>
      <c r="T76" s="61"/>
      <c r="U76" s="61"/>
      <c r="V76" s="61"/>
      <c r="W76" s="61"/>
      <c r="X76" s="61"/>
      <c r="Y76" s="61"/>
      <c r="Z76" s="61"/>
      <c r="AA76" s="61"/>
      <c r="AB76" s="61"/>
      <c r="AC76" s="61"/>
      <c r="AD76" s="61"/>
      <c r="AE76" s="61"/>
      <c r="AF76" s="61"/>
      <c r="AG76" s="61"/>
      <c r="AH76" s="61"/>
      <c r="AI76" s="61"/>
    </row>
    <row r="77" spans="19:35">
      <c r="S77" s="61"/>
      <c r="T77" s="61"/>
      <c r="U77" s="61"/>
      <c r="V77" s="61"/>
      <c r="W77" s="61"/>
      <c r="X77" s="61"/>
      <c r="Y77" s="61"/>
      <c r="Z77" s="61"/>
      <c r="AA77" s="61"/>
      <c r="AB77" s="61"/>
      <c r="AC77" s="61"/>
      <c r="AD77" s="61"/>
      <c r="AE77" s="61"/>
      <c r="AF77" s="61"/>
      <c r="AG77" s="61"/>
      <c r="AH77" s="61"/>
      <c r="AI77" s="61"/>
    </row>
    <row r="78" spans="19:35" ht="36">
      <c r="S78" s="114" t="s">
        <v>217</v>
      </c>
      <c r="T78" s="61"/>
      <c r="U78" s="61"/>
      <c r="V78" s="61"/>
      <c r="W78" s="61"/>
      <c r="X78" s="61"/>
      <c r="Y78" s="61"/>
      <c r="Z78" s="61"/>
      <c r="AA78" s="61"/>
      <c r="AB78" s="61"/>
      <c r="AC78" s="61"/>
      <c r="AD78" s="61"/>
      <c r="AE78" s="61"/>
      <c r="AF78" s="61"/>
      <c r="AG78" s="61"/>
      <c r="AH78" s="61"/>
      <c r="AI78" s="61"/>
    </row>
    <row r="79" spans="19:35">
      <c r="S79" s="61"/>
      <c r="T79" s="61"/>
      <c r="U79" s="61"/>
      <c r="V79" s="61"/>
      <c r="W79" s="61"/>
      <c r="X79" s="61"/>
      <c r="Y79" s="61"/>
      <c r="Z79" s="61"/>
      <c r="AA79" s="61"/>
      <c r="AB79" s="61"/>
      <c r="AC79" s="61"/>
      <c r="AD79" s="61"/>
      <c r="AE79" s="61"/>
      <c r="AF79" s="61"/>
      <c r="AG79" s="61"/>
      <c r="AH79" s="61"/>
      <c r="AI79" s="61"/>
    </row>
    <row r="80" spans="19:35">
      <c r="S80" s="115" t="s">
        <v>12</v>
      </c>
      <c r="T80" s="61"/>
      <c r="U80" s="61"/>
      <c r="V80" s="61"/>
      <c r="W80" s="61"/>
      <c r="X80" s="61"/>
      <c r="Y80" s="61"/>
      <c r="Z80" s="61"/>
      <c r="AA80" s="61"/>
      <c r="AB80" s="61"/>
      <c r="AC80" s="61"/>
      <c r="AD80" s="61"/>
      <c r="AE80" s="61"/>
      <c r="AF80" s="61"/>
      <c r="AG80" s="61"/>
      <c r="AH80" s="61"/>
      <c r="AI80" s="61"/>
    </row>
    <row r="81" spans="19:35">
      <c r="S81" s="61" t="s">
        <v>219</v>
      </c>
      <c r="T81" s="48"/>
      <c r="U81" s="48"/>
      <c r="V81" s="48"/>
      <c r="W81" s="48"/>
      <c r="X81" s="48"/>
      <c r="Y81" s="48"/>
      <c r="Z81" s="48"/>
      <c r="AA81" s="48"/>
      <c r="AB81" s="48"/>
      <c r="AC81" s="48"/>
      <c r="AD81" s="48"/>
      <c r="AE81" s="48"/>
      <c r="AF81" s="48"/>
      <c r="AG81" s="48"/>
      <c r="AH81" s="48"/>
      <c r="AI81" s="48"/>
    </row>
    <row r="82" spans="19:35">
      <c r="S82" s="61" t="s">
        <v>220</v>
      </c>
      <c r="AG82" s="61"/>
    </row>
    <row r="83" spans="19:35">
      <c r="S83" s="61" t="s">
        <v>221</v>
      </c>
      <c r="AG83" s="61"/>
    </row>
    <row r="84" spans="19:35">
      <c r="S84" s="61" t="s">
        <v>222</v>
      </c>
      <c r="AG84" s="61"/>
    </row>
    <row r="85" spans="19:35">
      <c r="S85" s="61" t="s">
        <v>223</v>
      </c>
    </row>
    <row r="86" spans="19:35">
      <c r="S86" s="61"/>
    </row>
    <row r="87" spans="19:35">
      <c r="S87" s="115" t="s">
        <v>79</v>
      </c>
      <c r="T87" s="48"/>
      <c r="U87" s="48"/>
      <c r="V87" s="48"/>
      <c r="W87" s="48"/>
      <c r="X87" s="48"/>
      <c r="Y87" s="48"/>
      <c r="Z87" s="48"/>
      <c r="AA87" s="48"/>
      <c r="AB87" s="48"/>
      <c r="AC87" s="48"/>
      <c r="AD87" s="48"/>
      <c r="AE87" s="48"/>
      <c r="AF87" s="48"/>
      <c r="AG87" s="48"/>
      <c r="AH87" s="48"/>
      <c r="AI87" s="48"/>
    </row>
    <row r="88" spans="19:35">
      <c r="S88" s="61" t="s">
        <v>115</v>
      </c>
    </row>
    <row r="89" spans="19:35">
      <c r="S89" s="61" t="s">
        <v>224</v>
      </c>
    </row>
    <row r="90" spans="19:35">
      <c r="S90" s="61" t="s">
        <v>225</v>
      </c>
    </row>
    <row r="91" spans="19:35">
      <c r="S91" s="61" t="s">
        <v>226</v>
      </c>
    </row>
    <row r="92" spans="19:35">
      <c r="S92" s="61" t="s">
        <v>227</v>
      </c>
    </row>
    <row r="93" spans="19:35" ht="23.25">
      <c r="S93" s="61"/>
      <c r="T93" s="49"/>
      <c r="U93" s="49"/>
      <c r="V93" s="49"/>
      <c r="W93" s="49"/>
      <c r="X93" s="49"/>
      <c r="Y93" s="49"/>
      <c r="Z93" s="49"/>
      <c r="AA93" s="49"/>
      <c r="AB93" s="49"/>
      <c r="AC93" s="49"/>
      <c r="AD93" s="49"/>
      <c r="AE93" s="49"/>
      <c r="AF93" s="49"/>
      <c r="AG93" s="49"/>
      <c r="AH93" s="49"/>
      <c r="AI93" s="49"/>
    </row>
    <row r="94" spans="19:35">
      <c r="S94" s="61"/>
      <c r="T94" s="48"/>
      <c r="U94" s="48"/>
      <c r="V94" s="48"/>
      <c r="W94" s="48"/>
      <c r="X94" s="48"/>
      <c r="Y94" s="48"/>
      <c r="Z94" s="48"/>
      <c r="AA94" s="48"/>
      <c r="AB94" s="48"/>
      <c r="AC94" s="48"/>
      <c r="AD94" s="48"/>
      <c r="AE94" s="48"/>
      <c r="AF94" s="48"/>
      <c r="AG94" s="48"/>
      <c r="AH94" s="48"/>
      <c r="AI94" s="48"/>
    </row>
    <row r="95" spans="19:35">
      <c r="S95" s="61"/>
      <c r="T95" s="54"/>
      <c r="U95" s="54"/>
      <c r="V95" s="54"/>
      <c r="W95" s="54"/>
      <c r="X95" s="54"/>
      <c r="Y95" s="54"/>
      <c r="Z95" s="54"/>
      <c r="AA95" s="54"/>
      <c r="AB95" s="54"/>
      <c r="AC95" s="54"/>
      <c r="AD95" s="54"/>
      <c r="AE95" s="54"/>
      <c r="AF95" s="54"/>
      <c r="AG95" s="54"/>
      <c r="AH95" s="54"/>
      <c r="AI95" s="54"/>
    </row>
    <row r="96" spans="19:35">
      <c r="S96" s="61"/>
      <c r="T96" s="54"/>
      <c r="U96" s="54"/>
      <c r="V96" s="54"/>
      <c r="W96" s="54"/>
      <c r="X96" s="54"/>
      <c r="Y96" s="54"/>
      <c r="Z96" s="54"/>
      <c r="AA96" s="54"/>
      <c r="AB96" s="54"/>
      <c r="AC96" s="54"/>
      <c r="AD96" s="54"/>
      <c r="AE96" s="54"/>
      <c r="AF96" s="54"/>
      <c r="AG96" s="54"/>
      <c r="AH96" s="54"/>
      <c r="AI96" s="54"/>
    </row>
    <row r="97" spans="19:35">
      <c r="S97" s="61"/>
      <c r="T97" s="54"/>
      <c r="U97" s="54"/>
      <c r="V97" s="54"/>
      <c r="W97" s="54"/>
      <c r="X97" s="54"/>
      <c r="Y97" s="54"/>
      <c r="Z97" s="54"/>
      <c r="AA97" s="54"/>
      <c r="AB97" s="54"/>
      <c r="AC97" s="54"/>
      <c r="AD97" s="54"/>
      <c r="AE97" s="54"/>
      <c r="AF97" s="54"/>
      <c r="AG97" s="54"/>
      <c r="AH97" s="54"/>
      <c r="AI97" s="54"/>
    </row>
    <row r="98" spans="19:35">
      <c r="S98" s="61"/>
      <c r="T98" s="54"/>
      <c r="U98" s="54"/>
      <c r="V98" s="54"/>
      <c r="W98" s="54"/>
      <c r="X98" s="54"/>
      <c r="Y98" s="54"/>
      <c r="Z98" s="54"/>
      <c r="AA98" s="54"/>
      <c r="AB98" s="54"/>
      <c r="AC98" s="54"/>
      <c r="AD98" s="54"/>
      <c r="AE98" s="54"/>
      <c r="AF98" s="54"/>
      <c r="AG98" s="54"/>
      <c r="AH98" s="54"/>
      <c r="AI98" s="54"/>
    </row>
    <row r="99" spans="19:35">
      <c r="S99" s="61"/>
      <c r="T99" s="54"/>
      <c r="U99" s="54"/>
      <c r="V99" s="54"/>
      <c r="W99" s="54"/>
      <c r="X99" s="54"/>
      <c r="Y99" s="54"/>
      <c r="Z99" s="54"/>
      <c r="AA99" s="54"/>
      <c r="AB99" s="54"/>
      <c r="AC99" s="54"/>
      <c r="AD99" s="54"/>
      <c r="AE99" s="54"/>
      <c r="AF99" s="54"/>
      <c r="AG99" s="54"/>
      <c r="AH99" s="54"/>
      <c r="AI99" s="54"/>
    </row>
    <row r="100" spans="19:35">
      <c r="S100" s="61"/>
      <c r="T100" s="54"/>
      <c r="U100" s="54"/>
      <c r="V100" s="54"/>
      <c r="W100" s="54"/>
      <c r="X100" s="54"/>
      <c r="Y100" s="54"/>
      <c r="Z100" s="54"/>
      <c r="AA100" s="54"/>
      <c r="AB100" s="54"/>
      <c r="AC100" s="54"/>
      <c r="AD100" s="54"/>
      <c r="AE100" s="54"/>
      <c r="AF100" s="54"/>
      <c r="AG100" s="54"/>
      <c r="AH100" s="54"/>
      <c r="AI100" s="54"/>
    </row>
    <row r="101" spans="19:35">
      <c r="S101" s="61"/>
      <c r="T101" s="54"/>
      <c r="U101" s="54"/>
      <c r="V101" s="54"/>
      <c r="W101" s="54"/>
      <c r="X101" s="54"/>
      <c r="Y101" s="54"/>
      <c r="Z101" s="54"/>
      <c r="AA101" s="54"/>
      <c r="AB101" s="54"/>
      <c r="AC101" s="54"/>
      <c r="AD101" s="54"/>
      <c r="AE101" s="54"/>
      <c r="AF101" s="54"/>
      <c r="AG101" s="50"/>
      <c r="AH101" s="54"/>
      <c r="AI101" s="54"/>
    </row>
    <row r="102" spans="19:35">
      <c r="S102" s="61"/>
      <c r="T102" s="54"/>
      <c r="U102" s="54"/>
      <c r="V102" s="54"/>
      <c r="W102" s="54"/>
      <c r="X102" s="54"/>
      <c r="Y102" s="54"/>
      <c r="Z102" s="54"/>
      <c r="AA102" s="54"/>
      <c r="AB102" s="54"/>
      <c r="AC102" s="54"/>
      <c r="AD102" s="54"/>
      <c r="AE102" s="54"/>
      <c r="AF102" s="54"/>
      <c r="AG102" s="54"/>
      <c r="AH102" s="54"/>
      <c r="AI102" s="54"/>
    </row>
    <row r="103" spans="19:35">
      <c r="S103" s="61"/>
      <c r="T103" s="48"/>
      <c r="U103" s="48"/>
      <c r="V103" s="48"/>
      <c r="W103" s="48"/>
      <c r="X103" s="48"/>
      <c r="Y103" s="48"/>
      <c r="Z103" s="48"/>
      <c r="AA103" s="48"/>
      <c r="AB103" s="48"/>
      <c r="AC103" s="48"/>
      <c r="AD103" s="48"/>
      <c r="AE103" s="48"/>
      <c r="AF103" s="48"/>
      <c r="AG103" s="48"/>
      <c r="AH103" s="48"/>
      <c r="AI103" s="48"/>
    </row>
    <row r="104" spans="19:35">
      <c r="S104" s="61"/>
      <c r="T104" s="54"/>
      <c r="U104" s="54"/>
      <c r="V104" s="54"/>
      <c r="W104" s="54"/>
      <c r="X104" s="54"/>
      <c r="Y104" s="54"/>
      <c r="Z104" s="54"/>
      <c r="AA104" s="54"/>
      <c r="AB104" s="54"/>
      <c r="AC104" s="54"/>
      <c r="AD104" s="60"/>
      <c r="AE104" s="54"/>
      <c r="AF104" s="54"/>
      <c r="AG104" s="54"/>
      <c r="AH104" s="54"/>
      <c r="AI104" s="54"/>
    </row>
    <row r="105" spans="19:35">
      <c r="S105" s="61"/>
      <c r="T105" s="54"/>
      <c r="U105" s="54"/>
      <c r="V105" s="54"/>
      <c r="W105" s="54"/>
      <c r="X105" s="54"/>
      <c r="Y105" s="54"/>
      <c r="Z105" s="54"/>
      <c r="AA105" s="54"/>
      <c r="AB105" s="54"/>
      <c r="AC105" s="54"/>
      <c r="AD105" s="60"/>
      <c r="AE105" s="54"/>
      <c r="AF105" s="54"/>
      <c r="AG105" s="54"/>
      <c r="AH105" s="54"/>
      <c r="AI105" s="54"/>
    </row>
    <row r="106" spans="19:35">
      <c r="S106" s="61"/>
      <c r="T106" s="54"/>
      <c r="U106" s="54"/>
      <c r="V106" s="54"/>
      <c r="W106" s="54"/>
      <c r="X106" s="54"/>
      <c r="Y106" s="54"/>
      <c r="Z106" s="54"/>
      <c r="AA106" s="61"/>
      <c r="AB106" s="54"/>
      <c r="AC106" s="54"/>
      <c r="AD106" s="60"/>
      <c r="AE106" s="54"/>
      <c r="AF106" s="54"/>
      <c r="AG106" s="54"/>
      <c r="AH106" s="54"/>
      <c r="AI106" s="54"/>
    </row>
    <row r="107" spans="19:35">
      <c r="S107" s="61"/>
      <c r="T107" s="54"/>
      <c r="U107" s="54"/>
      <c r="V107" s="54"/>
      <c r="W107" s="61"/>
      <c r="X107" s="54"/>
      <c r="Y107" s="54"/>
      <c r="Z107" s="54"/>
      <c r="AA107" s="54"/>
      <c r="AB107" s="54"/>
      <c r="AC107" s="54"/>
      <c r="AD107" s="60"/>
      <c r="AE107" s="54"/>
      <c r="AF107" s="54"/>
      <c r="AG107" s="61"/>
      <c r="AH107" s="54"/>
      <c r="AI107" s="54"/>
    </row>
    <row r="108" spans="19:35">
      <c r="S108" s="61"/>
      <c r="T108" s="54"/>
      <c r="U108" s="54"/>
      <c r="V108" s="54"/>
      <c r="W108" s="54"/>
      <c r="X108" s="54"/>
      <c r="Y108" s="54"/>
      <c r="Z108" s="54"/>
      <c r="AA108" s="54"/>
      <c r="AB108" s="54"/>
      <c r="AC108" s="54"/>
      <c r="AD108" s="60"/>
      <c r="AE108" s="61"/>
      <c r="AF108" s="54"/>
      <c r="AG108" s="54"/>
      <c r="AH108" s="54"/>
      <c r="AI108" s="54"/>
    </row>
    <row r="109" spans="19:35">
      <c r="S109" s="61"/>
      <c r="T109" s="54"/>
      <c r="U109" s="54"/>
      <c r="V109" s="54"/>
      <c r="W109" s="59"/>
      <c r="X109" s="54"/>
      <c r="Y109" s="54"/>
      <c r="Z109" s="54"/>
      <c r="AA109" s="54"/>
      <c r="AB109" s="54"/>
      <c r="AC109" s="54"/>
      <c r="AD109" s="60"/>
      <c r="AE109" s="54"/>
      <c r="AF109" s="54"/>
      <c r="AG109" s="61"/>
      <c r="AH109" s="54"/>
      <c r="AI109" s="54"/>
    </row>
    <row r="110" spans="19:35">
      <c r="S110" s="61"/>
      <c r="T110" s="54"/>
      <c r="U110" s="54"/>
      <c r="V110" s="54"/>
      <c r="W110" s="54"/>
      <c r="X110" s="54"/>
      <c r="Y110" s="54"/>
      <c r="Z110" s="54"/>
      <c r="AA110" s="54"/>
      <c r="AB110" s="54"/>
      <c r="AC110" s="54"/>
      <c r="AD110" s="54"/>
      <c r="AE110" s="54"/>
      <c r="AF110" s="54"/>
      <c r="AG110" s="54"/>
      <c r="AH110" s="54"/>
      <c r="AI110" s="54"/>
    </row>
    <row r="111" spans="19:35">
      <c r="S111" s="61"/>
      <c r="T111" s="48"/>
      <c r="U111" s="48"/>
      <c r="V111" s="48"/>
      <c r="W111" s="48"/>
      <c r="X111" s="48"/>
      <c r="Y111" s="48"/>
      <c r="Z111" s="48"/>
      <c r="AA111" s="48"/>
      <c r="AB111" s="48"/>
      <c r="AC111" s="48"/>
      <c r="AD111" s="48"/>
      <c r="AE111" s="48"/>
      <c r="AF111" s="48"/>
      <c r="AG111" s="48"/>
      <c r="AH111" s="48"/>
      <c r="AI111" s="48"/>
    </row>
    <row r="112" spans="19:35">
      <c r="S112" s="61"/>
      <c r="T112" s="61"/>
      <c r="U112" s="61"/>
      <c r="V112" s="61"/>
      <c r="W112" s="61"/>
      <c r="X112" s="61"/>
      <c r="Y112" s="61"/>
      <c r="Z112" s="61"/>
      <c r="AA112" s="61"/>
      <c r="AB112" s="61"/>
      <c r="AC112" s="61"/>
      <c r="AD112" s="61"/>
      <c r="AE112" s="61"/>
      <c r="AF112" s="61"/>
      <c r="AG112" s="61"/>
      <c r="AH112" s="61"/>
      <c r="AI112" s="61"/>
    </row>
    <row r="113" spans="19:35">
      <c r="S113" s="61"/>
      <c r="T113" s="61"/>
      <c r="U113" s="61"/>
      <c r="V113" s="61"/>
      <c r="W113" s="61"/>
      <c r="X113" s="61"/>
      <c r="Y113" s="61"/>
      <c r="Z113" s="61"/>
      <c r="AA113" s="61"/>
      <c r="AB113" s="61"/>
      <c r="AC113" s="61"/>
      <c r="AD113" s="61"/>
      <c r="AE113" s="61"/>
      <c r="AF113" s="61"/>
      <c r="AG113" s="61"/>
      <c r="AH113" s="61"/>
      <c r="AI113" s="61"/>
    </row>
    <row r="114" spans="19:35">
      <c r="S114" s="61"/>
      <c r="T114" s="61"/>
      <c r="U114" s="61"/>
      <c r="V114" s="61"/>
      <c r="W114" s="61"/>
      <c r="X114" s="61"/>
      <c r="Y114" s="61"/>
      <c r="Z114" s="61"/>
      <c r="AA114" s="61"/>
      <c r="AB114" s="61"/>
      <c r="AC114" s="61"/>
      <c r="AD114" s="61"/>
      <c r="AE114" s="61"/>
      <c r="AF114" s="61"/>
      <c r="AG114" s="61"/>
      <c r="AH114" s="61"/>
      <c r="AI114" s="61"/>
    </row>
    <row r="115" spans="19:35">
      <c r="S115" s="61"/>
      <c r="T115" s="61"/>
      <c r="U115" s="61"/>
      <c r="V115" s="61"/>
      <c r="W115" s="61"/>
      <c r="X115" s="61"/>
      <c r="Y115" s="61"/>
      <c r="Z115" s="61"/>
      <c r="AA115" s="61"/>
      <c r="AB115" s="61"/>
      <c r="AC115" s="61"/>
      <c r="AD115" s="61"/>
      <c r="AE115" s="61"/>
      <c r="AF115" s="61"/>
      <c r="AG115" s="61"/>
      <c r="AH115" s="61"/>
      <c r="AI115" s="61"/>
    </row>
    <row r="116" spans="19:35">
      <c r="S116" s="61"/>
      <c r="T116" s="61"/>
      <c r="U116" s="61"/>
      <c r="V116" s="61"/>
      <c r="W116" s="61"/>
      <c r="X116" s="61"/>
      <c r="Y116" s="61"/>
      <c r="Z116" s="61"/>
      <c r="AA116" s="61"/>
      <c r="AB116" s="61"/>
      <c r="AC116" s="61"/>
      <c r="AD116" s="61"/>
      <c r="AE116" s="61"/>
      <c r="AF116" s="61"/>
      <c r="AG116" s="61"/>
      <c r="AH116" s="61"/>
      <c r="AI116" s="61"/>
    </row>
    <row r="117" spans="19:35">
      <c r="S117" s="61"/>
      <c r="T117" s="61"/>
      <c r="U117" s="61"/>
      <c r="V117" s="95"/>
      <c r="W117" s="61"/>
      <c r="X117" s="61"/>
      <c r="Y117" s="61"/>
      <c r="Z117" s="61"/>
      <c r="AA117" s="61"/>
      <c r="AB117" s="61"/>
      <c r="AC117" s="61"/>
      <c r="AD117" s="61"/>
      <c r="AE117" s="61"/>
      <c r="AF117" s="61"/>
      <c r="AG117" s="61"/>
      <c r="AH117" s="61"/>
      <c r="AI117" s="61"/>
    </row>
    <row r="118" spans="19:35">
      <c r="S118" s="61"/>
      <c r="T118" s="61"/>
      <c r="U118" s="61"/>
      <c r="V118" s="61"/>
      <c r="W118" s="61"/>
      <c r="X118" s="61"/>
      <c r="Y118" s="61"/>
      <c r="Z118" s="61"/>
      <c r="AA118" s="61"/>
      <c r="AB118" s="61"/>
      <c r="AC118" s="61"/>
      <c r="AD118" s="61"/>
      <c r="AE118" s="61"/>
      <c r="AF118" s="61"/>
      <c r="AG118" s="61"/>
      <c r="AH118" s="61"/>
      <c r="AI118" s="61"/>
    </row>
    <row r="119" spans="19:35">
      <c r="S119" s="61"/>
      <c r="T119" s="48"/>
      <c r="U119" s="48"/>
      <c r="V119" s="48"/>
      <c r="W119" s="48"/>
      <c r="X119" s="48"/>
      <c r="Y119" s="48"/>
      <c r="Z119" s="48"/>
      <c r="AA119" s="48"/>
      <c r="AB119" s="48"/>
      <c r="AC119" s="48"/>
      <c r="AD119" s="48"/>
      <c r="AE119" s="48"/>
      <c r="AF119" s="48"/>
      <c r="AG119" s="48"/>
      <c r="AH119" s="48"/>
      <c r="AI119" s="48"/>
    </row>
    <row r="120" spans="19:35">
      <c r="S120" s="61"/>
      <c r="T120" s="61"/>
      <c r="U120" s="61"/>
      <c r="V120" s="61"/>
      <c r="W120" s="95"/>
      <c r="X120" s="95"/>
      <c r="Y120" s="95"/>
      <c r="Z120" s="61"/>
      <c r="AA120" s="61"/>
      <c r="AB120" s="61"/>
      <c r="AC120" s="61"/>
      <c r="AD120" s="99"/>
      <c r="AE120" s="61"/>
      <c r="AF120" s="61"/>
      <c r="AG120" s="101"/>
      <c r="AH120" s="61"/>
      <c r="AI120" s="99"/>
    </row>
    <row r="121" spans="19:35">
      <c r="S121" s="61"/>
      <c r="T121" s="95"/>
      <c r="U121" s="61"/>
      <c r="V121" s="61"/>
      <c r="W121" s="95"/>
      <c r="X121" s="61"/>
      <c r="Y121" s="61"/>
      <c r="Z121" s="61"/>
      <c r="AA121" s="61"/>
      <c r="AB121" s="61"/>
      <c r="AC121" s="61"/>
      <c r="AD121" s="99"/>
      <c r="AE121" s="61"/>
      <c r="AF121" s="61"/>
      <c r="AG121" s="99"/>
      <c r="AH121" s="61"/>
      <c r="AI121" s="99"/>
    </row>
    <row r="122" spans="19:35">
      <c r="S122" s="61"/>
      <c r="T122" s="61"/>
      <c r="U122" s="61"/>
      <c r="V122" s="61"/>
      <c r="W122" s="61"/>
      <c r="X122" s="61"/>
      <c r="Y122" s="95"/>
      <c r="Z122" s="61"/>
      <c r="AA122" s="61"/>
      <c r="AB122" s="61"/>
      <c r="AC122" s="61"/>
      <c r="AD122" s="99"/>
      <c r="AE122" s="61"/>
      <c r="AF122" s="61"/>
      <c r="AG122" s="99"/>
      <c r="AH122" s="61"/>
      <c r="AI122" s="99"/>
    </row>
    <row r="123" spans="19:35">
      <c r="S123" s="61"/>
      <c r="T123" s="61"/>
      <c r="U123" s="61"/>
      <c r="V123" s="95"/>
      <c r="W123" s="61"/>
      <c r="X123" s="61"/>
      <c r="Y123" s="61"/>
      <c r="Z123" s="61"/>
      <c r="AA123" s="61"/>
      <c r="AB123" s="61"/>
      <c r="AC123" s="61"/>
      <c r="AD123" s="99"/>
      <c r="AE123" s="61"/>
      <c r="AF123" s="61"/>
      <c r="AG123" s="99"/>
      <c r="AH123" s="61"/>
      <c r="AI123" s="99"/>
    </row>
    <row r="124" spans="19:35">
      <c r="S124" s="61"/>
      <c r="T124" s="61"/>
      <c r="U124" s="61"/>
      <c r="V124" s="61"/>
      <c r="W124" s="95"/>
      <c r="X124" s="61"/>
      <c r="Y124" s="61"/>
      <c r="Z124" s="61"/>
      <c r="AA124" s="61"/>
      <c r="AB124" s="61"/>
      <c r="AC124" s="61"/>
      <c r="AD124" s="99"/>
      <c r="AE124" s="61"/>
      <c r="AF124" s="61"/>
      <c r="AG124" s="101"/>
      <c r="AH124" s="61"/>
      <c r="AI124" s="99"/>
    </row>
    <row r="125" spans="19:35">
      <c r="S125" s="61"/>
      <c r="T125" s="61"/>
      <c r="U125" s="61"/>
      <c r="V125" s="61"/>
      <c r="W125" s="61"/>
      <c r="X125" s="95"/>
      <c r="Y125" s="61"/>
      <c r="Z125" s="61"/>
      <c r="AA125" s="61"/>
      <c r="AB125" s="61"/>
      <c r="AC125" s="61"/>
      <c r="AD125" s="61"/>
      <c r="AE125" s="61"/>
      <c r="AF125" s="61"/>
      <c r="AG125" s="101"/>
      <c r="AH125" s="61"/>
      <c r="AI125" s="99"/>
    </row>
    <row r="126" spans="19:35">
      <c r="S126" s="61"/>
      <c r="T126" s="100"/>
      <c r="U126" s="100"/>
      <c r="V126" s="100"/>
      <c r="W126" s="100"/>
      <c r="X126" s="100"/>
      <c r="Y126" s="100"/>
      <c r="Z126" s="100"/>
      <c r="AA126" s="100"/>
      <c r="AB126" s="100"/>
      <c r="AC126" s="100"/>
      <c r="AD126" s="100"/>
      <c r="AE126" s="100"/>
      <c r="AF126" s="100"/>
      <c r="AG126" s="100"/>
      <c r="AH126" s="100"/>
      <c r="AI126" s="100"/>
    </row>
    <row r="127" spans="19:35">
      <c r="S127" s="61"/>
      <c r="T127" s="61"/>
      <c r="U127" s="61"/>
      <c r="V127" s="61"/>
      <c r="W127" s="61"/>
      <c r="X127" s="61"/>
      <c r="Y127" s="61"/>
      <c r="Z127" s="61"/>
      <c r="AA127" s="61"/>
      <c r="AB127" s="61"/>
      <c r="AC127" s="61"/>
      <c r="AD127" s="61"/>
      <c r="AE127" s="61"/>
      <c r="AF127" s="61"/>
      <c r="AG127" s="61"/>
      <c r="AH127" s="61"/>
      <c r="AI127" s="61"/>
    </row>
    <row r="128" spans="19:35">
      <c r="S128" s="61"/>
      <c r="T128" s="61"/>
      <c r="U128" s="61"/>
      <c r="V128" s="61"/>
      <c r="W128" s="61"/>
      <c r="X128" s="61"/>
      <c r="Y128" s="61"/>
      <c r="Z128" s="61"/>
      <c r="AA128" s="61"/>
      <c r="AB128" s="61"/>
      <c r="AC128" s="61"/>
      <c r="AD128" s="61"/>
      <c r="AE128" s="61"/>
      <c r="AF128" s="61"/>
      <c r="AG128" s="61"/>
      <c r="AH128" s="61"/>
      <c r="AI128" s="61"/>
    </row>
    <row r="129" spans="19:35">
      <c r="S129" s="61"/>
      <c r="T129" s="61"/>
      <c r="U129" s="61"/>
      <c r="V129" s="61"/>
      <c r="W129" s="61"/>
      <c r="X129" s="61"/>
      <c r="Y129" s="61"/>
      <c r="Z129" s="61"/>
      <c r="AA129" s="61"/>
      <c r="AB129" s="61"/>
      <c r="AC129" s="61"/>
      <c r="AD129" s="61"/>
      <c r="AE129" s="61"/>
      <c r="AF129" s="61"/>
      <c r="AG129" s="61"/>
      <c r="AH129" s="61"/>
      <c r="AI129" s="61"/>
    </row>
    <row r="130" spans="19:35" s="61" customFormat="1"/>
    <row r="131" spans="19:35" s="61" customFormat="1"/>
    <row r="132" spans="19:35">
      <c r="S132" s="61"/>
      <c r="T132" s="61"/>
      <c r="U132" s="61"/>
      <c r="V132" s="61"/>
      <c r="W132" s="61"/>
      <c r="X132" s="61"/>
      <c r="Y132" s="61"/>
      <c r="Z132" s="61"/>
      <c r="AA132" s="61"/>
      <c r="AB132" s="61"/>
      <c r="AC132" s="61"/>
      <c r="AD132" s="61"/>
      <c r="AE132" s="61"/>
      <c r="AF132" s="61"/>
      <c r="AG132" s="61"/>
      <c r="AH132" s="61"/>
      <c r="AI132" s="61"/>
    </row>
    <row r="133" spans="19:35">
      <c r="S133" s="61"/>
      <c r="T133" s="61"/>
      <c r="U133" s="61"/>
      <c r="V133" s="61"/>
      <c r="W133" s="61"/>
      <c r="X133" s="61"/>
      <c r="Y133" s="61"/>
      <c r="Z133" s="61"/>
      <c r="AA133" s="61"/>
      <c r="AB133" s="61"/>
      <c r="AC133" s="61"/>
      <c r="AD133" s="61"/>
      <c r="AE133" s="61"/>
      <c r="AF133" s="61"/>
      <c r="AG133" s="61"/>
      <c r="AH133" s="61"/>
      <c r="AI133" s="61"/>
    </row>
    <row r="134" spans="19:35">
      <c r="S134" s="61"/>
      <c r="T134" s="48"/>
      <c r="U134" s="48"/>
      <c r="V134" s="48"/>
      <c r="W134" s="48"/>
      <c r="X134" s="48"/>
      <c r="Y134" s="48"/>
      <c r="Z134" s="48"/>
      <c r="AA134" s="48"/>
      <c r="AB134" s="48"/>
      <c r="AC134" s="48"/>
      <c r="AD134" s="48"/>
      <c r="AE134" s="48"/>
      <c r="AF134" s="48"/>
      <c r="AG134" s="48"/>
      <c r="AH134" s="48"/>
      <c r="AI134" s="48"/>
    </row>
    <row r="135" spans="19:35" s="61" customFormat="1">
      <c r="AC135" s="95"/>
      <c r="AE135" s="95"/>
    </row>
    <row r="136" spans="19:35">
      <c r="S136" s="61"/>
      <c r="T136" s="61"/>
      <c r="U136" s="61"/>
      <c r="V136" s="95"/>
      <c r="W136" s="61"/>
      <c r="X136" s="61"/>
      <c r="Y136" s="61"/>
      <c r="Z136" s="61"/>
      <c r="AA136" s="95"/>
      <c r="AB136" s="61"/>
      <c r="AC136" s="61"/>
      <c r="AD136" s="61"/>
      <c r="AE136" s="61"/>
      <c r="AF136" s="61"/>
      <c r="AG136" s="61"/>
      <c r="AH136" s="61"/>
      <c r="AI136" s="95"/>
    </row>
    <row r="137" spans="19:35">
      <c r="S137" s="61"/>
      <c r="T137" s="61"/>
      <c r="U137" s="61"/>
      <c r="V137" s="61"/>
      <c r="W137" s="61"/>
      <c r="X137" s="61"/>
      <c r="Y137" s="61"/>
      <c r="Z137" s="95"/>
      <c r="AA137" s="61"/>
      <c r="AB137" s="95"/>
      <c r="AC137" s="61"/>
      <c r="AD137" s="61"/>
      <c r="AE137" s="95"/>
      <c r="AF137" s="61"/>
      <c r="AG137" s="61"/>
      <c r="AH137" s="61"/>
      <c r="AI137" s="61"/>
    </row>
    <row r="138" spans="19:35">
      <c r="S138" s="61"/>
      <c r="T138" s="61"/>
      <c r="U138" s="61"/>
      <c r="V138" s="61"/>
      <c r="W138" s="61"/>
      <c r="X138" s="61"/>
      <c r="Y138" s="61"/>
      <c r="Z138" s="61"/>
      <c r="AA138" s="61"/>
      <c r="AB138" s="61"/>
      <c r="AC138" s="61"/>
      <c r="AD138" s="61"/>
      <c r="AE138" s="61"/>
      <c r="AF138" s="61"/>
      <c r="AG138" s="95"/>
      <c r="AH138" s="61"/>
      <c r="AI138" s="61"/>
    </row>
    <row r="139" spans="19:35">
      <c r="S139" s="61"/>
      <c r="T139" s="61"/>
      <c r="U139" s="61"/>
      <c r="V139" s="95"/>
      <c r="W139" s="61"/>
      <c r="X139" s="61"/>
      <c r="Y139" s="95"/>
      <c r="Z139" s="95"/>
      <c r="AA139" s="61"/>
      <c r="AB139" s="61"/>
      <c r="AC139" s="61"/>
      <c r="AD139" s="61"/>
      <c r="AE139" s="61"/>
      <c r="AF139" s="95"/>
      <c r="AG139" s="95"/>
      <c r="AH139" s="61"/>
      <c r="AI139" s="61"/>
    </row>
    <row r="140" spans="19:35">
      <c r="S140" s="61"/>
      <c r="T140" s="61"/>
      <c r="U140" s="61"/>
      <c r="V140" s="95"/>
      <c r="W140" s="61"/>
      <c r="X140" s="61"/>
      <c r="Y140" s="61"/>
      <c r="Z140" s="61"/>
      <c r="AA140" s="61"/>
      <c r="AB140" s="61"/>
      <c r="AC140" s="61"/>
      <c r="AD140" s="61"/>
      <c r="AE140" s="61"/>
      <c r="AF140" s="61"/>
      <c r="AG140" s="61"/>
      <c r="AH140" s="61"/>
      <c r="AI140" s="61"/>
    </row>
    <row r="141" spans="19:35">
      <c r="S141" s="61"/>
      <c r="T141" s="48"/>
      <c r="U141" s="48"/>
      <c r="V141" s="48"/>
      <c r="W141" s="48"/>
      <c r="X141" s="48"/>
      <c r="Y141" s="48"/>
      <c r="Z141" s="48"/>
      <c r="AA141" s="48"/>
      <c r="AB141" s="48"/>
      <c r="AC141" s="48"/>
      <c r="AD141" s="48"/>
      <c r="AE141" s="48"/>
      <c r="AF141" s="48"/>
      <c r="AG141" s="48"/>
      <c r="AH141" s="48"/>
      <c r="AI141" s="48"/>
    </row>
    <row r="142" spans="19:35">
      <c r="S142" s="61"/>
      <c r="T142" s="61"/>
      <c r="U142" s="61"/>
      <c r="V142" s="61"/>
      <c r="W142" s="61"/>
      <c r="X142" s="61"/>
      <c r="Y142" s="61"/>
      <c r="Z142" s="61"/>
      <c r="AA142" s="61"/>
      <c r="AB142" s="61"/>
      <c r="AC142" s="61"/>
      <c r="AD142" s="61"/>
      <c r="AE142" s="61"/>
      <c r="AF142" s="61"/>
      <c r="AG142" s="61"/>
      <c r="AH142" s="61"/>
      <c r="AI142" s="61"/>
    </row>
    <row r="143" spans="19:35">
      <c r="S143" s="61"/>
      <c r="T143" s="61"/>
      <c r="U143" s="61"/>
      <c r="V143" s="61"/>
      <c r="W143" s="61"/>
      <c r="X143" s="61"/>
      <c r="Y143" s="61"/>
      <c r="Z143" s="61"/>
      <c r="AA143" s="61"/>
      <c r="AB143" s="61"/>
      <c r="AC143" s="61"/>
      <c r="AD143" s="61"/>
      <c r="AE143" s="61"/>
      <c r="AF143" s="61"/>
      <c r="AG143" s="61"/>
      <c r="AH143" s="61"/>
      <c r="AI143" s="61"/>
    </row>
    <row r="144" spans="19:35">
      <c r="S144" s="61"/>
      <c r="T144" s="61"/>
      <c r="U144" s="61"/>
      <c r="V144" s="61"/>
      <c r="W144" s="61"/>
      <c r="X144" s="61"/>
      <c r="Y144" s="61"/>
      <c r="Z144" s="61"/>
      <c r="AA144" s="61"/>
      <c r="AB144" s="61"/>
      <c r="AC144" s="61"/>
      <c r="AD144" s="61"/>
      <c r="AE144" s="61"/>
      <c r="AF144" s="61"/>
      <c r="AG144" s="61"/>
      <c r="AH144" s="61"/>
      <c r="AI144" s="61"/>
    </row>
    <row r="145" spans="19:35">
      <c r="S145" s="61"/>
      <c r="T145" s="61"/>
      <c r="U145" s="61"/>
      <c r="V145" s="61"/>
      <c r="W145" s="61"/>
      <c r="X145" s="61"/>
      <c r="Y145" s="61"/>
      <c r="Z145" s="61"/>
      <c r="AA145" s="61"/>
      <c r="AB145" s="61"/>
      <c r="AC145" s="61"/>
      <c r="AD145" s="61"/>
      <c r="AE145" s="61"/>
      <c r="AF145" s="61"/>
      <c r="AG145" s="61"/>
      <c r="AH145" s="61"/>
      <c r="AI145" s="61"/>
    </row>
    <row r="146" spans="19:35">
      <c r="S146" s="61"/>
      <c r="T146" s="61"/>
      <c r="U146" s="61"/>
      <c r="V146" s="61"/>
      <c r="W146" s="61"/>
      <c r="X146" s="61"/>
      <c r="Y146" s="61"/>
      <c r="Z146" s="61"/>
      <c r="AA146" s="61"/>
      <c r="AB146" s="61"/>
      <c r="AC146" s="61"/>
      <c r="AD146" s="61"/>
      <c r="AE146" s="61"/>
      <c r="AF146" s="61"/>
      <c r="AG146" s="61"/>
      <c r="AH146" s="61"/>
      <c r="AI146" s="61"/>
    </row>
    <row r="147" spans="19:35">
      <c r="S147" s="61"/>
      <c r="T147" s="61"/>
      <c r="U147" s="61"/>
      <c r="V147" s="61"/>
      <c r="W147" s="61"/>
      <c r="X147" s="61"/>
      <c r="Y147" s="61"/>
      <c r="Z147" s="61"/>
      <c r="AA147" s="61"/>
      <c r="AB147" s="61"/>
      <c r="AC147" s="61"/>
      <c r="AD147" s="61"/>
      <c r="AE147" s="61"/>
      <c r="AF147" s="61"/>
      <c r="AG147" s="61"/>
      <c r="AH147" s="61"/>
      <c r="AI147" s="61"/>
    </row>
    <row r="148" spans="19:35" ht="36">
      <c r="S148" s="114" t="s">
        <v>218</v>
      </c>
      <c r="T148" s="61"/>
      <c r="U148" s="61"/>
      <c r="V148" s="61"/>
      <c r="W148" s="61"/>
      <c r="X148" s="61"/>
      <c r="Y148" s="61"/>
      <c r="Z148" s="61"/>
      <c r="AA148" s="61"/>
      <c r="AB148" s="61"/>
      <c r="AC148" s="61"/>
      <c r="AD148" s="61"/>
      <c r="AE148" s="61"/>
      <c r="AF148" s="61"/>
      <c r="AG148" s="61"/>
      <c r="AH148" s="61"/>
      <c r="AI148" s="61"/>
    </row>
    <row r="149" spans="19:35">
      <c r="S149" s="61"/>
      <c r="T149" s="108"/>
      <c r="U149" s="108"/>
      <c r="V149" s="108"/>
      <c r="W149" s="108"/>
      <c r="X149" s="108"/>
      <c r="Y149" s="108"/>
      <c r="Z149" s="108"/>
      <c r="AA149" s="108"/>
      <c r="AB149" s="108"/>
      <c r="AC149" s="108"/>
      <c r="AD149" s="108"/>
      <c r="AE149" s="108"/>
      <c r="AF149" s="108"/>
      <c r="AG149" s="108"/>
      <c r="AH149" s="108"/>
      <c r="AI149" s="108"/>
    </row>
    <row r="150" spans="19:35">
      <c r="S150" s="115" t="s">
        <v>12</v>
      </c>
      <c r="T150" s="61"/>
      <c r="U150" s="61"/>
      <c r="V150" s="61"/>
      <c r="W150" s="61"/>
      <c r="X150" s="61"/>
      <c r="Y150" s="61"/>
      <c r="Z150" s="61"/>
      <c r="AA150" s="61"/>
      <c r="AB150" s="61"/>
      <c r="AC150" s="61"/>
      <c r="AD150" s="61"/>
      <c r="AE150" s="61"/>
      <c r="AF150" s="61"/>
      <c r="AG150" s="61"/>
      <c r="AH150" s="61"/>
      <c r="AI150" s="61"/>
    </row>
    <row r="151" spans="19:35">
      <c r="S151" s="61" t="s">
        <v>219</v>
      </c>
      <c r="T151" s="61"/>
      <c r="U151" s="61"/>
      <c r="V151" s="61"/>
      <c r="W151" s="61"/>
      <c r="X151" s="61"/>
      <c r="Y151" s="61"/>
      <c r="Z151" s="61"/>
      <c r="AA151" s="61"/>
      <c r="AB151" s="61"/>
      <c r="AC151" s="61"/>
      <c r="AD151" s="61"/>
      <c r="AE151" s="61"/>
      <c r="AF151" s="61"/>
      <c r="AG151" s="61"/>
      <c r="AH151" s="61"/>
      <c r="AI151" s="61"/>
    </row>
    <row r="152" spans="19:35">
      <c r="S152" s="61" t="s">
        <v>220</v>
      </c>
      <c r="T152" s="61"/>
      <c r="U152" s="61"/>
      <c r="V152" s="61"/>
      <c r="W152" s="61"/>
      <c r="X152" s="61"/>
      <c r="Y152" s="61"/>
      <c r="Z152" s="61"/>
      <c r="AA152" s="61"/>
      <c r="AB152" s="61"/>
      <c r="AC152" s="61"/>
      <c r="AD152" s="61"/>
      <c r="AE152" s="61"/>
      <c r="AF152" s="61"/>
      <c r="AG152" s="61"/>
      <c r="AH152" s="61"/>
      <c r="AI152" s="61"/>
    </row>
    <row r="153" spans="19:35">
      <c r="S153" s="61" t="s">
        <v>221</v>
      </c>
      <c r="T153" s="61"/>
      <c r="U153" s="61"/>
      <c r="V153" s="61"/>
      <c r="W153" s="61"/>
      <c r="X153" s="61"/>
      <c r="Y153" s="61"/>
      <c r="Z153" s="61"/>
      <c r="AA153" s="61"/>
      <c r="AB153" s="61"/>
      <c r="AC153" s="61"/>
      <c r="AD153" s="61"/>
      <c r="AE153" s="61"/>
      <c r="AF153" s="61"/>
      <c r="AG153" s="61"/>
      <c r="AH153" s="61"/>
      <c r="AI153" s="61"/>
    </row>
    <row r="154" spans="19:35">
      <c r="S154" s="61" t="s">
        <v>222</v>
      </c>
      <c r="T154" s="61"/>
      <c r="U154" s="61"/>
      <c r="V154" s="61"/>
      <c r="W154" s="61"/>
      <c r="X154" s="61"/>
      <c r="Y154" s="61"/>
      <c r="Z154" s="61"/>
      <c r="AA154" s="61"/>
      <c r="AB154" s="61"/>
      <c r="AC154" s="61"/>
      <c r="AD154" s="61"/>
      <c r="AE154" s="61"/>
      <c r="AF154" s="61"/>
      <c r="AG154" s="61"/>
      <c r="AH154" s="61"/>
      <c r="AI154" s="61"/>
    </row>
    <row r="155" spans="19:35" s="61" customFormat="1">
      <c r="S155" s="61" t="s">
        <v>223</v>
      </c>
    </row>
    <row r="156" spans="19:35" s="61" customFormat="1"/>
    <row r="157" spans="19:35" s="61" customFormat="1">
      <c r="S157" s="115" t="s">
        <v>79</v>
      </c>
      <c r="AG157" s="112"/>
    </row>
    <row r="158" spans="19:35" s="61" customFormat="1">
      <c r="S158" s="61" t="s">
        <v>115</v>
      </c>
    </row>
    <row r="159" spans="19:35" s="61" customFormat="1">
      <c r="S159" s="61" t="s">
        <v>224</v>
      </c>
    </row>
    <row r="160" spans="19:35" s="61" customFormat="1">
      <c r="S160" s="61" t="s">
        <v>225</v>
      </c>
    </row>
    <row r="161" spans="19:35" s="61" customFormat="1">
      <c r="S161" s="61" t="s">
        <v>226</v>
      </c>
      <c r="AG161" s="112"/>
    </row>
    <row r="162" spans="19:35" s="61" customFormat="1">
      <c r="S162" s="61" t="s">
        <v>227</v>
      </c>
      <c r="AG162" s="112"/>
    </row>
    <row r="163" spans="19:35">
      <c r="S163" s="61"/>
    </row>
    <row r="164" spans="19:35">
      <c r="S164" s="61"/>
    </row>
    <row r="165" spans="19:35">
      <c r="S165" s="48"/>
      <c r="T165" s="48"/>
      <c r="U165" s="48"/>
      <c r="V165" s="48"/>
      <c r="W165" s="48"/>
      <c r="X165" s="48"/>
      <c r="Y165" s="48"/>
      <c r="Z165" s="48"/>
      <c r="AA165" s="48"/>
      <c r="AB165" s="48"/>
      <c r="AC165" s="48"/>
      <c r="AD165" s="48"/>
      <c r="AE165" s="48"/>
      <c r="AF165" s="48"/>
      <c r="AG165" s="48"/>
      <c r="AH165" s="48"/>
      <c r="AI165" s="48"/>
    </row>
    <row r="172" spans="19:35" ht="23.25">
      <c r="S172" s="49" t="s">
        <v>47</v>
      </c>
      <c r="T172" s="49"/>
      <c r="U172" s="49"/>
      <c r="V172" s="49"/>
      <c r="W172" s="49"/>
      <c r="X172" s="49"/>
      <c r="Y172" s="49"/>
      <c r="Z172" s="49"/>
      <c r="AA172" s="49"/>
      <c r="AB172" s="49"/>
      <c r="AC172" s="49"/>
      <c r="AD172" s="49"/>
      <c r="AE172" s="49"/>
      <c r="AF172" s="49"/>
      <c r="AG172" s="49"/>
      <c r="AH172" s="49"/>
      <c r="AI172" s="49"/>
    </row>
    <row r="173" spans="19:35">
      <c r="S173" s="48" t="s">
        <v>143</v>
      </c>
      <c r="T173" s="48"/>
      <c r="U173" s="48"/>
      <c r="V173" s="48"/>
      <c r="W173" s="48"/>
      <c r="X173" s="48"/>
      <c r="Y173" s="48"/>
      <c r="Z173" s="48"/>
      <c r="AA173" s="48"/>
      <c r="AB173" s="48"/>
      <c r="AC173" s="48"/>
      <c r="AD173" s="48"/>
      <c r="AE173" s="48"/>
      <c r="AF173" s="48"/>
      <c r="AG173" s="48"/>
      <c r="AH173" s="48"/>
      <c r="AI173" s="48"/>
    </row>
    <row r="174" spans="19:35">
      <c r="S174" s="61" t="s">
        <v>103</v>
      </c>
      <c r="T174" s="61"/>
      <c r="U174" s="61"/>
      <c r="V174" s="61"/>
      <c r="W174" s="61"/>
      <c r="X174" s="61"/>
      <c r="Y174" s="61"/>
      <c r="Z174" s="61"/>
      <c r="AA174" s="61"/>
      <c r="AB174" s="61"/>
      <c r="AC174" s="61"/>
      <c r="AD174" s="61"/>
      <c r="AE174" s="61"/>
      <c r="AF174" s="61"/>
      <c r="AG174" s="61"/>
      <c r="AH174" s="61"/>
      <c r="AI174" s="61"/>
    </row>
    <row r="175" spans="19:35">
      <c r="S175" s="61" t="s">
        <v>109</v>
      </c>
      <c r="T175" s="61"/>
      <c r="U175" s="61"/>
      <c r="V175" s="61"/>
      <c r="W175" s="61"/>
      <c r="X175" s="61"/>
      <c r="Y175" s="61"/>
      <c r="Z175" s="61"/>
      <c r="AA175" s="61"/>
      <c r="AB175" s="61"/>
      <c r="AC175" s="61"/>
      <c r="AD175" s="61"/>
      <c r="AE175" s="61"/>
      <c r="AF175" s="61"/>
      <c r="AG175" s="61"/>
      <c r="AH175" s="61"/>
      <c r="AI175" s="61"/>
    </row>
    <row r="176" spans="19:35">
      <c r="S176" s="61" t="s">
        <v>101</v>
      </c>
      <c r="T176" s="61"/>
      <c r="U176" s="61"/>
      <c r="V176" s="61"/>
      <c r="W176" s="61"/>
      <c r="X176" s="61"/>
      <c r="Y176" s="61"/>
      <c r="Z176" s="61"/>
      <c r="AA176" s="61"/>
      <c r="AB176" s="61"/>
      <c r="AC176" s="61"/>
      <c r="AD176" s="61"/>
      <c r="AE176" s="61"/>
      <c r="AF176" s="61"/>
      <c r="AG176" s="61"/>
      <c r="AH176" s="61"/>
      <c r="AI176" s="61"/>
    </row>
    <row r="177" spans="19:35">
      <c r="S177" s="61" t="s">
        <v>104</v>
      </c>
      <c r="T177" s="61"/>
      <c r="U177" s="61"/>
      <c r="V177" s="61"/>
      <c r="W177" s="61"/>
      <c r="X177" s="61"/>
      <c r="Y177" s="61"/>
      <c r="Z177" s="61"/>
      <c r="AA177" s="61"/>
      <c r="AB177" s="61"/>
      <c r="AC177" s="61"/>
      <c r="AD177" s="61"/>
      <c r="AE177" s="61"/>
      <c r="AF177" s="61"/>
      <c r="AG177" s="61"/>
      <c r="AH177" s="61"/>
      <c r="AI177" s="61"/>
    </row>
    <row r="178" spans="19:35">
      <c r="S178" s="61"/>
      <c r="T178" s="61"/>
      <c r="U178" s="61"/>
      <c r="V178" s="61"/>
      <c r="W178" s="61"/>
      <c r="X178" s="61"/>
      <c r="Y178" s="61"/>
      <c r="Z178" s="61"/>
      <c r="AA178" s="61"/>
      <c r="AB178" s="61"/>
      <c r="AC178" s="61"/>
      <c r="AD178" s="61"/>
      <c r="AE178" s="61"/>
      <c r="AF178" s="61"/>
      <c r="AG178" s="61"/>
      <c r="AH178" s="61"/>
      <c r="AI178" s="61"/>
    </row>
    <row r="179" spans="19:35">
      <c r="S179" s="61"/>
      <c r="T179" s="61"/>
      <c r="U179" s="61"/>
      <c r="V179" s="61"/>
      <c r="W179" s="61"/>
      <c r="X179" s="61"/>
      <c r="Y179" s="61"/>
      <c r="Z179" s="61"/>
      <c r="AA179" s="61"/>
      <c r="AB179" s="61"/>
      <c r="AC179" s="61"/>
      <c r="AD179" s="61"/>
      <c r="AE179" s="61"/>
      <c r="AF179" s="61"/>
      <c r="AG179" s="61"/>
      <c r="AH179" s="61"/>
      <c r="AI179" s="61"/>
    </row>
    <row r="180" spans="19:35">
      <c r="S180" s="61"/>
      <c r="T180" s="61"/>
      <c r="U180" s="61"/>
      <c r="V180" s="61"/>
      <c r="W180" s="61"/>
      <c r="X180" s="61"/>
      <c r="Y180" s="61"/>
      <c r="Z180" s="61"/>
      <c r="AA180" s="61"/>
      <c r="AB180" s="61"/>
      <c r="AC180" s="61"/>
      <c r="AD180" s="61"/>
      <c r="AE180" s="61"/>
      <c r="AF180" s="61"/>
      <c r="AG180" s="61"/>
      <c r="AH180" s="61"/>
      <c r="AI180" s="61"/>
    </row>
    <row r="181" spans="19:35">
      <c r="S181" s="61"/>
      <c r="T181" s="61"/>
      <c r="U181" s="61"/>
      <c r="V181" s="61"/>
      <c r="W181" s="61"/>
      <c r="X181" s="61"/>
      <c r="Y181" s="61"/>
      <c r="Z181" s="61"/>
      <c r="AA181" s="61"/>
      <c r="AB181" s="61"/>
      <c r="AC181" s="61"/>
      <c r="AD181" s="61"/>
      <c r="AE181" s="61"/>
      <c r="AF181" s="61"/>
      <c r="AG181" s="61"/>
      <c r="AH181" s="61"/>
      <c r="AI181" s="61"/>
    </row>
    <row r="182" spans="19:35">
      <c r="S182" s="98" t="s">
        <v>144</v>
      </c>
      <c r="T182" s="98"/>
      <c r="U182" s="98"/>
      <c r="V182" s="98"/>
      <c r="W182" s="98"/>
      <c r="X182" s="98"/>
      <c r="Y182" s="98"/>
      <c r="Z182" s="98"/>
      <c r="AA182" s="98"/>
      <c r="AB182" s="98"/>
      <c r="AC182" s="98"/>
      <c r="AD182" s="98"/>
      <c r="AE182" s="98"/>
      <c r="AF182" s="98"/>
      <c r="AG182" s="98"/>
      <c r="AH182" s="98"/>
      <c r="AI182" s="98"/>
    </row>
    <row r="183" spans="19:35">
      <c r="S183" s="103" t="s">
        <v>102</v>
      </c>
      <c r="T183" s="103"/>
      <c r="U183" s="103"/>
      <c r="V183" s="103"/>
      <c r="W183" s="103"/>
      <c r="X183" s="103"/>
      <c r="Y183" s="103"/>
      <c r="Z183" s="103"/>
      <c r="AA183" s="103"/>
      <c r="AB183" s="103"/>
      <c r="AC183" s="103"/>
      <c r="AD183" s="103"/>
      <c r="AE183" s="103"/>
      <c r="AF183" s="103"/>
      <c r="AG183" s="103"/>
      <c r="AH183" s="103"/>
      <c r="AI183" s="103"/>
    </row>
    <row r="184" spans="19:35">
      <c r="S184" s="103" t="s">
        <v>105</v>
      </c>
      <c r="T184" s="103"/>
      <c r="U184" s="103"/>
      <c r="V184" s="103"/>
      <c r="W184" s="103"/>
      <c r="X184" s="103"/>
      <c r="Y184" s="103"/>
      <c r="Z184" s="103"/>
      <c r="AA184" s="103"/>
      <c r="AB184" s="103"/>
      <c r="AC184" s="103"/>
      <c r="AD184" s="103"/>
      <c r="AE184" s="103"/>
      <c r="AF184" s="103"/>
      <c r="AG184" s="103"/>
      <c r="AH184" s="103"/>
      <c r="AI184" s="103"/>
    </row>
    <row r="185" spans="19:35">
      <c r="S185" s="103" t="s">
        <v>106</v>
      </c>
      <c r="T185" s="103"/>
      <c r="U185" s="103"/>
      <c r="V185" s="103"/>
      <c r="W185" s="103"/>
      <c r="X185" s="103"/>
      <c r="Y185" s="103"/>
      <c r="Z185" s="103"/>
      <c r="AA185" s="101"/>
      <c r="AB185" s="103"/>
      <c r="AC185" s="103"/>
      <c r="AD185" s="103"/>
      <c r="AE185" s="103"/>
      <c r="AF185" s="103"/>
      <c r="AG185" s="103"/>
      <c r="AH185" s="101"/>
      <c r="AI185" s="103"/>
    </row>
    <row r="186" spans="19:35">
      <c r="S186" s="103" t="s">
        <v>110</v>
      </c>
      <c r="T186" s="103"/>
      <c r="U186" s="103"/>
      <c r="V186" s="103"/>
      <c r="W186" s="103"/>
      <c r="X186" s="103"/>
      <c r="Y186" s="103"/>
      <c r="Z186" s="103"/>
      <c r="AA186" s="103"/>
      <c r="AB186" s="103"/>
      <c r="AC186" s="103"/>
      <c r="AD186" s="103"/>
      <c r="AE186" s="103"/>
      <c r="AF186" s="103"/>
      <c r="AG186" s="103"/>
      <c r="AH186" s="103"/>
      <c r="AI186" s="103"/>
    </row>
    <row r="187" spans="19:35">
      <c r="S187" s="101" t="s">
        <v>132</v>
      </c>
      <c r="T187" s="102"/>
      <c r="U187" s="103"/>
      <c r="V187" s="103"/>
      <c r="W187" s="103"/>
      <c r="X187" s="103"/>
      <c r="Y187" s="103"/>
      <c r="Z187" s="103"/>
      <c r="AA187" s="103"/>
      <c r="AB187" s="103"/>
      <c r="AC187" s="103"/>
      <c r="AD187" s="103"/>
      <c r="AE187" s="101"/>
      <c r="AF187" s="103"/>
      <c r="AG187" s="103"/>
      <c r="AH187" s="103"/>
      <c r="AI187" s="103"/>
    </row>
    <row r="188" spans="19:35">
      <c r="S188" s="103" t="s">
        <v>111</v>
      </c>
      <c r="T188" s="61"/>
      <c r="U188" s="103"/>
      <c r="V188" s="103"/>
      <c r="W188" s="103"/>
      <c r="X188" s="103"/>
      <c r="Y188" s="103"/>
      <c r="Z188" s="103"/>
      <c r="AA188" s="103"/>
      <c r="AB188" s="103"/>
      <c r="AC188" s="61"/>
      <c r="AD188" s="103"/>
      <c r="AE188" s="103"/>
      <c r="AF188" s="61"/>
      <c r="AG188" s="103"/>
      <c r="AH188" s="61"/>
      <c r="AI188" s="61"/>
    </row>
    <row r="189" spans="19:35">
      <c r="S189" s="61"/>
      <c r="T189" s="61"/>
      <c r="U189" s="61"/>
      <c r="V189" s="61"/>
      <c r="W189" s="103"/>
      <c r="X189" s="61"/>
      <c r="Y189" s="61"/>
      <c r="Z189" s="61"/>
      <c r="AA189" s="61"/>
      <c r="AB189" s="61"/>
      <c r="AC189" s="61"/>
      <c r="AD189" s="61"/>
      <c r="AE189" s="61"/>
      <c r="AF189" s="61"/>
      <c r="AG189" s="61"/>
      <c r="AH189" s="61"/>
      <c r="AI189" s="61"/>
    </row>
    <row r="190" spans="19:35">
      <c r="S190" s="48" t="s">
        <v>80</v>
      </c>
      <c r="T190" s="48"/>
      <c r="U190" s="48"/>
      <c r="V190" s="48"/>
      <c r="W190" s="48"/>
      <c r="X190" s="48"/>
      <c r="Y190" s="48"/>
      <c r="Z190" s="48"/>
      <c r="AA190" s="48"/>
      <c r="AB190" s="48"/>
      <c r="AC190" s="48"/>
      <c r="AD190" s="48"/>
      <c r="AE190" s="48"/>
      <c r="AF190" s="48"/>
      <c r="AG190" s="48"/>
      <c r="AH190" s="48"/>
      <c r="AI190" s="48"/>
    </row>
    <row r="191" spans="19:35">
      <c r="S191" s="61" t="s">
        <v>175</v>
      </c>
      <c r="T191" s="61"/>
      <c r="U191" s="61"/>
      <c r="V191" s="61"/>
      <c r="W191" s="61"/>
      <c r="X191" s="61"/>
      <c r="Y191" s="61"/>
      <c r="Z191" s="61"/>
      <c r="AA191" s="61"/>
      <c r="AB191" s="61"/>
      <c r="AC191" s="61"/>
      <c r="AD191" s="61"/>
      <c r="AE191" s="61"/>
      <c r="AF191" s="61"/>
      <c r="AG191" s="61"/>
      <c r="AH191" s="61"/>
      <c r="AI191" s="61"/>
    </row>
    <row r="192" spans="19:35">
      <c r="S192" s="61" t="s">
        <v>179</v>
      </c>
      <c r="T192" s="61"/>
      <c r="U192" s="61"/>
      <c r="V192" s="61"/>
      <c r="W192" s="61"/>
      <c r="X192" s="61"/>
      <c r="Y192" s="61"/>
      <c r="Z192" s="61"/>
      <c r="AA192" s="61"/>
      <c r="AB192" s="61"/>
      <c r="AC192" s="61"/>
      <c r="AD192" s="61"/>
      <c r="AE192" s="61"/>
      <c r="AF192" s="61"/>
      <c r="AG192" s="61"/>
      <c r="AH192" s="61"/>
      <c r="AI192" s="61"/>
    </row>
    <row r="193" spans="19:35">
      <c r="S193" s="61" t="s">
        <v>176</v>
      </c>
      <c r="T193" s="61"/>
      <c r="U193" s="61"/>
      <c r="V193" s="61"/>
      <c r="W193" s="61"/>
      <c r="X193" s="61"/>
      <c r="Y193" s="61"/>
      <c r="Z193" s="61"/>
      <c r="AA193" s="61"/>
      <c r="AB193" s="61"/>
      <c r="AC193" s="61"/>
      <c r="AD193" s="61"/>
      <c r="AE193" s="61"/>
      <c r="AF193" s="61"/>
      <c r="AG193" s="61"/>
      <c r="AH193" s="61"/>
      <c r="AI193" s="61"/>
    </row>
    <row r="194" spans="19:35">
      <c r="S194" s="61" t="s">
        <v>177</v>
      </c>
      <c r="T194" s="61"/>
      <c r="U194" s="61"/>
      <c r="V194" s="61"/>
      <c r="W194" s="61"/>
      <c r="X194" s="61"/>
      <c r="Y194" s="61"/>
      <c r="Z194" s="61"/>
      <c r="AA194" s="61"/>
      <c r="AB194" s="61"/>
      <c r="AC194" s="61"/>
      <c r="AD194" s="61"/>
      <c r="AE194" s="61"/>
      <c r="AF194" s="61"/>
      <c r="AG194" s="61"/>
      <c r="AH194" s="61"/>
      <c r="AI194" s="61"/>
    </row>
    <row r="195" spans="19:35" s="61" customFormat="1">
      <c r="S195" s="61" t="s">
        <v>178</v>
      </c>
    </row>
    <row r="196" spans="19:35">
      <c r="S196" s="61"/>
      <c r="T196" s="61"/>
      <c r="U196" s="61"/>
      <c r="V196" s="95"/>
      <c r="W196" s="61"/>
      <c r="X196" s="61"/>
      <c r="Y196" s="61"/>
      <c r="Z196" s="61"/>
      <c r="AA196" s="61"/>
      <c r="AB196" s="61"/>
      <c r="AC196" s="61"/>
      <c r="AD196" s="61"/>
      <c r="AE196" s="61"/>
      <c r="AF196" s="61"/>
      <c r="AG196" s="61"/>
      <c r="AH196" s="61"/>
      <c r="AI196" s="61"/>
    </row>
    <row r="197" spans="19:35">
      <c r="S197" s="61"/>
      <c r="T197" s="61"/>
      <c r="U197" s="61"/>
      <c r="V197" s="61"/>
      <c r="W197" s="61"/>
      <c r="X197" s="61"/>
      <c r="Y197" s="61"/>
      <c r="Z197" s="61"/>
      <c r="AA197" s="61"/>
      <c r="AB197" s="61"/>
      <c r="AC197" s="61"/>
      <c r="AD197" s="61"/>
      <c r="AE197" s="61"/>
      <c r="AF197" s="61"/>
      <c r="AG197" s="61"/>
      <c r="AH197" s="61"/>
      <c r="AI197" s="61"/>
    </row>
    <row r="198" spans="19:35">
      <c r="S198" s="48" t="s">
        <v>81</v>
      </c>
      <c r="T198" s="48"/>
      <c r="U198" s="48"/>
      <c r="V198" s="48"/>
      <c r="W198" s="48"/>
      <c r="X198" s="48"/>
      <c r="Y198" s="48"/>
      <c r="Z198" s="48"/>
      <c r="AA198" s="48"/>
      <c r="AB198" s="48"/>
      <c r="AC198" s="48"/>
      <c r="AD198" s="48"/>
      <c r="AE198" s="48"/>
      <c r="AF198" s="48"/>
      <c r="AG198" s="48"/>
      <c r="AH198" s="48"/>
      <c r="AI198" s="48"/>
    </row>
    <row r="199" spans="19:35">
      <c r="S199" s="104" t="s">
        <v>168</v>
      </c>
      <c r="T199" s="61"/>
      <c r="U199" s="61"/>
      <c r="V199" s="61"/>
      <c r="W199" s="95"/>
      <c r="X199" s="95"/>
      <c r="Y199" s="95"/>
      <c r="Z199" s="61"/>
      <c r="AA199" s="61"/>
      <c r="AB199" s="61"/>
      <c r="AC199" s="61"/>
      <c r="AD199" s="105"/>
      <c r="AE199" s="61"/>
      <c r="AF199" s="61"/>
      <c r="AG199" s="101"/>
      <c r="AH199" s="61"/>
      <c r="AI199" s="105"/>
    </row>
    <row r="200" spans="19:35">
      <c r="S200" s="105" t="s">
        <v>140</v>
      </c>
      <c r="T200" s="95"/>
      <c r="U200" s="61"/>
      <c r="V200" s="61"/>
      <c r="W200" s="95"/>
      <c r="X200" s="61"/>
      <c r="Y200" s="61"/>
      <c r="Z200" s="61"/>
      <c r="AA200" s="61"/>
      <c r="AB200" s="61"/>
      <c r="AC200" s="61"/>
      <c r="AD200" s="105"/>
      <c r="AE200" s="61"/>
      <c r="AF200" s="61"/>
      <c r="AG200" s="105"/>
      <c r="AH200" s="61"/>
      <c r="AI200" s="105"/>
    </row>
    <row r="201" spans="19:35">
      <c r="S201" s="105" t="s">
        <v>146</v>
      </c>
      <c r="T201" s="61"/>
      <c r="U201" s="61"/>
      <c r="V201" s="61"/>
      <c r="W201" s="61"/>
      <c r="X201" s="61"/>
      <c r="Y201" s="95"/>
      <c r="Z201" s="61"/>
      <c r="AA201" s="61"/>
      <c r="AB201" s="61"/>
      <c r="AC201" s="61"/>
      <c r="AD201" s="105"/>
      <c r="AE201" s="61"/>
      <c r="AF201" s="61"/>
      <c r="AG201" s="105"/>
      <c r="AH201" s="61"/>
      <c r="AI201" s="105"/>
    </row>
    <row r="202" spans="19:35">
      <c r="S202" s="105" t="s">
        <v>137</v>
      </c>
      <c r="T202" s="61"/>
      <c r="U202" s="61"/>
      <c r="V202" s="95"/>
      <c r="W202" s="61"/>
      <c r="X202" s="61"/>
      <c r="Y202" s="61"/>
      <c r="Z202" s="61"/>
      <c r="AA202" s="61"/>
      <c r="AB202" s="61"/>
      <c r="AC202" s="61"/>
      <c r="AD202" s="105"/>
      <c r="AE202" s="61"/>
      <c r="AF202" s="61"/>
      <c r="AG202" s="105"/>
      <c r="AH202" s="61"/>
      <c r="AI202" s="105"/>
    </row>
    <row r="203" spans="19:35">
      <c r="S203" s="105" t="s">
        <v>138</v>
      </c>
      <c r="T203" s="61"/>
      <c r="U203" s="61"/>
      <c r="V203" s="61"/>
      <c r="W203" s="95"/>
      <c r="X203" s="61"/>
      <c r="Y203" s="61"/>
      <c r="Z203" s="61"/>
      <c r="AA203" s="61"/>
      <c r="AB203" s="61"/>
      <c r="AC203" s="61"/>
      <c r="AD203" s="105"/>
      <c r="AE203" s="61"/>
      <c r="AF203" s="61"/>
      <c r="AG203" s="101"/>
      <c r="AH203" s="61"/>
      <c r="AI203" s="105"/>
    </row>
    <row r="204" spans="19:35">
      <c r="S204" s="105" t="s">
        <v>139</v>
      </c>
      <c r="T204" s="61"/>
      <c r="U204" s="61"/>
      <c r="V204" s="61"/>
      <c r="W204" s="61"/>
      <c r="X204" s="95"/>
      <c r="Y204" s="61"/>
      <c r="Z204" s="61"/>
      <c r="AA204" s="61"/>
      <c r="AB204" s="61"/>
      <c r="AC204" s="61"/>
      <c r="AD204" s="61"/>
      <c r="AE204" s="61"/>
      <c r="AF204" s="61"/>
      <c r="AG204" s="101"/>
      <c r="AH204" s="61"/>
      <c r="AI204" s="105"/>
    </row>
    <row r="205" spans="19:35">
      <c r="S205" s="48" t="s">
        <v>82</v>
      </c>
      <c r="T205" s="48"/>
      <c r="U205" s="48"/>
      <c r="V205" s="48"/>
      <c r="W205" s="48"/>
      <c r="X205" s="48"/>
      <c r="Y205" s="48"/>
      <c r="Z205" s="48"/>
      <c r="AA205" s="48"/>
      <c r="AB205" s="48"/>
      <c r="AC205" s="48"/>
      <c r="AD205" s="48"/>
      <c r="AE205" s="48"/>
      <c r="AF205" s="48"/>
      <c r="AG205" s="48"/>
      <c r="AH205" s="48"/>
      <c r="AI205" s="48"/>
    </row>
    <row r="206" spans="19:35" s="61" customFormat="1">
      <c r="S206" s="61" t="s">
        <v>170</v>
      </c>
    </row>
    <row r="207" spans="19:35" s="61" customFormat="1">
      <c r="S207" s="61" t="s">
        <v>171</v>
      </c>
    </row>
    <row r="208" spans="19:35">
      <c r="S208" s="61" t="s">
        <v>172</v>
      </c>
      <c r="T208" s="61"/>
      <c r="U208" s="61"/>
      <c r="V208" s="61"/>
      <c r="W208" s="61"/>
      <c r="X208" s="61"/>
      <c r="Y208" s="61"/>
      <c r="Z208" s="61"/>
      <c r="AA208" s="61"/>
      <c r="AB208" s="61"/>
      <c r="AC208" s="61"/>
      <c r="AD208" s="61"/>
      <c r="AE208" s="61"/>
      <c r="AF208" s="61"/>
      <c r="AG208" s="61"/>
      <c r="AH208" s="61"/>
      <c r="AI208" s="61"/>
    </row>
    <row r="209" spans="19:35">
      <c r="S209" s="61" t="s">
        <v>173</v>
      </c>
      <c r="T209" s="61"/>
      <c r="U209" s="61"/>
      <c r="V209" s="61"/>
      <c r="W209" s="61"/>
      <c r="X209" s="61"/>
      <c r="Y209" s="61"/>
      <c r="Z209" s="61"/>
      <c r="AA209" s="61"/>
      <c r="AB209" s="61"/>
      <c r="AC209" s="61"/>
      <c r="AD209" s="61"/>
      <c r="AE209" s="61"/>
      <c r="AF209" s="61"/>
      <c r="AG209" s="61"/>
      <c r="AH209" s="61"/>
      <c r="AI209" s="61"/>
    </row>
    <row r="210" spans="19:35">
      <c r="S210" s="61" t="s">
        <v>174</v>
      </c>
      <c r="T210" s="61"/>
      <c r="U210" s="61"/>
      <c r="V210" s="61"/>
      <c r="W210" s="61"/>
      <c r="X210" s="61"/>
      <c r="Y210" s="61"/>
      <c r="Z210" s="61"/>
      <c r="AA210" s="61"/>
      <c r="AB210" s="61"/>
      <c r="AC210" s="61"/>
      <c r="AD210" s="61"/>
      <c r="AE210" s="61"/>
      <c r="AF210" s="61"/>
      <c r="AG210" s="61"/>
      <c r="AH210" s="61"/>
      <c r="AI210" s="61"/>
    </row>
    <row r="211" spans="19:35">
      <c r="S211" s="61"/>
      <c r="T211" s="61"/>
      <c r="U211" s="61"/>
      <c r="V211" s="61"/>
      <c r="W211" s="61"/>
      <c r="X211" s="61"/>
      <c r="Y211" s="61"/>
      <c r="Z211" s="61"/>
      <c r="AA211" s="61"/>
      <c r="AB211" s="61"/>
      <c r="AC211" s="61"/>
      <c r="AD211" s="61"/>
      <c r="AE211" s="61"/>
      <c r="AF211" s="61"/>
      <c r="AG211" s="61"/>
      <c r="AH211" s="61"/>
      <c r="AI211" s="61"/>
    </row>
    <row r="212" spans="19:35">
      <c r="S212" s="61"/>
      <c r="T212" s="61"/>
      <c r="U212" s="61"/>
      <c r="V212" s="61"/>
      <c r="W212" s="61"/>
      <c r="X212" s="61"/>
      <c r="Y212" s="61"/>
      <c r="Z212" s="61"/>
      <c r="AA212" s="61"/>
      <c r="AB212" s="61"/>
      <c r="AC212" s="61"/>
      <c r="AD212" s="61"/>
      <c r="AE212" s="61"/>
      <c r="AF212" s="61"/>
      <c r="AG212" s="61"/>
      <c r="AH212" s="61"/>
      <c r="AI212" s="61"/>
    </row>
    <row r="213" spans="19:35">
      <c r="S213" s="108" t="s">
        <v>83</v>
      </c>
      <c r="T213" s="108"/>
      <c r="U213" s="108"/>
      <c r="V213" s="108"/>
      <c r="W213" s="108"/>
      <c r="X213" s="108"/>
      <c r="Y213" s="108"/>
      <c r="Z213" s="108"/>
      <c r="AA213" s="108"/>
      <c r="AB213" s="108"/>
      <c r="AC213" s="108"/>
      <c r="AD213" s="108"/>
      <c r="AE213" s="108"/>
      <c r="AF213" s="108"/>
      <c r="AG213" s="108"/>
      <c r="AH213" s="108"/>
      <c r="AI213" s="108"/>
    </row>
    <row r="214" spans="19:35">
      <c r="S214" s="61" t="s">
        <v>191</v>
      </c>
      <c r="T214" s="61"/>
      <c r="U214" s="61"/>
      <c r="V214" s="61"/>
      <c r="W214" s="61"/>
      <c r="X214" s="61"/>
      <c r="Y214" s="61"/>
      <c r="Z214" s="61"/>
      <c r="AA214" s="61"/>
      <c r="AB214" s="61"/>
      <c r="AC214" s="95"/>
      <c r="AD214" s="61"/>
      <c r="AE214" s="95"/>
      <c r="AF214" s="61"/>
      <c r="AG214" s="61"/>
      <c r="AH214" s="61"/>
      <c r="AI214" s="61"/>
    </row>
    <row r="215" spans="19:35" s="61" customFormat="1">
      <c r="S215" s="61" t="s">
        <v>192</v>
      </c>
      <c r="V215" s="95"/>
      <c r="AA215" s="95"/>
      <c r="AI215" s="95"/>
    </row>
    <row r="216" spans="19:35">
      <c r="S216" s="61" t="s">
        <v>193</v>
      </c>
      <c r="T216" s="61"/>
      <c r="U216" s="61"/>
      <c r="V216" s="61"/>
      <c r="W216" s="61"/>
      <c r="X216" s="61"/>
      <c r="Y216" s="61"/>
      <c r="Z216" s="95"/>
      <c r="AA216" s="61"/>
      <c r="AB216" s="95"/>
      <c r="AC216" s="61"/>
      <c r="AD216" s="61"/>
      <c r="AE216" s="95"/>
      <c r="AF216" s="61"/>
      <c r="AG216" s="61"/>
      <c r="AH216" s="61"/>
      <c r="AI216" s="61"/>
    </row>
    <row r="217" spans="19:35">
      <c r="S217" s="61" t="s">
        <v>194</v>
      </c>
      <c r="T217" s="61"/>
      <c r="U217" s="61"/>
      <c r="V217" s="61"/>
      <c r="W217" s="61"/>
      <c r="X217" s="61"/>
      <c r="Y217" s="61"/>
      <c r="Z217" s="61"/>
      <c r="AA217" s="61"/>
      <c r="AB217" s="61"/>
      <c r="AC217" s="61"/>
      <c r="AD217" s="61"/>
      <c r="AE217" s="61"/>
      <c r="AF217" s="61"/>
      <c r="AG217" s="95"/>
      <c r="AH217" s="61"/>
      <c r="AI217" s="61"/>
    </row>
    <row r="218" spans="19:35">
      <c r="S218" s="61" t="s">
        <v>195</v>
      </c>
      <c r="T218" s="61"/>
      <c r="U218" s="61"/>
      <c r="V218" s="95"/>
      <c r="W218" s="61"/>
      <c r="X218" s="61"/>
      <c r="Y218" s="95"/>
      <c r="Z218" s="95"/>
      <c r="AA218" s="61"/>
      <c r="AB218" s="61"/>
      <c r="AC218" s="61"/>
      <c r="AD218" s="61"/>
      <c r="AE218" s="61"/>
      <c r="AF218" s="95"/>
      <c r="AG218" s="95"/>
      <c r="AH218" s="61"/>
      <c r="AI218" s="61"/>
    </row>
    <row r="219" spans="19:35">
      <c r="S219" s="61"/>
      <c r="T219" s="61"/>
      <c r="U219" s="61"/>
      <c r="V219" s="95"/>
      <c r="W219" s="61"/>
      <c r="X219" s="61"/>
      <c r="Y219" s="61"/>
      <c r="Z219" s="61"/>
      <c r="AA219" s="61"/>
      <c r="AB219" s="61"/>
      <c r="AC219" s="61"/>
      <c r="AD219" s="61"/>
      <c r="AE219" s="61"/>
      <c r="AF219" s="61"/>
      <c r="AG219" s="61"/>
      <c r="AH219" s="61"/>
      <c r="AI219" s="61"/>
    </row>
    <row r="220" spans="19:35">
      <c r="S220" s="48" t="s">
        <v>84</v>
      </c>
      <c r="T220" s="48"/>
      <c r="U220" s="48"/>
      <c r="V220" s="48"/>
      <c r="W220" s="48"/>
      <c r="X220" s="48"/>
      <c r="Y220" s="48"/>
      <c r="Z220" s="48"/>
      <c r="AA220" s="48"/>
      <c r="AB220" s="48"/>
      <c r="AC220" s="48"/>
      <c r="AD220" s="48"/>
      <c r="AE220" s="48"/>
      <c r="AF220" s="48"/>
      <c r="AG220" s="48"/>
      <c r="AH220" s="48"/>
      <c r="AI220" s="48"/>
    </row>
    <row r="221" spans="19:35">
      <c r="S221" s="61" t="s">
        <v>196</v>
      </c>
      <c r="T221" s="61"/>
      <c r="U221" s="61"/>
      <c r="V221" s="61"/>
      <c r="W221" s="61"/>
      <c r="X221" s="61"/>
      <c r="Y221" s="61"/>
      <c r="Z221" s="61"/>
      <c r="AA221" s="61"/>
      <c r="AB221" s="61"/>
      <c r="AC221" s="61"/>
      <c r="AD221" s="61"/>
      <c r="AE221" s="61"/>
      <c r="AF221" s="61"/>
      <c r="AG221" s="61"/>
      <c r="AH221" s="61"/>
      <c r="AI221" s="61"/>
    </row>
    <row r="222" spans="19:35">
      <c r="S222" s="61" t="s">
        <v>197</v>
      </c>
      <c r="T222" s="61"/>
      <c r="U222" s="61"/>
      <c r="V222" s="61"/>
      <c r="W222" s="61"/>
      <c r="X222" s="61"/>
      <c r="Y222" s="61"/>
      <c r="Z222" s="61"/>
      <c r="AA222" s="61"/>
      <c r="AB222" s="61"/>
      <c r="AC222" s="61"/>
      <c r="AD222" s="61"/>
      <c r="AE222" s="61"/>
      <c r="AF222" s="61"/>
      <c r="AG222" s="61"/>
      <c r="AH222" s="61"/>
      <c r="AI222" s="61"/>
    </row>
    <row r="223" spans="19:35">
      <c r="S223" s="61" t="s">
        <v>198</v>
      </c>
      <c r="T223" s="61"/>
      <c r="U223" s="61"/>
      <c r="V223" s="61"/>
      <c r="W223" s="61"/>
      <c r="X223" s="61"/>
      <c r="Y223" s="61"/>
      <c r="Z223" s="61"/>
      <c r="AA223" s="61"/>
      <c r="AB223" s="61"/>
      <c r="AC223" s="61"/>
      <c r="AD223" s="61"/>
      <c r="AE223" s="61"/>
      <c r="AF223" s="61"/>
      <c r="AG223" s="61"/>
      <c r="AH223" s="61"/>
      <c r="AI223" s="61"/>
    </row>
    <row r="224" spans="19:35">
      <c r="S224" s="61" t="s">
        <v>199</v>
      </c>
      <c r="T224" s="61"/>
      <c r="U224" s="61"/>
      <c r="V224" s="61"/>
      <c r="W224" s="61"/>
      <c r="X224" s="61"/>
      <c r="Y224" s="61"/>
      <c r="Z224" s="61"/>
      <c r="AA224" s="61"/>
      <c r="AB224" s="61"/>
      <c r="AC224" s="61"/>
      <c r="AD224" s="61"/>
      <c r="AE224" s="61"/>
      <c r="AF224" s="61"/>
      <c r="AG224" s="61"/>
      <c r="AH224" s="61"/>
      <c r="AI224" s="61"/>
    </row>
    <row r="225" spans="19:35">
      <c r="S225" s="61" t="s">
        <v>200</v>
      </c>
      <c r="T225" s="61"/>
      <c r="V225" s="61"/>
      <c r="AA225" s="61"/>
      <c r="AB225" s="61"/>
      <c r="AC225" s="61"/>
      <c r="AD225" s="61"/>
      <c r="AE225" s="61"/>
      <c r="AF225" s="61"/>
      <c r="AG225" s="61"/>
      <c r="AH225" s="61"/>
    </row>
    <row r="226" spans="19:35" s="61" customFormat="1"/>
    <row r="227" spans="19:35" s="61" customFormat="1"/>
    <row r="228" spans="19:35" s="61" customFormat="1"/>
    <row r="229" spans="19:35" s="61" customFormat="1"/>
    <row r="230" spans="19:35">
      <c r="S230" s="48" t="s">
        <v>85</v>
      </c>
      <c r="T230" s="48"/>
      <c r="U230" s="48"/>
      <c r="V230" s="48"/>
      <c r="W230" s="48"/>
      <c r="X230" s="48"/>
      <c r="Y230" s="48"/>
      <c r="Z230" s="48"/>
      <c r="AA230" s="48"/>
      <c r="AB230" s="48"/>
      <c r="AC230" s="48"/>
      <c r="AD230" s="48"/>
      <c r="AE230" s="48"/>
      <c r="AF230" s="48"/>
      <c r="AG230" s="48"/>
      <c r="AH230" s="48"/>
      <c r="AI230" s="48"/>
    </row>
    <row r="236" spans="19:35">
      <c r="S236" s="48"/>
      <c r="T236" s="48"/>
      <c r="U236" s="48"/>
      <c r="V236" s="48"/>
      <c r="W236" s="48"/>
      <c r="X236" s="48"/>
      <c r="Y236" s="48"/>
      <c r="Z236" s="48"/>
      <c r="AA236" s="48"/>
      <c r="AB236" s="48"/>
      <c r="AC236" s="48"/>
      <c r="AD236" s="48"/>
      <c r="AE236" s="48"/>
      <c r="AF236" s="48"/>
      <c r="AG236" s="48"/>
      <c r="AH236" s="48"/>
      <c r="AI236" s="48"/>
    </row>
    <row r="242" spans="19:35">
      <c r="S242" s="48"/>
      <c r="T242" s="48"/>
      <c r="U242" s="48"/>
      <c r="V242" s="48"/>
      <c r="W242" s="48"/>
      <c r="X242" s="48"/>
      <c r="Y242" s="48"/>
      <c r="Z242" s="48"/>
      <c r="AA242" s="48"/>
      <c r="AB242" s="48"/>
      <c r="AC242" s="48"/>
      <c r="AD242" s="48"/>
      <c r="AE242" s="48"/>
      <c r="AF242" s="48"/>
      <c r="AG242" s="48"/>
      <c r="AH242" s="48"/>
      <c r="AI242" s="48"/>
    </row>
    <row r="243" spans="19:35" s="61" customFormat="1">
      <c r="S243" s="98"/>
      <c r="T243" s="98"/>
      <c r="U243" s="98"/>
      <c r="V243" s="98"/>
      <c r="W243" s="98"/>
      <c r="X243" s="98"/>
      <c r="Y243" s="98"/>
      <c r="Z243" s="98"/>
      <c r="AA243" s="98"/>
      <c r="AB243" s="98"/>
      <c r="AC243" s="98"/>
      <c r="AD243" s="98"/>
      <c r="AE243" s="98"/>
      <c r="AF243" s="98"/>
      <c r="AG243" s="98"/>
      <c r="AH243" s="98"/>
      <c r="AI243" s="98"/>
    </row>
    <row r="244" spans="19:35" s="61" customFormat="1">
      <c r="S244" s="98"/>
      <c r="T244" s="98"/>
      <c r="U244" s="98"/>
      <c r="V244" s="98"/>
      <c r="W244" s="98"/>
      <c r="X244" s="98"/>
      <c r="Y244" s="98"/>
      <c r="Z244" s="98"/>
      <c r="AA244" s="98"/>
      <c r="AB244" s="98"/>
      <c r="AC244" s="98"/>
      <c r="AD244" s="98"/>
      <c r="AE244" s="98"/>
      <c r="AF244" s="98"/>
      <c r="AG244" s="98"/>
      <c r="AH244" s="98"/>
      <c r="AI244" s="98"/>
    </row>
    <row r="245" spans="19:35" s="61" customFormat="1">
      <c r="S245" s="98"/>
      <c r="T245" s="98"/>
      <c r="U245" s="98"/>
      <c r="V245" s="98"/>
      <c r="W245" s="98"/>
      <c r="X245" s="98"/>
      <c r="Y245" s="98"/>
      <c r="Z245" s="98"/>
      <c r="AA245" s="98"/>
      <c r="AB245" s="98"/>
      <c r="AC245" s="98"/>
      <c r="AD245" s="98"/>
      <c r="AE245" s="98"/>
      <c r="AF245" s="98"/>
      <c r="AG245" s="98"/>
      <c r="AH245" s="98"/>
      <c r="AI245" s="98"/>
    </row>
    <row r="246" spans="19:35" s="61" customFormat="1">
      <c r="S246" s="98"/>
      <c r="T246" s="98"/>
      <c r="U246" s="98"/>
      <c r="V246" s="98"/>
      <c r="W246" s="98"/>
      <c r="X246" s="98"/>
      <c r="Y246" s="98"/>
      <c r="Z246" s="98"/>
      <c r="AA246" s="98"/>
      <c r="AB246" s="98"/>
      <c r="AC246" s="98"/>
      <c r="AD246" s="98"/>
      <c r="AE246" s="98"/>
      <c r="AF246" s="98"/>
      <c r="AG246" s="98"/>
      <c r="AH246" s="98"/>
      <c r="AI246" s="98"/>
    </row>
    <row r="247" spans="19:35" s="61" customFormat="1">
      <c r="S247" s="98"/>
      <c r="T247" s="98"/>
      <c r="U247" s="98"/>
      <c r="V247" s="98"/>
      <c r="W247" s="98"/>
      <c r="X247" s="98"/>
      <c r="Y247" s="98"/>
      <c r="Z247" s="98"/>
      <c r="AA247" s="98"/>
      <c r="AB247" s="98"/>
      <c r="AC247" s="98"/>
      <c r="AD247" s="98"/>
      <c r="AE247" s="98"/>
      <c r="AF247" s="98"/>
      <c r="AG247" s="98"/>
      <c r="AH247" s="98"/>
      <c r="AI247" s="98"/>
    </row>
    <row r="248" spans="19:35" s="61" customFormat="1">
      <c r="S248" s="98"/>
      <c r="T248" s="98"/>
      <c r="U248" s="98"/>
      <c r="V248" s="98"/>
      <c r="W248" s="98"/>
      <c r="X248" s="98"/>
      <c r="Y248" s="98"/>
      <c r="Z248" s="98"/>
      <c r="AA248" s="98"/>
      <c r="AB248" s="98"/>
      <c r="AC248" s="98"/>
      <c r="AD248" s="98"/>
      <c r="AE248" s="98"/>
      <c r="AF248" s="98"/>
      <c r="AG248" s="98"/>
      <c r="AH248" s="98"/>
      <c r="AI248" s="98"/>
    </row>
    <row r="249" spans="19:35" s="61" customFormat="1">
      <c r="S249" s="98"/>
      <c r="T249" s="98"/>
      <c r="U249" s="98"/>
      <c r="V249" s="98"/>
      <c r="W249" s="98"/>
      <c r="X249" s="98"/>
      <c r="Y249" s="98"/>
      <c r="Z249" s="98"/>
      <c r="AA249" s="98"/>
      <c r="AB249" s="98"/>
      <c r="AC249" s="98"/>
      <c r="AD249" s="98"/>
      <c r="AE249" s="98"/>
      <c r="AF249" s="98"/>
      <c r="AG249" s="98"/>
      <c r="AH249" s="98"/>
      <c r="AI249" s="98"/>
    </row>
    <row r="250" spans="19:35" s="61" customFormat="1">
      <c r="S250" s="98"/>
      <c r="T250" s="98"/>
      <c r="U250" s="98"/>
      <c r="V250" s="98"/>
      <c r="W250" s="98"/>
      <c r="X250" s="98"/>
      <c r="Y250" s="98"/>
      <c r="Z250" s="98"/>
      <c r="AA250" s="98"/>
      <c r="AB250" s="98"/>
      <c r="AC250" s="98"/>
      <c r="AD250" s="98"/>
      <c r="AE250" s="98"/>
      <c r="AF250" s="98"/>
      <c r="AG250" s="98"/>
      <c r="AH250" s="98"/>
      <c r="AI250" s="98"/>
    </row>
    <row r="251" spans="19:35" s="61" customFormat="1" ht="23.25">
      <c r="S251" s="49" t="s">
        <v>62</v>
      </c>
      <c r="T251" s="49"/>
      <c r="U251" s="49"/>
      <c r="V251" s="49"/>
      <c r="W251" s="49"/>
      <c r="X251" s="49"/>
      <c r="Y251" s="49"/>
      <c r="Z251" s="49"/>
      <c r="AA251" s="49"/>
      <c r="AB251" s="49"/>
      <c r="AC251" s="49"/>
      <c r="AD251" s="49"/>
      <c r="AE251" s="49"/>
      <c r="AF251" s="49"/>
      <c r="AG251" s="49"/>
      <c r="AH251" s="49"/>
      <c r="AI251" s="49"/>
    </row>
    <row r="252" spans="19:35" s="61" customFormat="1">
      <c r="S252" s="98" t="s">
        <v>143</v>
      </c>
      <c r="T252" s="98"/>
      <c r="U252" s="98"/>
      <c r="V252" s="98"/>
      <c r="W252" s="98"/>
      <c r="X252" s="98"/>
      <c r="Y252" s="98"/>
      <c r="Z252" s="98"/>
      <c r="AA252" s="98"/>
      <c r="AB252" s="98"/>
      <c r="AC252" s="98"/>
      <c r="AD252" s="98"/>
      <c r="AE252" s="98"/>
      <c r="AF252" s="98"/>
      <c r="AG252" s="98"/>
      <c r="AH252" s="98"/>
      <c r="AI252" s="98"/>
    </row>
    <row r="253" spans="19:35" s="61" customFormat="1">
      <c r="S253" s="61" t="s">
        <v>103</v>
      </c>
    </row>
    <row r="254" spans="19:35" s="61" customFormat="1">
      <c r="S254" s="61" t="s">
        <v>109</v>
      </c>
    </row>
    <row r="255" spans="19:35" s="61" customFormat="1">
      <c r="S255" s="61" t="s">
        <v>101</v>
      </c>
    </row>
    <row r="256" spans="19:35" s="61" customFormat="1">
      <c r="S256" s="61" t="s">
        <v>104</v>
      </c>
    </row>
    <row r="257" spans="19:35" s="61" customFormat="1"/>
    <row r="258" spans="19:35" s="61" customFormat="1"/>
    <row r="259" spans="19:35" s="61" customFormat="1"/>
    <row r="260" spans="19:35" s="61" customFormat="1"/>
    <row r="261" spans="19:35" s="61" customFormat="1">
      <c r="S261" s="98" t="s">
        <v>144</v>
      </c>
      <c r="T261" s="98"/>
      <c r="U261" s="98"/>
      <c r="V261" s="98"/>
      <c r="W261" s="98"/>
      <c r="X261" s="98"/>
      <c r="Y261" s="98"/>
      <c r="Z261" s="98"/>
      <c r="AA261" s="98"/>
      <c r="AB261" s="98"/>
      <c r="AC261" s="98"/>
      <c r="AD261" s="98"/>
      <c r="AE261" s="98"/>
      <c r="AF261" s="98"/>
      <c r="AG261" s="98"/>
      <c r="AH261" s="98"/>
      <c r="AI261" s="98"/>
    </row>
    <row r="262" spans="19:35" s="61" customFormat="1">
      <c r="S262" s="99" t="s">
        <v>102</v>
      </c>
      <c r="T262" s="99"/>
      <c r="U262" s="99"/>
      <c r="V262" s="99"/>
      <c r="W262" s="99"/>
      <c r="X262" s="99"/>
      <c r="Y262" s="99"/>
      <c r="Z262" s="99"/>
      <c r="AA262" s="99"/>
      <c r="AB262" s="99"/>
      <c r="AC262" s="99"/>
      <c r="AD262" s="99"/>
      <c r="AE262" s="99"/>
      <c r="AF262" s="99"/>
      <c r="AG262" s="99"/>
      <c r="AH262" s="99"/>
      <c r="AI262" s="99"/>
    </row>
    <row r="263" spans="19:35" s="61" customFormat="1">
      <c r="S263" s="99" t="s">
        <v>105</v>
      </c>
      <c r="T263" s="99"/>
      <c r="U263" s="99"/>
      <c r="V263" s="106"/>
      <c r="W263" s="99"/>
      <c r="X263" s="99"/>
      <c r="Y263" s="99"/>
      <c r="Z263" s="99"/>
      <c r="AA263" s="99"/>
      <c r="AB263" s="99"/>
      <c r="AC263" s="99"/>
      <c r="AD263" s="99"/>
      <c r="AE263" s="99"/>
      <c r="AF263" s="99"/>
      <c r="AG263" s="99"/>
      <c r="AH263" s="99"/>
      <c r="AI263" s="99"/>
    </row>
    <row r="264" spans="19:35" s="61" customFormat="1">
      <c r="S264" s="99" t="s">
        <v>106</v>
      </c>
      <c r="T264" s="99"/>
      <c r="U264" s="99"/>
      <c r="V264" s="99"/>
      <c r="W264" s="99"/>
      <c r="X264" s="99"/>
      <c r="Y264" s="99"/>
      <c r="Z264" s="99"/>
      <c r="AA264" s="101"/>
      <c r="AB264" s="99"/>
      <c r="AC264" s="99"/>
      <c r="AD264" s="99"/>
      <c r="AE264" s="99"/>
      <c r="AF264" s="99"/>
      <c r="AG264" s="99"/>
      <c r="AH264" s="101"/>
      <c r="AI264" s="99"/>
    </row>
    <row r="265" spans="19:35" s="61" customFormat="1">
      <c r="S265" s="99" t="s">
        <v>110</v>
      </c>
      <c r="T265" s="99"/>
      <c r="U265" s="99"/>
      <c r="V265" s="99"/>
      <c r="W265" s="99"/>
      <c r="X265" s="99"/>
      <c r="Y265" s="99"/>
      <c r="Z265" s="99"/>
      <c r="AA265" s="99"/>
      <c r="AB265" s="99"/>
      <c r="AC265" s="99"/>
      <c r="AD265" s="99"/>
      <c r="AE265" s="99"/>
      <c r="AF265" s="99"/>
      <c r="AG265" s="99"/>
      <c r="AH265" s="99"/>
      <c r="AI265" s="99"/>
    </row>
    <row r="266" spans="19:35" s="61" customFormat="1">
      <c r="S266" s="101" t="s">
        <v>132</v>
      </c>
      <c r="T266" s="102"/>
      <c r="U266" s="99"/>
      <c r="V266" s="99"/>
      <c r="W266" s="99"/>
      <c r="X266" s="99"/>
      <c r="Y266" s="99"/>
      <c r="Z266" s="99"/>
      <c r="AA266" s="99"/>
      <c r="AB266" s="99"/>
      <c r="AC266" s="99"/>
      <c r="AD266" s="99"/>
      <c r="AE266" s="101"/>
      <c r="AF266" s="99"/>
      <c r="AG266" s="99"/>
      <c r="AH266" s="99"/>
      <c r="AI266" s="99"/>
    </row>
    <row r="267" spans="19:35" s="61" customFormat="1">
      <c r="S267" s="99" t="s">
        <v>111</v>
      </c>
      <c r="U267" s="99"/>
      <c r="V267" s="99"/>
      <c r="W267" s="99"/>
      <c r="X267" s="99"/>
      <c r="Y267" s="99"/>
      <c r="Z267" s="99"/>
      <c r="AA267" s="99"/>
      <c r="AB267" s="99"/>
      <c r="AD267" s="99"/>
      <c r="AE267" s="99"/>
      <c r="AG267" s="99"/>
    </row>
    <row r="268" spans="19:35" s="61" customFormat="1">
      <c r="W268" s="99"/>
    </row>
    <row r="269" spans="19:35" s="61" customFormat="1">
      <c r="S269" s="98" t="s">
        <v>80</v>
      </c>
      <c r="T269" s="98"/>
      <c r="U269" s="98"/>
      <c r="V269" s="98"/>
      <c r="W269" s="98"/>
      <c r="X269" s="98"/>
      <c r="Y269" s="98"/>
      <c r="Z269" s="98"/>
      <c r="AA269" s="98"/>
      <c r="AB269" s="98"/>
      <c r="AC269" s="98"/>
      <c r="AD269" s="98"/>
      <c r="AE269" s="98"/>
      <c r="AF269" s="98"/>
      <c r="AG269" s="98"/>
      <c r="AH269" s="98"/>
      <c r="AI269" s="98"/>
    </row>
    <row r="270" spans="19:35" s="61" customFormat="1">
      <c r="S270" s="61" t="s">
        <v>175</v>
      </c>
    </row>
    <row r="271" spans="19:35" s="61" customFormat="1">
      <c r="S271" s="61" t="s">
        <v>179</v>
      </c>
    </row>
    <row r="272" spans="19:35" s="61" customFormat="1">
      <c r="S272" s="61" t="s">
        <v>176</v>
      </c>
      <c r="W272" s="10"/>
    </row>
    <row r="273" spans="19:35" s="61" customFormat="1">
      <c r="S273" s="61" t="s">
        <v>177</v>
      </c>
    </row>
    <row r="274" spans="19:35" s="61" customFormat="1">
      <c r="S274" s="61" t="s">
        <v>178</v>
      </c>
    </row>
    <row r="275" spans="19:35" s="61" customFormat="1">
      <c r="V275" s="95"/>
    </row>
    <row r="276" spans="19:35" s="61" customFormat="1"/>
    <row r="277" spans="19:35" s="61" customFormat="1">
      <c r="S277" s="108" t="s">
        <v>81</v>
      </c>
      <c r="T277" s="108"/>
      <c r="U277" s="108"/>
      <c r="V277" s="108"/>
      <c r="W277" s="108"/>
      <c r="X277" s="108"/>
      <c r="Y277" s="108"/>
      <c r="Z277" s="108"/>
      <c r="AA277" s="108"/>
      <c r="AB277" s="108"/>
      <c r="AC277" s="108"/>
      <c r="AD277" s="108"/>
      <c r="AE277" s="108"/>
      <c r="AF277" s="108"/>
      <c r="AG277" s="108"/>
      <c r="AH277" s="108"/>
      <c r="AI277" s="108"/>
    </row>
    <row r="278" spans="19:35" s="61" customFormat="1">
      <c r="S278" s="104" t="s">
        <v>168</v>
      </c>
      <c r="W278" s="95"/>
      <c r="X278" s="95"/>
      <c r="Y278" s="95"/>
      <c r="AD278" s="107"/>
      <c r="AG278" s="101"/>
      <c r="AI278" s="107"/>
    </row>
    <row r="279" spans="19:35" s="61" customFormat="1">
      <c r="S279" s="107" t="s">
        <v>140</v>
      </c>
      <c r="T279" s="95"/>
      <c r="W279" s="95"/>
      <c r="AD279" s="107"/>
      <c r="AG279" s="107"/>
      <c r="AI279" s="107"/>
    </row>
    <row r="280" spans="19:35" s="61" customFormat="1">
      <c r="S280" s="107" t="s">
        <v>146</v>
      </c>
      <c r="Y280" s="95"/>
      <c r="AD280" s="107"/>
      <c r="AG280" s="107"/>
      <c r="AI280" s="107"/>
    </row>
    <row r="281" spans="19:35" s="61" customFormat="1">
      <c r="S281" s="107" t="s">
        <v>137</v>
      </c>
      <c r="V281" s="95"/>
      <c r="AD281" s="107"/>
      <c r="AG281" s="107"/>
      <c r="AI281" s="107"/>
    </row>
    <row r="282" spans="19:35" s="61" customFormat="1">
      <c r="S282" s="107" t="s">
        <v>138</v>
      </c>
      <c r="W282" s="95"/>
      <c r="AD282" s="107"/>
      <c r="AG282" s="101"/>
      <c r="AI282" s="107"/>
    </row>
    <row r="283" spans="19:35" s="61" customFormat="1">
      <c r="S283" s="107" t="s">
        <v>139</v>
      </c>
      <c r="X283" s="95"/>
      <c r="AG283" s="101"/>
      <c r="AI283" s="107"/>
    </row>
    <row r="284" spans="19:35" s="61" customFormat="1">
      <c r="S284" s="97"/>
      <c r="AD284" s="97"/>
      <c r="AG284" s="97"/>
      <c r="AI284" s="97"/>
    </row>
    <row r="285" spans="19:35" s="61" customFormat="1">
      <c r="S285" s="98" t="s">
        <v>82</v>
      </c>
      <c r="T285" s="98"/>
      <c r="U285" s="98"/>
      <c r="V285" s="98"/>
      <c r="W285" s="98"/>
      <c r="X285" s="98"/>
      <c r="Y285" s="98"/>
      <c r="Z285" s="98"/>
      <c r="AA285" s="98"/>
      <c r="AB285" s="98"/>
      <c r="AC285" s="98"/>
      <c r="AD285" s="98"/>
      <c r="AE285" s="98"/>
      <c r="AF285" s="98"/>
      <c r="AG285" s="98"/>
      <c r="AH285" s="98"/>
      <c r="AI285" s="98"/>
    </row>
    <row r="286" spans="19:35" s="61" customFormat="1">
      <c r="S286" s="61" t="s">
        <v>170</v>
      </c>
      <c r="AI286" s="110"/>
    </row>
    <row r="287" spans="19:35" s="61" customFormat="1">
      <c r="S287" s="61" t="s">
        <v>171</v>
      </c>
    </row>
    <row r="288" spans="19:35" s="61" customFormat="1">
      <c r="S288" s="61" t="s">
        <v>172</v>
      </c>
      <c r="AI288" s="110"/>
    </row>
    <row r="289" spans="19:35" s="61" customFormat="1">
      <c r="S289" s="61" t="s">
        <v>173</v>
      </c>
      <c r="AI289" s="110"/>
    </row>
    <row r="290" spans="19:35" s="61" customFormat="1">
      <c r="S290" s="61" t="s">
        <v>174</v>
      </c>
      <c r="AI290" s="110"/>
    </row>
    <row r="291" spans="19:35" s="61" customFormat="1">
      <c r="S291" s="98" t="s">
        <v>83</v>
      </c>
      <c r="T291" s="98"/>
      <c r="U291" s="98"/>
      <c r="V291" s="98"/>
      <c r="W291" s="98"/>
      <c r="X291" s="98"/>
      <c r="Y291" s="98"/>
      <c r="Z291" s="98"/>
      <c r="AA291" s="98"/>
      <c r="AB291" s="98"/>
      <c r="AC291" s="98"/>
      <c r="AD291" s="98"/>
      <c r="AE291" s="98"/>
      <c r="AF291" s="98"/>
      <c r="AG291" s="98"/>
      <c r="AH291" s="98"/>
      <c r="AI291" s="98"/>
    </row>
    <row r="292" spans="19:35" s="61" customFormat="1"/>
    <row r="293" spans="19:35" s="61" customFormat="1"/>
    <row r="294" spans="19:35" s="61" customFormat="1"/>
    <row r="295" spans="19:35" s="61" customFormat="1"/>
    <row r="296" spans="19:35" s="61" customFormat="1"/>
    <row r="297" spans="19:35" s="61" customFormat="1">
      <c r="S297" s="98" t="s">
        <v>84</v>
      </c>
      <c r="T297" s="98"/>
      <c r="U297" s="98"/>
      <c r="V297" s="98"/>
      <c r="W297" s="98"/>
      <c r="X297" s="98"/>
      <c r="Y297" s="98"/>
      <c r="Z297" s="98"/>
      <c r="AA297" s="98"/>
      <c r="AB297" s="98"/>
      <c r="AC297" s="98"/>
      <c r="AD297" s="98"/>
      <c r="AE297" s="98"/>
      <c r="AF297" s="98"/>
      <c r="AG297" s="98"/>
      <c r="AH297" s="98"/>
      <c r="AI297" s="98"/>
    </row>
    <row r="298" spans="19:35" s="61" customFormat="1"/>
    <row r="299" spans="19:35" s="61" customFormat="1"/>
    <row r="300" spans="19:35" s="61" customFormat="1"/>
    <row r="301" spans="19:35" s="61" customFormat="1"/>
    <row r="302" spans="19:35" s="61" customFormat="1"/>
    <row r="303" spans="19:35" s="61" customFormat="1">
      <c r="S303" s="98" t="s">
        <v>85</v>
      </c>
      <c r="T303" s="98"/>
      <c r="U303" s="98"/>
      <c r="V303" s="98"/>
      <c r="W303" s="98"/>
      <c r="X303" s="98"/>
      <c r="Y303" s="98"/>
      <c r="Z303" s="98"/>
      <c r="AA303" s="98"/>
      <c r="AB303" s="98"/>
      <c r="AC303" s="98"/>
      <c r="AD303" s="98"/>
      <c r="AE303" s="98"/>
      <c r="AF303" s="98"/>
      <c r="AG303" s="98"/>
      <c r="AH303" s="98"/>
      <c r="AI303" s="98"/>
    </row>
    <row r="304" spans="19:35" s="61" customFormat="1"/>
    <row r="305" spans="19:35" s="61" customFormat="1"/>
    <row r="306" spans="19:35" s="61" customFormat="1"/>
    <row r="307" spans="19:35" s="61" customFormat="1"/>
    <row r="308" spans="19:35" s="61" customFormat="1"/>
    <row r="309" spans="19:35">
      <c r="S309" s="98"/>
      <c r="T309" s="98"/>
      <c r="U309" s="98"/>
      <c r="V309" s="98"/>
      <c r="W309" s="98"/>
      <c r="X309" s="98"/>
      <c r="Y309" s="98"/>
      <c r="Z309" s="98"/>
      <c r="AA309" s="98"/>
      <c r="AB309" s="98"/>
      <c r="AC309" s="98"/>
      <c r="AD309" s="98"/>
      <c r="AE309" s="98"/>
      <c r="AF309" s="98"/>
      <c r="AG309" s="98"/>
      <c r="AH309" s="98"/>
      <c r="AI309" s="98"/>
    </row>
    <row r="310" spans="19:35">
      <c r="S310" s="61"/>
      <c r="T310" s="61"/>
      <c r="U310" s="61"/>
      <c r="V310" s="61"/>
      <c r="W310" s="61"/>
      <c r="X310" s="61"/>
      <c r="Y310" s="61"/>
      <c r="Z310" s="61"/>
      <c r="AA310" s="61"/>
      <c r="AB310" s="61"/>
      <c r="AC310" s="61"/>
      <c r="AD310" s="61"/>
      <c r="AE310" s="61"/>
      <c r="AF310" s="61"/>
      <c r="AG310" s="61"/>
      <c r="AH310" s="61"/>
      <c r="AI310" s="61"/>
    </row>
    <row r="311" spans="19:35" s="61" customFormat="1"/>
    <row r="312" spans="19:35" s="61" customFormat="1"/>
    <row r="313" spans="19:35" s="61" customFormat="1"/>
    <row r="314" spans="19:35" s="61" customFormat="1"/>
    <row r="315" spans="19:35" s="61" customFormat="1">
      <c r="S315" s="98"/>
      <c r="T315" s="98"/>
      <c r="U315" s="98"/>
      <c r="V315" s="98"/>
      <c r="W315" s="98"/>
      <c r="X315" s="98"/>
      <c r="Y315" s="98"/>
      <c r="Z315" s="98"/>
      <c r="AA315" s="98"/>
      <c r="AB315" s="98"/>
      <c r="AC315" s="98"/>
      <c r="AD315" s="98"/>
      <c r="AE315" s="98"/>
      <c r="AF315" s="98"/>
      <c r="AG315" s="98"/>
      <c r="AH315" s="98"/>
      <c r="AI315" s="98"/>
    </row>
    <row r="316" spans="19:35" s="61" customFormat="1">
      <c r="S316" s="98"/>
      <c r="T316" s="98"/>
      <c r="U316" s="98"/>
      <c r="V316" s="98"/>
      <c r="W316" s="98"/>
      <c r="X316" s="98"/>
      <c r="Y316" s="98"/>
      <c r="Z316" s="98"/>
      <c r="AA316" s="98"/>
      <c r="AB316" s="98"/>
      <c r="AC316" s="98"/>
      <c r="AD316" s="98"/>
      <c r="AE316" s="98"/>
      <c r="AF316" s="98"/>
      <c r="AG316" s="98"/>
      <c r="AH316" s="98"/>
      <c r="AI316" s="98"/>
    </row>
    <row r="317" spans="19:35" s="61" customFormat="1">
      <c r="S317" s="98"/>
      <c r="T317" s="98"/>
      <c r="U317" s="98"/>
      <c r="V317" s="98"/>
      <c r="W317" s="98"/>
      <c r="X317" s="98"/>
      <c r="Y317" s="98"/>
      <c r="Z317" s="98"/>
      <c r="AA317" s="98"/>
      <c r="AB317" s="98"/>
      <c r="AC317" s="98"/>
      <c r="AD317" s="98"/>
      <c r="AE317" s="98"/>
      <c r="AF317" s="98"/>
      <c r="AG317" s="98"/>
      <c r="AH317" s="98"/>
      <c r="AI317" s="98"/>
    </row>
    <row r="318" spans="19:35" s="61" customFormat="1">
      <c r="S318" s="98"/>
      <c r="T318" s="98"/>
      <c r="U318" s="98"/>
      <c r="V318" s="98"/>
      <c r="W318" s="98"/>
      <c r="X318" s="98"/>
      <c r="Y318" s="98"/>
      <c r="Z318" s="98"/>
      <c r="AA318" s="98"/>
      <c r="AB318" s="98"/>
      <c r="AC318" s="98"/>
      <c r="AD318" s="98"/>
      <c r="AE318" s="98"/>
      <c r="AF318" s="98"/>
      <c r="AG318" s="98"/>
      <c r="AH318" s="98"/>
      <c r="AI318" s="98"/>
    </row>
    <row r="319" spans="19:35" s="61" customFormat="1">
      <c r="S319" s="98"/>
      <c r="T319" s="98"/>
      <c r="U319" s="98"/>
      <c r="V319" s="98"/>
      <c r="W319" s="98"/>
      <c r="X319" s="98"/>
      <c r="Y319" s="98"/>
      <c r="Z319" s="98"/>
      <c r="AA319" s="98"/>
      <c r="AB319" s="98"/>
      <c r="AC319" s="98"/>
      <c r="AD319" s="98"/>
      <c r="AE319" s="98"/>
      <c r="AF319" s="98"/>
      <c r="AG319" s="98"/>
      <c r="AH319" s="98"/>
      <c r="AI319" s="98"/>
    </row>
    <row r="320" spans="19:35">
      <c r="S320" s="98"/>
      <c r="T320" s="98"/>
      <c r="U320" s="98"/>
      <c r="V320" s="98"/>
      <c r="W320" s="98"/>
      <c r="X320" s="98"/>
      <c r="Y320" s="98"/>
      <c r="Z320" s="98"/>
      <c r="AA320" s="98"/>
      <c r="AB320" s="98"/>
      <c r="AC320" s="98"/>
      <c r="AD320" s="98"/>
      <c r="AE320" s="98"/>
      <c r="AF320" s="98"/>
      <c r="AG320" s="98"/>
      <c r="AH320" s="98"/>
      <c r="AI320" s="98"/>
    </row>
    <row r="321" spans="19:35">
      <c r="S321" s="98"/>
      <c r="T321" s="98"/>
      <c r="U321" s="98"/>
      <c r="V321" s="98"/>
      <c r="W321" s="98"/>
      <c r="X321" s="98"/>
      <c r="Y321" s="98"/>
      <c r="Z321" s="98"/>
      <c r="AA321" s="98"/>
      <c r="AB321" s="98"/>
      <c r="AC321" s="98"/>
      <c r="AD321" s="98"/>
      <c r="AE321" s="98"/>
      <c r="AF321" s="98"/>
      <c r="AG321" s="98"/>
      <c r="AH321" s="98"/>
      <c r="AI321" s="98"/>
    </row>
    <row r="322" spans="19:35">
      <c r="S322" s="98"/>
      <c r="T322" s="98"/>
      <c r="U322" s="98"/>
      <c r="V322" s="98"/>
      <c r="W322" s="98"/>
      <c r="X322" s="98"/>
      <c r="Y322" s="98"/>
      <c r="Z322" s="98"/>
      <c r="AA322" s="98"/>
      <c r="AB322" s="98"/>
      <c r="AC322" s="98"/>
      <c r="AD322" s="98"/>
      <c r="AE322" s="98"/>
      <c r="AF322" s="98"/>
      <c r="AG322" s="98"/>
      <c r="AH322" s="98"/>
      <c r="AI322" s="98"/>
    </row>
    <row r="323" spans="19:35" ht="23.25">
      <c r="S323" s="49" t="s">
        <v>98</v>
      </c>
      <c r="T323" s="49"/>
      <c r="U323" s="49"/>
      <c r="V323" s="49"/>
      <c r="W323" s="49"/>
      <c r="X323" s="49"/>
      <c r="Y323" s="49"/>
      <c r="Z323" s="49"/>
      <c r="AA323" s="49"/>
      <c r="AB323" s="49"/>
      <c r="AC323" s="49"/>
      <c r="AD323" s="49"/>
      <c r="AE323" s="49"/>
      <c r="AF323" s="49"/>
      <c r="AG323" s="49"/>
      <c r="AH323" s="49"/>
      <c r="AI323" s="49"/>
    </row>
    <row r="324" spans="19:35">
      <c r="S324" s="48" t="s">
        <v>145</v>
      </c>
      <c r="T324" s="48"/>
      <c r="U324" s="48"/>
      <c r="V324" s="48"/>
      <c r="W324" s="48"/>
      <c r="X324" s="48"/>
      <c r="Y324" s="48"/>
      <c r="Z324" s="48"/>
      <c r="AA324" s="48"/>
      <c r="AB324" s="48"/>
      <c r="AC324" s="48"/>
      <c r="AD324" s="48"/>
      <c r="AE324" s="48"/>
      <c r="AF324" s="48"/>
      <c r="AG324" s="48"/>
      <c r="AH324" s="48"/>
      <c r="AI324" s="48"/>
    </row>
    <row r="325" spans="19:35">
      <c r="S325" s="57" t="s">
        <v>101</v>
      </c>
      <c r="T325" s="57"/>
      <c r="U325" s="57"/>
      <c r="AB325" s="57"/>
    </row>
    <row r="326" spans="19:35">
      <c r="S326" s="57" t="s">
        <v>104</v>
      </c>
      <c r="T326" s="57"/>
      <c r="U326" s="57"/>
      <c r="AB326" s="57"/>
    </row>
    <row r="327" spans="19:35">
      <c r="S327" s="57" t="s">
        <v>107</v>
      </c>
      <c r="T327" s="57"/>
      <c r="U327" s="57"/>
      <c r="AB327" s="57"/>
    </row>
    <row r="328" spans="19:35">
      <c r="S328" s="57" t="s">
        <v>108</v>
      </c>
      <c r="T328" s="57"/>
      <c r="U328" s="57"/>
      <c r="AB328" s="57"/>
    </row>
    <row r="329" spans="19:35">
      <c r="S329" s="57" t="s">
        <v>103</v>
      </c>
      <c r="T329" s="57"/>
      <c r="U329" s="57"/>
      <c r="AB329" s="57"/>
    </row>
    <row r="330" spans="19:35">
      <c r="S330" s="10"/>
      <c r="T330" s="57"/>
      <c r="U330" s="57"/>
      <c r="AB330" s="57"/>
    </row>
    <row r="331" spans="19:35">
      <c r="S331" s="57"/>
      <c r="T331" s="57"/>
      <c r="U331" s="57"/>
      <c r="AA331" s="60"/>
      <c r="AB331" s="57"/>
      <c r="AG331" s="10"/>
    </row>
    <row r="332" spans="19:35">
      <c r="S332" s="57"/>
      <c r="T332" s="57"/>
      <c r="U332" s="57"/>
      <c r="AB332" s="57"/>
    </row>
    <row r="333" spans="19:35">
      <c r="S333" s="58" t="s">
        <v>79</v>
      </c>
      <c r="T333" s="58"/>
      <c r="U333" s="58"/>
      <c r="V333" s="48"/>
      <c r="W333" s="48"/>
      <c r="X333" s="48"/>
      <c r="Y333" s="48"/>
      <c r="Z333" s="48"/>
      <c r="AA333" s="48"/>
      <c r="AB333" s="58"/>
      <c r="AC333" s="48"/>
      <c r="AD333" s="48"/>
      <c r="AE333" s="48"/>
      <c r="AF333" s="48"/>
      <c r="AG333" s="48"/>
      <c r="AH333" s="48"/>
      <c r="AI333" s="48"/>
    </row>
    <row r="334" spans="19:35">
      <c r="S334" s="57" t="s">
        <v>102</v>
      </c>
      <c r="T334" s="57"/>
      <c r="U334" s="57"/>
      <c r="AB334" s="57"/>
    </row>
    <row r="335" spans="19:35">
      <c r="S335" s="57" t="s">
        <v>105</v>
      </c>
      <c r="T335" s="57"/>
      <c r="U335" s="57"/>
      <c r="AB335" s="57"/>
    </row>
    <row r="336" spans="19:35">
      <c r="S336" s="57" t="s">
        <v>106</v>
      </c>
      <c r="T336" s="57"/>
      <c r="U336" s="57"/>
      <c r="AB336" s="57"/>
    </row>
    <row r="337" spans="19:35">
      <c r="S337" s="57" t="s">
        <v>110</v>
      </c>
      <c r="T337" s="57"/>
      <c r="U337" s="57"/>
      <c r="AB337" s="57"/>
    </row>
    <row r="338" spans="19:35">
      <c r="S338" s="57" t="s">
        <v>109</v>
      </c>
      <c r="T338" s="57"/>
      <c r="U338" s="57"/>
      <c r="AB338" s="57"/>
    </row>
    <row r="339" spans="19:35">
      <c r="S339" s="57" t="s">
        <v>111</v>
      </c>
      <c r="T339" s="57"/>
      <c r="U339" s="57"/>
      <c r="AB339" s="57"/>
    </row>
    <row r="340" spans="19:35">
      <c r="S340" s="57"/>
      <c r="T340" s="57"/>
      <c r="U340" s="57"/>
      <c r="AB340" s="57"/>
    </row>
    <row r="341" spans="19:35">
      <c r="S341" s="58" t="s">
        <v>80</v>
      </c>
      <c r="T341" s="58"/>
      <c r="U341" s="58"/>
      <c r="V341" s="48"/>
      <c r="W341" s="48"/>
      <c r="X341" s="48"/>
      <c r="Y341" s="48"/>
      <c r="Z341" s="48"/>
      <c r="AA341" s="48"/>
      <c r="AB341" s="58"/>
      <c r="AC341" s="48"/>
      <c r="AD341" s="48"/>
      <c r="AE341" s="48"/>
      <c r="AF341" s="48"/>
      <c r="AG341" s="48"/>
      <c r="AH341" s="48"/>
      <c r="AI341" s="48"/>
    </row>
    <row r="342" spans="19:35">
      <c r="S342" s="57" t="s">
        <v>112</v>
      </c>
      <c r="T342" s="57"/>
      <c r="U342" s="57"/>
      <c r="AB342" s="57"/>
      <c r="AC342" s="46"/>
      <c r="AD342" s="46"/>
      <c r="AE342" s="46"/>
      <c r="AF342" s="46"/>
      <c r="AG342" s="46"/>
      <c r="AI342" s="46"/>
    </row>
    <row r="343" spans="19:35">
      <c r="S343" s="61" t="s">
        <v>113</v>
      </c>
      <c r="T343" s="57"/>
      <c r="U343" s="57"/>
      <c r="AB343" s="57"/>
      <c r="AC343" s="46"/>
      <c r="AD343" s="46"/>
      <c r="AE343" s="46"/>
      <c r="AF343" s="46"/>
      <c r="AG343" s="46"/>
      <c r="AI343" s="46"/>
    </row>
    <row r="344" spans="19:35">
      <c r="S344" s="57" t="s">
        <v>114</v>
      </c>
      <c r="T344" s="57"/>
      <c r="U344" s="57"/>
      <c r="AB344" s="57"/>
      <c r="AC344" s="46"/>
      <c r="AD344" s="46"/>
      <c r="AE344" s="46"/>
      <c r="AF344" s="46"/>
      <c r="AG344" s="46"/>
      <c r="AI344" s="46"/>
    </row>
    <row r="345" spans="19:35">
      <c r="S345" s="57" t="s">
        <v>116</v>
      </c>
      <c r="T345" s="57"/>
      <c r="U345" s="57"/>
      <c r="AB345" s="57"/>
      <c r="AC345" s="46"/>
      <c r="AD345" s="46"/>
      <c r="AE345" s="46"/>
      <c r="AF345" s="46"/>
      <c r="AG345" s="46"/>
      <c r="AI345" s="46"/>
    </row>
    <row r="346" spans="19:35">
      <c r="S346" s="57" t="s">
        <v>117</v>
      </c>
      <c r="T346" s="57"/>
      <c r="U346" s="57"/>
      <c r="AB346" s="57"/>
      <c r="AC346" s="46"/>
      <c r="AD346" s="46"/>
      <c r="AE346" s="46"/>
      <c r="AF346" s="46"/>
      <c r="AG346" s="46"/>
      <c r="AI346" s="46"/>
    </row>
    <row r="347" spans="19:35">
      <c r="S347" s="57"/>
      <c r="T347" s="57"/>
      <c r="U347" s="57"/>
      <c r="AB347" s="57"/>
      <c r="AD347" s="46"/>
      <c r="AG347" s="46"/>
      <c r="AI347" s="46"/>
    </row>
    <row r="348" spans="19:35">
      <c r="S348" s="57"/>
      <c r="T348" s="57"/>
      <c r="U348" s="57"/>
      <c r="AB348" s="57"/>
    </row>
    <row r="349" spans="19:35">
      <c r="S349" s="58" t="s">
        <v>81</v>
      </c>
      <c r="T349" s="58"/>
      <c r="U349" s="58"/>
      <c r="V349" s="48"/>
      <c r="W349" s="48"/>
      <c r="X349" s="48"/>
      <c r="Y349" s="48"/>
      <c r="Z349" s="48"/>
      <c r="AA349" s="48"/>
      <c r="AB349" s="58"/>
      <c r="AC349" s="48"/>
      <c r="AD349" s="48"/>
      <c r="AE349" s="48"/>
      <c r="AF349" s="48"/>
      <c r="AG349" s="48"/>
      <c r="AH349" s="48"/>
      <c r="AI349" s="48"/>
    </row>
    <row r="350" spans="19:35">
      <c r="S350" s="56" t="s">
        <v>137</v>
      </c>
      <c r="T350" s="57"/>
      <c r="U350" s="57"/>
      <c r="AB350" s="57"/>
      <c r="AD350" s="46"/>
      <c r="AG350" s="46"/>
      <c r="AI350" s="46"/>
    </row>
    <row r="351" spans="19:35">
      <c r="S351" s="56" t="s">
        <v>138</v>
      </c>
      <c r="T351" s="57"/>
      <c r="U351" s="57"/>
      <c r="AB351" s="57"/>
      <c r="AD351" s="46"/>
      <c r="AG351" s="46"/>
      <c r="AI351" s="46"/>
    </row>
    <row r="352" spans="19:35">
      <c r="S352" s="56" t="s">
        <v>139</v>
      </c>
      <c r="T352" s="57"/>
      <c r="U352" s="57"/>
      <c r="AB352" s="57"/>
      <c r="AD352" s="46"/>
      <c r="AG352" s="46"/>
      <c r="AI352" s="46"/>
    </row>
    <row r="353" spans="19:35">
      <c r="S353" s="56" t="s">
        <v>140</v>
      </c>
      <c r="T353" s="57"/>
      <c r="U353" s="57"/>
      <c r="AB353" s="57"/>
      <c r="AD353" s="46"/>
      <c r="AG353" s="46"/>
      <c r="AI353" s="46"/>
    </row>
    <row r="354" spans="19:35">
      <c r="S354" s="56" t="s">
        <v>146</v>
      </c>
      <c r="T354" s="57"/>
      <c r="U354" s="57"/>
      <c r="AB354" s="57"/>
      <c r="AD354" s="46"/>
      <c r="AG354" s="46"/>
      <c r="AI354" s="46"/>
    </row>
    <row r="355" spans="19:35">
      <c r="S355" s="87" t="s">
        <v>168</v>
      </c>
      <c r="T355" s="57"/>
      <c r="U355" s="57"/>
      <c r="AB355" s="57"/>
      <c r="AD355" s="46"/>
      <c r="AG355" s="46"/>
      <c r="AI355" s="46"/>
    </row>
    <row r="356" spans="19:35">
      <c r="S356" s="48" t="s">
        <v>82</v>
      </c>
      <c r="T356" s="48"/>
      <c r="U356" s="48"/>
      <c r="V356" s="48"/>
      <c r="W356" s="48"/>
      <c r="X356" s="48"/>
      <c r="Y356" s="48"/>
      <c r="Z356" s="48"/>
      <c r="AA356" s="48"/>
      <c r="AB356" s="48"/>
      <c r="AC356" s="48"/>
      <c r="AD356" s="48"/>
      <c r="AE356" s="48"/>
      <c r="AF356" s="48"/>
      <c r="AG356" s="48"/>
      <c r="AH356" s="48"/>
      <c r="AI356" s="48"/>
    </row>
    <row r="357" spans="19:35">
      <c r="S357" s="88" t="s">
        <v>170</v>
      </c>
      <c r="T357" s="88"/>
      <c r="U357" s="88"/>
      <c r="V357" s="61"/>
      <c r="W357" s="61"/>
      <c r="X357" s="61"/>
      <c r="Y357" s="61"/>
      <c r="Z357" s="61"/>
      <c r="AA357" s="61"/>
      <c r="AB357" s="88"/>
    </row>
    <row r="358" spans="19:35">
      <c r="S358" s="88" t="s">
        <v>171</v>
      </c>
      <c r="T358" s="88"/>
      <c r="U358" s="88"/>
      <c r="V358" s="61"/>
      <c r="W358" s="61"/>
      <c r="X358" s="61"/>
      <c r="Y358" s="61"/>
      <c r="Z358" s="61"/>
      <c r="AA358" s="61"/>
      <c r="AB358" s="88"/>
    </row>
    <row r="359" spans="19:35">
      <c r="S359" s="88" t="s">
        <v>172</v>
      </c>
      <c r="T359" s="88"/>
      <c r="U359" s="90"/>
      <c r="V359" s="61"/>
      <c r="W359" s="61"/>
      <c r="X359" s="61"/>
      <c r="Y359" s="61"/>
      <c r="Z359" s="61"/>
      <c r="AA359" s="61"/>
      <c r="AB359" s="88"/>
    </row>
    <row r="360" spans="19:35">
      <c r="S360" s="88" t="s">
        <v>173</v>
      </c>
      <c r="T360" s="88"/>
      <c r="U360" s="88"/>
      <c r="V360" s="61"/>
      <c r="W360" s="61"/>
      <c r="X360" s="61"/>
      <c r="Y360" s="61"/>
      <c r="Z360" s="61"/>
      <c r="AA360" s="61"/>
      <c r="AB360" s="88"/>
    </row>
    <row r="361" spans="19:35">
      <c r="S361" s="88" t="s">
        <v>174</v>
      </c>
      <c r="T361" s="89"/>
      <c r="U361" s="88"/>
      <c r="V361" s="61"/>
      <c r="W361" s="61"/>
      <c r="X361" s="61"/>
      <c r="Y361" s="61"/>
      <c r="Z361" s="61"/>
      <c r="AA361" s="61"/>
      <c r="AB361" s="88"/>
    </row>
    <row r="362" spans="19:35">
      <c r="S362" s="48" t="s">
        <v>83</v>
      </c>
      <c r="T362" s="48"/>
      <c r="U362" s="48"/>
      <c r="V362" s="48"/>
      <c r="W362" s="48"/>
      <c r="X362" s="48"/>
      <c r="Y362" s="48"/>
      <c r="Z362" s="48"/>
      <c r="AA362" s="48"/>
      <c r="AB362" s="48"/>
      <c r="AC362" s="48"/>
      <c r="AD362" s="48"/>
      <c r="AE362" s="48"/>
      <c r="AF362" s="48"/>
      <c r="AG362" s="48"/>
      <c r="AH362" s="48"/>
      <c r="AI362" s="48"/>
    </row>
    <row r="363" spans="19:35">
      <c r="S363" s="61" t="s">
        <v>191</v>
      </c>
      <c r="T363" s="61"/>
      <c r="U363" s="61"/>
      <c r="V363" s="61"/>
      <c r="W363" s="61"/>
      <c r="X363" s="61"/>
      <c r="Y363" s="61"/>
      <c r="Z363" s="61"/>
      <c r="AA363" s="61"/>
      <c r="AB363" s="61"/>
      <c r="AC363" s="61"/>
      <c r="AD363" s="61"/>
      <c r="AE363" s="61"/>
      <c r="AF363" s="61"/>
      <c r="AG363" s="61"/>
      <c r="AH363" s="61"/>
      <c r="AI363" s="61"/>
    </row>
    <row r="364" spans="19:35">
      <c r="S364" s="61" t="s">
        <v>192</v>
      </c>
      <c r="T364" s="61"/>
      <c r="U364" s="61"/>
      <c r="V364" s="61"/>
      <c r="W364" s="61"/>
      <c r="X364" s="61"/>
      <c r="Y364" s="61"/>
      <c r="Z364" s="61"/>
      <c r="AA364" s="61"/>
      <c r="AB364" s="61"/>
      <c r="AC364" s="61"/>
      <c r="AD364" s="61"/>
      <c r="AE364" s="61"/>
      <c r="AF364" s="61"/>
      <c r="AG364" s="61"/>
      <c r="AH364" s="61"/>
      <c r="AI364" s="61"/>
    </row>
    <row r="365" spans="19:35">
      <c r="S365" s="61" t="s">
        <v>193</v>
      </c>
      <c r="T365" s="61"/>
      <c r="U365" s="61"/>
      <c r="V365" s="61"/>
      <c r="W365" s="61"/>
      <c r="X365" s="61"/>
      <c r="Y365" s="61"/>
      <c r="Z365" s="61"/>
      <c r="AA365" s="61"/>
      <c r="AB365" s="95"/>
      <c r="AC365" s="61"/>
      <c r="AD365" s="61"/>
      <c r="AE365" s="61"/>
      <c r="AF365" s="61"/>
      <c r="AG365" s="61"/>
      <c r="AH365" s="61"/>
      <c r="AI365" s="61"/>
    </row>
    <row r="366" spans="19:35">
      <c r="S366" s="61" t="s">
        <v>194</v>
      </c>
      <c r="T366" s="61"/>
      <c r="U366" s="61"/>
      <c r="V366" s="61"/>
      <c r="W366" s="61"/>
      <c r="X366" s="61"/>
      <c r="Y366" s="61"/>
      <c r="Z366" s="61"/>
      <c r="AA366" s="61"/>
      <c r="AB366" s="61"/>
      <c r="AC366" s="61"/>
      <c r="AD366" s="61"/>
      <c r="AE366" s="61"/>
      <c r="AF366" s="61"/>
      <c r="AG366" s="61"/>
      <c r="AH366" s="61"/>
      <c r="AI366" s="61"/>
    </row>
    <row r="367" spans="19:35" s="61" customFormat="1">
      <c r="S367" s="61" t="s">
        <v>195</v>
      </c>
    </row>
    <row r="368" spans="19:35">
      <c r="S368" s="61"/>
      <c r="T368" s="61"/>
      <c r="U368" s="61"/>
      <c r="V368" s="61"/>
      <c r="W368" s="61"/>
      <c r="X368" s="61"/>
      <c r="Y368" s="61"/>
      <c r="Z368" s="61"/>
      <c r="AA368" s="61"/>
      <c r="AB368" s="61"/>
      <c r="AC368" s="61"/>
      <c r="AD368" s="61"/>
      <c r="AE368" s="61"/>
      <c r="AF368" s="61"/>
      <c r="AG368" s="61"/>
      <c r="AH368" s="61"/>
      <c r="AI368" s="61"/>
    </row>
    <row r="369" spans="19:35">
      <c r="S369" s="100" t="s">
        <v>84</v>
      </c>
      <c r="T369" s="100"/>
      <c r="U369" s="100"/>
      <c r="V369" s="100"/>
      <c r="W369" s="100"/>
      <c r="X369" s="100"/>
      <c r="Y369" s="100"/>
      <c r="Z369" s="100"/>
      <c r="AA369" s="100"/>
      <c r="AB369" s="100"/>
      <c r="AC369" s="100"/>
      <c r="AD369" s="100"/>
      <c r="AE369" s="100"/>
      <c r="AF369" s="100"/>
      <c r="AG369" s="100"/>
      <c r="AH369" s="100"/>
      <c r="AI369" s="100"/>
    </row>
    <row r="370" spans="19:35">
      <c r="S370" s="61" t="s">
        <v>196</v>
      </c>
      <c r="T370" s="61"/>
      <c r="U370" s="61"/>
      <c r="V370" s="61"/>
      <c r="W370" s="61"/>
      <c r="X370" s="61"/>
      <c r="Y370" s="61"/>
      <c r="Z370" s="61"/>
      <c r="AA370" s="61"/>
      <c r="AB370" s="61"/>
      <c r="AC370" s="61"/>
      <c r="AD370" s="61"/>
      <c r="AE370" s="61"/>
      <c r="AF370" s="61"/>
      <c r="AG370" s="61"/>
      <c r="AH370" s="61"/>
      <c r="AI370" s="61"/>
    </row>
    <row r="371" spans="19:35">
      <c r="S371" s="61" t="s">
        <v>197</v>
      </c>
      <c r="T371" s="61"/>
      <c r="U371" s="61"/>
      <c r="V371" s="61"/>
      <c r="W371" s="61"/>
      <c r="X371" s="61"/>
      <c r="Y371" s="61"/>
      <c r="Z371" s="61"/>
      <c r="AA371" s="61"/>
      <c r="AB371" s="61"/>
      <c r="AC371" s="61"/>
      <c r="AD371" s="61"/>
      <c r="AE371" s="61"/>
      <c r="AF371" s="61"/>
      <c r="AG371" s="61"/>
      <c r="AH371" s="61"/>
      <c r="AI371" s="61"/>
    </row>
    <row r="372" spans="19:35">
      <c r="S372" s="61" t="s">
        <v>198</v>
      </c>
      <c r="T372" s="61"/>
      <c r="U372" s="61"/>
      <c r="V372" s="61"/>
      <c r="W372" s="61"/>
      <c r="X372" s="61"/>
      <c r="Y372" s="61"/>
      <c r="Z372" s="61"/>
      <c r="AA372" s="61"/>
      <c r="AB372" s="61"/>
      <c r="AC372" s="61"/>
      <c r="AD372" s="61"/>
      <c r="AE372" s="61"/>
      <c r="AF372" s="61"/>
      <c r="AG372" s="61"/>
      <c r="AH372" s="61"/>
      <c r="AI372" s="61"/>
    </row>
    <row r="373" spans="19:35" s="61" customFormat="1">
      <c r="S373" s="61" t="s">
        <v>199</v>
      </c>
    </row>
    <row r="374" spans="19:35" s="61" customFormat="1">
      <c r="S374" s="61" t="s">
        <v>200</v>
      </c>
    </row>
    <row r="375" spans="19:35">
      <c r="S375" s="61"/>
      <c r="T375" s="61"/>
      <c r="U375" s="61"/>
      <c r="V375" s="61"/>
      <c r="W375" s="61"/>
      <c r="X375" s="61"/>
      <c r="Y375" s="61"/>
      <c r="Z375" s="61"/>
      <c r="AA375" s="61"/>
      <c r="AB375" s="61"/>
      <c r="AC375" s="61"/>
      <c r="AD375" s="61"/>
      <c r="AE375" s="61"/>
      <c r="AF375" s="61"/>
      <c r="AG375" s="61"/>
      <c r="AH375" s="61"/>
      <c r="AI375" s="61"/>
    </row>
    <row r="376" spans="19:35">
      <c r="S376" s="61"/>
      <c r="T376" s="61"/>
      <c r="U376" s="61"/>
      <c r="V376" s="61"/>
      <c r="W376" s="61"/>
      <c r="X376" s="61"/>
      <c r="Y376" s="61"/>
      <c r="Z376" s="61"/>
      <c r="AA376" s="61"/>
      <c r="AB376" s="61"/>
      <c r="AC376" s="61"/>
      <c r="AD376" s="61"/>
      <c r="AE376" s="61"/>
      <c r="AF376" s="61"/>
      <c r="AG376" s="61"/>
      <c r="AH376" s="61"/>
      <c r="AI376" s="61"/>
    </row>
    <row r="377" spans="19:35">
      <c r="S377" s="48" t="s">
        <v>85</v>
      </c>
      <c r="T377" s="48"/>
      <c r="U377" s="48"/>
      <c r="V377" s="48"/>
      <c r="W377" s="48"/>
      <c r="X377" s="48"/>
      <c r="Y377" s="48"/>
      <c r="Z377" s="48"/>
      <c r="AA377" s="48"/>
      <c r="AB377" s="48"/>
      <c r="AC377" s="48"/>
      <c r="AD377" s="48"/>
      <c r="AE377" s="48"/>
      <c r="AF377" s="48"/>
      <c r="AG377" s="48"/>
      <c r="AH377" s="48"/>
      <c r="AI377" s="48"/>
    </row>
    <row r="378" spans="19:35">
      <c r="S378" s="61" t="s">
        <v>203</v>
      </c>
      <c r="T378" s="61"/>
      <c r="U378" s="61"/>
      <c r="V378" s="61"/>
      <c r="W378" s="61"/>
      <c r="X378" s="61"/>
      <c r="Y378" s="61"/>
      <c r="Z378" s="61"/>
      <c r="AA378" s="61"/>
      <c r="AB378" s="61"/>
      <c r="AC378" s="61"/>
      <c r="AD378" s="61"/>
      <c r="AE378" s="61"/>
      <c r="AF378" s="61"/>
      <c r="AG378" s="61"/>
      <c r="AH378" s="61"/>
      <c r="AI378" s="61"/>
    </row>
    <row r="379" spans="19:35">
      <c r="S379" s="61" t="s">
        <v>204</v>
      </c>
      <c r="T379" s="61"/>
      <c r="U379" s="61"/>
      <c r="V379" s="61"/>
      <c r="W379" s="61"/>
      <c r="X379" s="61"/>
      <c r="Y379" s="61"/>
      <c r="Z379" s="61"/>
      <c r="AA379" s="61"/>
      <c r="AB379" s="61"/>
      <c r="AC379" s="61"/>
      <c r="AD379" s="61"/>
      <c r="AE379" s="61"/>
      <c r="AF379" s="61"/>
      <c r="AG379" s="61"/>
      <c r="AH379" s="61"/>
      <c r="AI379" s="61"/>
    </row>
    <row r="380" spans="19:35">
      <c r="S380" s="61" t="s">
        <v>205</v>
      </c>
      <c r="T380" s="61"/>
      <c r="U380" s="61"/>
      <c r="V380" s="61"/>
      <c r="W380" s="61"/>
      <c r="X380" s="61"/>
      <c r="Y380" s="61"/>
      <c r="Z380" s="61"/>
      <c r="AA380" s="61"/>
      <c r="AB380" s="61"/>
      <c r="AC380" s="61"/>
      <c r="AD380" s="61"/>
      <c r="AE380" s="61"/>
      <c r="AF380" s="61"/>
      <c r="AG380" s="61"/>
      <c r="AH380" s="61"/>
      <c r="AI380" s="61"/>
    </row>
    <row r="381" spans="19:35">
      <c r="S381" s="61" t="s">
        <v>206</v>
      </c>
      <c r="T381" s="61"/>
      <c r="U381" s="61"/>
      <c r="V381" s="61"/>
      <c r="W381" s="61"/>
      <c r="X381" s="61"/>
      <c r="Y381" s="61"/>
      <c r="Z381" s="61"/>
      <c r="AA381" s="61"/>
      <c r="AB381" s="61"/>
      <c r="AC381" s="61"/>
      <c r="AD381" s="61"/>
      <c r="AE381" s="61"/>
      <c r="AF381" s="61"/>
      <c r="AG381" s="61"/>
      <c r="AH381" s="61"/>
      <c r="AI381" s="61"/>
    </row>
    <row r="382" spans="19:35">
      <c r="S382" s="61"/>
      <c r="T382" s="61"/>
      <c r="U382" s="61"/>
      <c r="V382" s="61"/>
      <c r="W382" s="61"/>
      <c r="X382" s="61"/>
      <c r="Y382" s="61"/>
      <c r="Z382" s="61"/>
      <c r="AA382" s="61"/>
      <c r="AB382" s="61"/>
      <c r="AC382" s="61"/>
      <c r="AD382" s="61"/>
      <c r="AE382" s="61"/>
      <c r="AF382" s="61"/>
      <c r="AG382" s="61"/>
      <c r="AH382" s="61"/>
      <c r="AI382" s="61"/>
    </row>
    <row r="383" spans="19:35">
      <c r="S383" s="48"/>
      <c r="T383" s="48"/>
      <c r="U383" s="48"/>
      <c r="V383" s="48"/>
      <c r="W383" s="48"/>
      <c r="X383" s="48"/>
      <c r="Y383" s="48"/>
      <c r="Z383" s="48"/>
      <c r="AA383" s="48"/>
      <c r="AB383" s="48"/>
      <c r="AC383" s="48"/>
      <c r="AD383" s="48"/>
      <c r="AE383" s="48"/>
      <c r="AF383" s="48"/>
      <c r="AG383" s="48"/>
      <c r="AH383" s="48"/>
      <c r="AI383" s="48"/>
    </row>
    <row r="389" spans="19:35">
      <c r="S389" s="48"/>
      <c r="T389" s="48"/>
      <c r="U389" s="48"/>
      <c r="V389" s="48"/>
      <c r="W389" s="48"/>
      <c r="X389" s="48"/>
      <c r="Y389" s="48"/>
      <c r="Z389" s="48"/>
      <c r="AA389" s="48"/>
      <c r="AB389" s="48"/>
      <c r="AC389" s="48"/>
      <c r="AD389" s="48"/>
      <c r="AE389" s="48"/>
      <c r="AF389" s="48"/>
      <c r="AG389" s="48"/>
      <c r="AH389" s="48"/>
      <c r="AI389" s="48"/>
    </row>
    <row r="395" spans="19:35" ht="23.25">
      <c r="S395" s="49" t="s">
        <v>99</v>
      </c>
      <c r="T395" s="49"/>
      <c r="U395" s="49"/>
      <c r="V395" s="49"/>
      <c r="W395" s="49"/>
      <c r="X395" s="49"/>
      <c r="Y395" s="49"/>
      <c r="Z395" s="49"/>
      <c r="AA395" s="49"/>
      <c r="AB395" s="49"/>
      <c r="AC395" s="49"/>
      <c r="AD395" s="49"/>
      <c r="AE395" s="49"/>
      <c r="AF395" s="49"/>
      <c r="AG395" s="49"/>
      <c r="AH395" s="49"/>
      <c r="AI395" s="49"/>
    </row>
    <row r="396" spans="19:35">
      <c r="S396" s="48" t="s">
        <v>141</v>
      </c>
      <c r="T396" s="48"/>
      <c r="U396" s="48"/>
      <c r="V396" s="48"/>
      <c r="W396" s="48"/>
      <c r="X396" s="48"/>
      <c r="Y396" s="48"/>
      <c r="Z396" s="48"/>
      <c r="AA396" s="48"/>
      <c r="AB396" s="48"/>
      <c r="AC396" s="48"/>
      <c r="AD396" s="48"/>
      <c r="AE396" s="48"/>
      <c r="AF396" s="48"/>
      <c r="AG396" s="48"/>
      <c r="AH396" s="48"/>
      <c r="AI396" s="48"/>
    </row>
    <row r="397" spans="19:35">
      <c r="S397" s="57" t="s">
        <v>101</v>
      </c>
      <c r="T397" s="57"/>
      <c r="U397" s="57"/>
    </row>
    <row r="398" spans="19:35">
      <c r="S398" s="57" t="s">
        <v>104</v>
      </c>
      <c r="T398" s="57"/>
      <c r="U398" s="57"/>
    </row>
    <row r="399" spans="19:35">
      <c r="S399" s="57" t="s">
        <v>103</v>
      </c>
      <c r="T399" s="57"/>
      <c r="U399" s="57"/>
    </row>
    <row r="400" spans="19:35">
      <c r="S400" s="50" t="s">
        <v>109</v>
      </c>
      <c r="T400" s="57"/>
      <c r="U400" s="57"/>
    </row>
    <row r="401" spans="19:35">
      <c r="S401" s="61" t="s">
        <v>167</v>
      </c>
      <c r="T401" s="57"/>
      <c r="U401" s="57"/>
    </row>
    <row r="402" spans="19:35">
      <c r="S402" s="57"/>
      <c r="T402" s="57"/>
      <c r="U402" s="57"/>
    </row>
    <row r="403" spans="19:35">
      <c r="S403" s="57"/>
      <c r="T403" s="57"/>
      <c r="U403" s="57"/>
      <c r="AG403" s="50"/>
    </row>
    <row r="404" spans="19:35">
      <c r="S404" s="57"/>
      <c r="T404" s="57"/>
      <c r="U404" s="57"/>
    </row>
    <row r="405" spans="19:35">
      <c r="S405" s="58" t="s">
        <v>142</v>
      </c>
      <c r="T405" s="58"/>
      <c r="U405" s="58"/>
      <c r="V405" s="48"/>
      <c r="W405" s="48"/>
      <c r="X405" s="48"/>
      <c r="Y405" s="48"/>
      <c r="Z405" s="48"/>
      <c r="AA405" s="48"/>
      <c r="AB405" s="48"/>
      <c r="AC405" s="48"/>
      <c r="AD405" s="48"/>
      <c r="AE405" s="48"/>
      <c r="AF405" s="48"/>
      <c r="AG405" s="48"/>
      <c r="AH405" s="48"/>
      <c r="AI405" s="48"/>
    </row>
    <row r="406" spans="19:35">
      <c r="S406" s="57" t="s">
        <v>102</v>
      </c>
      <c r="T406" s="57"/>
      <c r="U406" s="57"/>
      <c r="AD406" s="60"/>
    </row>
    <row r="407" spans="19:35">
      <c r="S407" s="57" t="s">
        <v>105</v>
      </c>
      <c r="T407" s="57"/>
      <c r="U407" s="57"/>
      <c r="AD407" s="60"/>
    </row>
    <row r="408" spans="19:35">
      <c r="S408" s="57" t="s">
        <v>106</v>
      </c>
      <c r="T408" s="57"/>
      <c r="U408" s="57"/>
      <c r="AD408" s="60"/>
    </row>
    <row r="409" spans="19:35">
      <c r="S409" s="57" t="s">
        <v>110</v>
      </c>
      <c r="T409" s="57"/>
      <c r="U409" s="57"/>
      <c r="AD409" s="60"/>
    </row>
    <row r="410" spans="19:35">
      <c r="S410" s="57" t="s">
        <v>111</v>
      </c>
      <c r="T410" s="57"/>
      <c r="U410" s="57"/>
      <c r="AD410" s="60"/>
    </row>
    <row r="411" spans="19:35">
      <c r="S411" s="61" t="s">
        <v>132</v>
      </c>
      <c r="T411" s="57"/>
      <c r="U411" s="57"/>
      <c r="AD411" s="60"/>
    </row>
    <row r="412" spans="19:35">
      <c r="S412" s="57"/>
      <c r="T412" s="57"/>
      <c r="U412" s="57"/>
    </row>
    <row r="413" spans="19:35">
      <c r="S413" s="48" t="s">
        <v>80</v>
      </c>
      <c r="T413" s="48"/>
      <c r="U413" s="48"/>
      <c r="V413" s="48"/>
      <c r="W413" s="48"/>
      <c r="X413" s="48"/>
      <c r="Y413" s="48"/>
      <c r="Z413" s="48"/>
      <c r="AA413" s="48"/>
      <c r="AB413" s="48"/>
      <c r="AC413" s="48"/>
      <c r="AD413" s="48"/>
      <c r="AE413" s="48"/>
      <c r="AF413" s="48"/>
      <c r="AG413" s="48"/>
      <c r="AH413" s="48"/>
      <c r="AI413" s="48"/>
    </row>
    <row r="414" spans="19:35">
      <c r="S414" s="61" t="s">
        <v>175</v>
      </c>
      <c r="T414" s="61"/>
      <c r="U414" s="61"/>
      <c r="V414" s="61"/>
      <c r="W414" s="61"/>
      <c r="X414" s="61"/>
      <c r="Y414" s="61"/>
      <c r="Z414" s="61"/>
      <c r="AA414" s="61"/>
      <c r="AB414" s="61"/>
      <c r="AC414" s="46"/>
      <c r="AD414" s="46"/>
      <c r="AE414" s="46"/>
      <c r="AF414" s="46"/>
      <c r="AG414" s="46"/>
      <c r="AI414" s="46"/>
    </row>
    <row r="415" spans="19:35">
      <c r="S415" s="61" t="s">
        <v>179</v>
      </c>
      <c r="T415" s="61"/>
      <c r="U415" s="61"/>
      <c r="V415" s="61"/>
      <c r="W415" s="61"/>
      <c r="X415" s="61"/>
      <c r="Y415" s="61"/>
      <c r="Z415" s="61"/>
      <c r="AA415" s="61"/>
      <c r="AB415" s="61"/>
      <c r="AC415" s="46"/>
      <c r="AD415" s="46"/>
      <c r="AE415" s="46"/>
      <c r="AF415" s="46"/>
      <c r="AG415" s="46"/>
      <c r="AI415" s="46"/>
    </row>
    <row r="416" spans="19:35">
      <c r="S416" s="61" t="s">
        <v>176</v>
      </c>
      <c r="T416" s="61"/>
      <c r="U416" s="61"/>
      <c r="V416" s="61"/>
      <c r="W416" s="61"/>
      <c r="X416" s="61"/>
      <c r="Y416" s="61"/>
      <c r="Z416" s="61"/>
      <c r="AA416" s="61"/>
      <c r="AB416" s="61"/>
      <c r="AC416" s="46"/>
      <c r="AD416" s="46"/>
      <c r="AE416" s="46"/>
      <c r="AF416" s="46"/>
      <c r="AG416" s="46"/>
      <c r="AI416" s="46"/>
    </row>
    <row r="417" spans="19:35">
      <c r="S417" s="61" t="s">
        <v>177</v>
      </c>
      <c r="T417" s="61"/>
      <c r="U417" s="61"/>
      <c r="V417" s="61"/>
      <c r="W417" s="61"/>
      <c r="X417" s="61"/>
      <c r="Y417" s="61"/>
      <c r="Z417" s="61"/>
      <c r="AA417" s="61"/>
      <c r="AB417" s="61"/>
      <c r="AC417" s="46"/>
      <c r="AD417" s="46"/>
      <c r="AE417" s="46"/>
      <c r="AF417" s="46"/>
      <c r="AG417" s="46"/>
      <c r="AI417" s="46"/>
    </row>
    <row r="418" spans="19:35">
      <c r="S418" s="61" t="s">
        <v>178</v>
      </c>
      <c r="T418" s="61"/>
      <c r="U418" s="61"/>
      <c r="V418" s="61"/>
      <c r="W418" s="61"/>
      <c r="X418" s="61"/>
      <c r="Y418" s="61"/>
      <c r="Z418" s="61"/>
      <c r="AA418" s="61"/>
      <c r="AB418" s="61"/>
      <c r="AC418" s="46"/>
      <c r="AD418" s="46"/>
      <c r="AE418" s="46"/>
      <c r="AF418" s="46"/>
      <c r="AG418" s="46"/>
      <c r="AI418" s="46"/>
    </row>
    <row r="419" spans="19:35">
      <c r="S419" s="61"/>
      <c r="T419" s="61"/>
      <c r="U419" s="61"/>
      <c r="V419" s="61"/>
      <c r="W419" s="61"/>
      <c r="X419" s="61"/>
      <c r="Y419" s="61"/>
      <c r="Z419" s="61"/>
      <c r="AA419" s="61"/>
      <c r="AB419" s="61"/>
      <c r="AD419" s="46"/>
      <c r="AG419" s="46"/>
      <c r="AI419" s="46"/>
    </row>
    <row r="421" spans="19:35">
      <c r="S421" s="48" t="s">
        <v>81</v>
      </c>
      <c r="T421" s="48"/>
      <c r="U421" s="48"/>
      <c r="V421" s="48"/>
      <c r="W421" s="48"/>
      <c r="X421" s="48"/>
      <c r="Y421" s="48"/>
      <c r="Z421" s="48"/>
      <c r="AA421" s="48"/>
      <c r="AB421" s="48"/>
      <c r="AC421" s="48"/>
      <c r="AD421" s="48"/>
      <c r="AE421" s="48"/>
      <c r="AF421" s="48"/>
      <c r="AG421" s="48"/>
      <c r="AH421" s="48"/>
      <c r="AI421" s="48"/>
    </row>
    <row r="422" spans="19:35">
      <c r="S422" s="104" t="s">
        <v>168</v>
      </c>
      <c r="T422" s="61"/>
      <c r="U422" s="61"/>
      <c r="V422" s="61"/>
      <c r="W422" s="61"/>
      <c r="X422" s="61"/>
      <c r="Y422" s="61"/>
      <c r="Z422" s="61"/>
      <c r="AA422" s="61"/>
      <c r="AB422" s="61"/>
      <c r="AC422" s="61"/>
      <c r="AD422" s="99"/>
      <c r="AE422" s="61"/>
      <c r="AF422" s="61"/>
      <c r="AG422" s="99"/>
      <c r="AH422" s="61"/>
      <c r="AI422" s="99"/>
    </row>
    <row r="423" spans="19:35">
      <c r="S423" s="99" t="s">
        <v>140</v>
      </c>
      <c r="T423" s="95"/>
      <c r="U423" s="61"/>
      <c r="V423" s="61"/>
      <c r="W423" s="61"/>
      <c r="X423" s="61"/>
      <c r="Y423" s="61"/>
      <c r="Z423" s="61"/>
      <c r="AA423" s="61"/>
      <c r="AB423" s="61"/>
      <c r="AC423" s="61"/>
      <c r="AD423" s="99"/>
      <c r="AE423" s="61"/>
      <c r="AF423" s="61"/>
      <c r="AG423" s="99"/>
      <c r="AH423" s="61"/>
      <c r="AI423" s="99"/>
    </row>
    <row r="424" spans="19:35">
      <c r="S424" s="99" t="s">
        <v>146</v>
      </c>
      <c r="T424" s="61"/>
      <c r="U424" s="61"/>
      <c r="V424" s="61"/>
      <c r="W424" s="61"/>
      <c r="X424" s="61"/>
      <c r="Y424" s="61"/>
      <c r="Z424" s="61"/>
      <c r="AA424" s="61"/>
      <c r="AB424" s="61"/>
      <c r="AC424" s="61"/>
      <c r="AD424" s="99"/>
      <c r="AE424" s="61"/>
      <c r="AF424" s="61"/>
      <c r="AG424" s="99"/>
      <c r="AH424" s="61"/>
      <c r="AI424" s="99"/>
    </row>
    <row r="425" spans="19:35">
      <c r="S425" s="99" t="s">
        <v>137</v>
      </c>
      <c r="T425" s="61"/>
      <c r="U425" s="61"/>
      <c r="V425" s="61"/>
      <c r="W425" s="61"/>
      <c r="X425" s="61"/>
      <c r="Y425" s="61"/>
      <c r="Z425" s="61"/>
      <c r="AA425" s="61"/>
      <c r="AB425" s="61"/>
      <c r="AC425" s="61"/>
      <c r="AD425" s="99"/>
      <c r="AE425" s="61"/>
      <c r="AF425" s="61"/>
      <c r="AG425" s="99"/>
      <c r="AH425" s="61"/>
      <c r="AI425" s="99"/>
    </row>
    <row r="426" spans="19:35">
      <c r="S426" s="99" t="s">
        <v>138</v>
      </c>
      <c r="T426" s="61"/>
      <c r="U426" s="61"/>
      <c r="V426" s="61"/>
      <c r="W426" s="61"/>
      <c r="X426" s="61"/>
      <c r="Y426" s="61"/>
      <c r="Z426" s="61"/>
      <c r="AA426" s="61"/>
      <c r="AB426" s="61"/>
      <c r="AC426" s="61"/>
      <c r="AD426" s="99"/>
      <c r="AE426" s="61"/>
      <c r="AF426" s="61"/>
      <c r="AG426" s="99"/>
      <c r="AH426" s="61"/>
      <c r="AI426" s="99"/>
    </row>
    <row r="427" spans="19:35">
      <c r="S427" s="99" t="s">
        <v>139</v>
      </c>
      <c r="T427" s="61"/>
      <c r="U427" s="61"/>
      <c r="V427" s="61"/>
      <c r="W427" s="61"/>
      <c r="X427" s="61"/>
      <c r="Y427" s="61"/>
      <c r="Z427" s="61"/>
      <c r="AA427" s="61"/>
      <c r="AB427" s="61"/>
      <c r="AC427" s="61"/>
      <c r="AD427" s="99"/>
      <c r="AE427" s="61"/>
      <c r="AF427" s="61"/>
      <c r="AG427" s="99"/>
      <c r="AH427" s="61"/>
      <c r="AI427" s="99"/>
    </row>
    <row r="428" spans="19:35">
      <c r="S428" s="100" t="s">
        <v>82</v>
      </c>
      <c r="T428" s="100"/>
      <c r="U428" s="100"/>
      <c r="V428" s="100"/>
      <c r="W428" s="100"/>
      <c r="X428" s="100"/>
      <c r="Y428" s="100"/>
      <c r="Z428" s="100"/>
      <c r="AA428" s="100"/>
      <c r="AB428" s="100"/>
      <c r="AC428" s="100"/>
      <c r="AD428" s="100"/>
      <c r="AE428" s="100"/>
      <c r="AF428" s="100"/>
      <c r="AG428" s="100"/>
      <c r="AH428" s="100"/>
      <c r="AI428" s="100"/>
    </row>
    <row r="429" spans="19:35">
      <c r="S429" s="61" t="s">
        <v>170</v>
      </c>
      <c r="T429" s="61"/>
      <c r="U429" s="61"/>
      <c r="V429" s="61"/>
      <c r="W429" s="61"/>
      <c r="X429" s="61"/>
      <c r="Y429" s="61"/>
      <c r="Z429" s="61"/>
      <c r="AA429" s="61"/>
      <c r="AB429" s="61"/>
      <c r="AC429" s="61"/>
      <c r="AD429" s="61"/>
      <c r="AE429" s="61"/>
      <c r="AF429" s="61"/>
      <c r="AG429" s="61"/>
      <c r="AH429" s="61"/>
      <c r="AI429" s="61"/>
    </row>
    <row r="430" spans="19:35">
      <c r="S430" s="61" t="s">
        <v>171</v>
      </c>
      <c r="T430" s="61"/>
      <c r="U430" s="61"/>
      <c r="V430" s="61"/>
      <c r="W430" s="61"/>
      <c r="X430" s="61"/>
      <c r="Y430" s="61"/>
      <c r="Z430" s="61"/>
      <c r="AA430" s="61"/>
      <c r="AB430" s="61"/>
      <c r="AC430" s="61"/>
      <c r="AD430" s="61"/>
      <c r="AE430" s="61"/>
      <c r="AF430" s="61"/>
      <c r="AG430" s="61"/>
      <c r="AH430" s="61"/>
      <c r="AI430" s="61"/>
    </row>
    <row r="431" spans="19:35" s="61" customFormat="1">
      <c r="S431" s="61" t="s">
        <v>172</v>
      </c>
    </row>
    <row r="432" spans="19:35" s="61" customFormat="1">
      <c r="S432" s="61" t="s">
        <v>173</v>
      </c>
    </row>
    <row r="433" spans="19:35">
      <c r="S433" s="61" t="s">
        <v>174</v>
      </c>
      <c r="T433" s="61"/>
      <c r="U433" s="61"/>
      <c r="V433" s="61"/>
      <c r="W433" s="61"/>
      <c r="X433" s="61"/>
      <c r="Y433" s="61"/>
      <c r="Z433" s="61"/>
      <c r="AA433" s="61"/>
      <c r="AB433" s="61"/>
      <c r="AC433" s="61"/>
      <c r="AD433" s="61"/>
      <c r="AE433" s="61"/>
      <c r="AF433" s="61"/>
      <c r="AG433" s="61"/>
      <c r="AH433" s="61"/>
      <c r="AI433" s="61"/>
    </row>
    <row r="434" spans="19:35">
      <c r="S434" s="61"/>
      <c r="T434" s="61"/>
      <c r="U434" s="61"/>
      <c r="V434" s="61"/>
      <c r="W434" s="61"/>
      <c r="X434" s="61"/>
      <c r="Y434" s="61"/>
      <c r="Z434" s="61"/>
      <c r="AA434" s="61"/>
      <c r="AB434" s="61"/>
      <c r="AC434" s="61"/>
      <c r="AD434" s="61"/>
      <c r="AE434" s="61"/>
      <c r="AF434" s="61"/>
      <c r="AG434" s="61"/>
      <c r="AH434" s="61"/>
      <c r="AI434" s="61"/>
    </row>
    <row r="435" spans="19:35">
      <c r="S435" s="61"/>
      <c r="T435" s="61"/>
      <c r="U435" s="61"/>
      <c r="V435" s="61"/>
      <c r="W435" s="61"/>
      <c r="X435" s="61"/>
      <c r="Y435" s="61"/>
      <c r="Z435" s="61"/>
      <c r="AA435" s="61"/>
      <c r="AB435" s="61"/>
      <c r="AC435" s="61"/>
      <c r="AD435" s="61"/>
      <c r="AE435" s="61"/>
      <c r="AF435" s="61"/>
      <c r="AG435" s="61"/>
      <c r="AH435" s="61"/>
      <c r="AI435" s="61"/>
    </row>
    <row r="436" spans="19:35">
      <c r="S436" s="48" t="s">
        <v>83</v>
      </c>
      <c r="T436" s="48"/>
      <c r="U436" s="48"/>
      <c r="V436" s="48"/>
      <c r="W436" s="48"/>
      <c r="X436" s="48"/>
      <c r="Y436" s="48"/>
      <c r="Z436" s="48"/>
      <c r="AA436" s="48"/>
      <c r="AB436" s="48"/>
      <c r="AC436" s="48"/>
      <c r="AD436" s="48"/>
      <c r="AE436" s="48"/>
      <c r="AF436" s="48"/>
      <c r="AG436" s="48"/>
      <c r="AH436" s="48"/>
      <c r="AI436" s="48"/>
    </row>
    <row r="437" spans="19:35" s="61" customFormat="1">
      <c r="S437" s="61" t="s">
        <v>191</v>
      </c>
      <c r="AC437" s="95"/>
      <c r="AE437" s="95"/>
    </row>
    <row r="438" spans="19:35">
      <c r="S438" s="61" t="s">
        <v>192</v>
      </c>
      <c r="T438" s="61"/>
      <c r="U438" s="61"/>
      <c r="V438" s="95"/>
      <c r="W438" s="61"/>
      <c r="X438" s="61"/>
      <c r="Y438" s="61"/>
      <c r="Z438" s="61"/>
      <c r="AA438" s="95"/>
      <c r="AB438" s="61"/>
      <c r="AC438" s="61"/>
      <c r="AD438" s="61"/>
      <c r="AE438" s="61"/>
      <c r="AF438" s="61"/>
      <c r="AG438" s="61"/>
      <c r="AH438" s="61"/>
      <c r="AI438" s="95"/>
    </row>
    <row r="439" spans="19:35">
      <c r="S439" s="61" t="s">
        <v>193</v>
      </c>
      <c r="T439" s="61"/>
      <c r="U439" s="61"/>
      <c r="V439" s="61"/>
      <c r="W439" s="61"/>
      <c r="X439" s="61"/>
      <c r="Y439" s="61"/>
      <c r="Z439" s="95"/>
      <c r="AA439" s="61"/>
      <c r="AB439" s="95"/>
      <c r="AC439" s="61"/>
      <c r="AD439" s="61"/>
      <c r="AE439" s="95"/>
      <c r="AF439" s="61"/>
      <c r="AG439" s="61"/>
      <c r="AH439" s="61"/>
      <c r="AI439" s="61"/>
    </row>
    <row r="440" spans="19:35">
      <c r="S440" s="61" t="s">
        <v>194</v>
      </c>
      <c r="T440" s="61"/>
      <c r="U440" s="61"/>
      <c r="V440" s="61"/>
      <c r="W440" s="61"/>
      <c r="X440" s="61"/>
      <c r="Y440" s="61"/>
      <c r="Z440" s="61"/>
      <c r="AA440" s="61"/>
      <c r="AB440" s="61"/>
      <c r="AC440" s="61"/>
      <c r="AD440" s="61"/>
      <c r="AE440" s="61"/>
      <c r="AF440" s="61"/>
      <c r="AG440" s="95"/>
      <c r="AH440" s="61"/>
      <c r="AI440" s="61"/>
    </row>
    <row r="441" spans="19:35">
      <c r="S441" s="61" t="s">
        <v>195</v>
      </c>
      <c r="T441" s="61"/>
      <c r="U441" s="61"/>
      <c r="V441" s="95"/>
      <c r="W441" s="61"/>
      <c r="X441" s="61"/>
      <c r="Y441" s="95"/>
      <c r="Z441" s="95"/>
      <c r="AA441" s="61"/>
      <c r="AB441" s="61"/>
      <c r="AC441" s="61"/>
      <c r="AD441" s="61"/>
      <c r="AE441" s="61"/>
      <c r="AF441" s="95"/>
      <c r="AG441" s="95"/>
      <c r="AH441" s="61"/>
      <c r="AI441" s="61"/>
    </row>
    <row r="442" spans="19:35">
      <c r="S442" s="61"/>
      <c r="T442" s="61"/>
      <c r="U442" s="61"/>
      <c r="V442" s="95"/>
      <c r="W442" s="61"/>
      <c r="X442" s="61"/>
      <c r="Y442" s="61"/>
      <c r="Z442" s="61"/>
      <c r="AA442" s="61"/>
      <c r="AB442" s="61"/>
      <c r="AC442" s="61"/>
      <c r="AD442" s="61"/>
      <c r="AE442" s="61"/>
      <c r="AF442" s="61"/>
      <c r="AG442" s="61"/>
      <c r="AH442" s="61"/>
      <c r="AI442" s="61"/>
    </row>
    <row r="443" spans="19:35">
      <c r="S443" s="48" t="s">
        <v>84</v>
      </c>
      <c r="T443" s="48"/>
      <c r="U443" s="48"/>
      <c r="V443" s="48"/>
      <c r="W443" s="48"/>
      <c r="X443" s="48"/>
      <c r="Y443" s="48"/>
      <c r="Z443" s="48"/>
      <c r="AA443" s="48"/>
      <c r="AB443" s="48"/>
      <c r="AC443" s="48"/>
      <c r="AD443" s="48"/>
      <c r="AE443" s="48"/>
      <c r="AF443" s="48"/>
      <c r="AG443" s="48"/>
      <c r="AH443" s="48"/>
      <c r="AI443" s="48"/>
    </row>
    <row r="444" spans="19:35" s="61" customFormat="1">
      <c r="S444" s="61" t="s">
        <v>196</v>
      </c>
    </row>
    <row r="445" spans="19:35" s="61" customFormat="1">
      <c r="S445" s="61" t="s">
        <v>197</v>
      </c>
    </row>
    <row r="446" spans="19:35">
      <c r="S446" s="61" t="s">
        <v>198</v>
      </c>
      <c r="T446" s="61"/>
      <c r="U446" s="61"/>
      <c r="V446" s="61"/>
      <c r="W446" s="61"/>
      <c r="X446" s="61"/>
      <c r="Y446" s="61"/>
      <c r="Z446" s="61"/>
      <c r="AA446" s="61"/>
      <c r="AB446" s="61"/>
      <c r="AC446" s="61"/>
      <c r="AD446" s="61"/>
      <c r="AE446" s="61"/>
      <c r="AF446" s="61"/>
      <c r="AG446" s="61"/>
      <c r="AH446" s="61"/>
      <c r="AI446" s="61"/>
    </row>
    <row r="447" spans="19:35">
      <c r="S447" s="61" t="s">
        <v>199</v>
      </c>
      <c r="T447" s="61"/>
      <c r="U447" s="61"/>
      <c r="V447" s="61"/>
      <c r="W447" s="61"/>
      <c r="X447" s="61"/>
      <c r="Y447" s="61"/>
      <c r="Z447" s="61"/>
      <c r="AA447" s="61"/>
      <c r="AB447" s="61"/>
      <c r="AC447" s="61"/>
      <c r="AD447" s="61"/>
      <c r="AE447" s="61"/>
      <c r="AF447" s="61"/>
      <c r="AG447" s="61"/>
      <c r="AH447" s="61"/>
      <c r="AI447" s="61"/>
    </row>
    <row r="448" spans="19:35">
      <c r="S448" s="61" t="s">
        <v>200</v>
      </c>
      <c r="T448" s="61"/>
      <c r="U448" s="61"/>
      <c r="V448" s="61"/>
      <c r="W448" s="61"/>
      <c r="X448" s="61"/>
      <c r="Y448" s="61"/>
      <c r="Z448" s="61"/>
      <c r="AA448" s="61"/>
      <c r="AB448" s="61"/>
      <c r="AC448" s="61"/>
      <c r="AD448" s="61"/>
      <c r="AE448" s="61"/>
      <c r="AF448" s="61"/>
      <c r="AG448" s="61"/>
      <c r="AH448" s="61"/>
      <c r="AI448" s="61"/>
    </row>
    <row r="449" spans="19:35">
      <c r="S449" s="61"/>
      <c r="T449" s="61"/>
      <c r="U449" s="61"/>
      <c r="V449" s="61"/>
      <c r="W449" s="61"/>
      <c r="X449" s="61"/>
      <c r="Y449" s="61"/>
      <c r="Z449" s="61"/>
      <c r="AA449" s="61"/>
      <c r="AB449" s="61"/>
      <c r="AC449" s="61"/>
      <c r="AD449" s="61"/>
      <c r="AE449" s="61"/>
      <c r="AF449" s="61"/>
      <c r="AG449" s="61"/>
      <c r="AH449" s="61"/>
      <c r="AI449" s="61"/>
    </row>
    <row r="450" spans="19:35">
      <c r="S450" s="61"/>
      <c r="T450" s="61"/>
      <c r="U450" s="61"/>
      <c r="V450" s="61"/>
      <c r="W450" s="61"/>
      <c r="X450" s="61"/>
      <c r="Y450" s="61"/>
      <c r="Z450" s="61"/>
      <c r="AA450" s="61"/>
      <c r="AB450" s="61"/>
      <c r="AC450" s="61"/>
      <c r="AD450" s="61"/>
      <c r="AE450" s="61"/>
      <c r="AF450" s="61"/>
      <c r="AG450" s="61"/>
      <c r="AH450" s="61"/>
      <c r="AI450" s="61"/>
    </row>
    <row r="451" spans="19:35">
      <c r="S451" s="108" t="s">
        <v>85</v>
      </c>
      <c r="T451" s="108"/>
      <c r="U451" s="108"/>
      <c r="V451" s="108"/>
      <c r="W451" s="108"/>
      <c r="X451" s="108"/>
      <c r="Y451" s="108"/>
      <c r="Z451" s="108"/>
      <c r="AA451" s="108"/>
      <c r="AB451" s="108"/>
      <c r="AC451" s="108"/>
      <c r="AD451" s="108"/>
      <c r="AE451" s="108"/>
      <c r="AF451" s="108"/>
      <c r="AG451" s="108"/>
      <c r="AH451" s="108"/>
      <c r="AI451" s="108"/>
    </row>
    <row r="452" spans="19:35">
      <c r="S452" s="61" t="s">
        <v>203</v>
      </c>
      <c r="T452" s="61"/>
      <c r="U452" s="61"/>
      <c r="V452" s="61"/>
      <c r="W452" s="61"/>
      <c r="X452" s="61"/>
      <c r="Y452" s="61"/>
      <c r="Z452" s="61"/>
      <c r="AA452" s="61"/>
      <c r="AB452" s="61"/>
      <c r="AC452" s="61"/>
      <c r="AD452" s="61"/>
      <c r="AE452" s="61"/>
      <c r="AF452" s="61"/>
      <c r="AG452" s="61"/>
      <c r="AH452" s="61"/>
      <c r="AI452" s="61"/>
    </row>
    <row r="453" spans="19:35">
      <c r="S453" s="61" t="s">
        <v>204</v>
      </c>
      <c r="T453" s="61"/>
      <c r="U453" s="61"/>
      <c r="V453" s="61"/>
      <c r="W453" s="61"/>
      <c r="X453" s="61"/>
      <c r="Y453" s="61"/>
      <c r="Z453" s="61"/>
      <c r="AA453" s="61"/>
      <c r="AB453" s="61"/>
      <c r="AC453" s="61"/>
      <c r="AD453" s="61"/>
      <c r="AE453" s="61"/>
      <c r="AF453" s="61"/>
      <c r="AG453" s="61"/>
      <c r="AH453" s="61"/>
      <c r="AI453" s="61"/>
    </row>
    <row r="454" spans="19:35">
      <c r="S454" s="61" t="s">
        <v>205</v>
      </c>
      <c r="T454" s="61"/>
      <c r="U454" s="61"/>
      <c r="V454" s="61"/>
      <c r="W454" s="61"/>
      <c r="X454" s="61"/>
      <c r="Y454" s="61"/>
      <c r="Z454" s="61"/>
      <c r="AA454" s="61"/>
      <c r="AB454" s="61"/>
      <c r="AC454" s="61"/>
      <c r="AD454" s="61"/>
      <c r="AE454" s="61"/>
      <c r="AF454" s="61"/>
      <c r="AG454" s="61"/>
      <c r="AH454" s="61"/>
      <c r="AI454" s="61"/>
    </row>
    <row r="455" spans="19:35">
      <c r="S455" s="61" t="s">
        <v>206</v>
      </c>
      <c r="T455" s="61"/>
      <c r="U455" s="61"/>
      <c r="V455" s="61"/>
      <c r="W455" s="61"/>
      <c r="X455" s="61"/>
      <c r="Y455" s="61"/>
      <c r="Z455" s="61"/>
      <c r="AA455" s="61"/>
      <c r="AB455" s="61"/>
      <c r="AC455" s="61"/>
      <c r="AD455" s="61"/>
      <c r="AE455" s="61"/>
      <c r="AF455" s="61"/>
      <c r="AG455" s="61"/>
      <c r="AH455" s="61"/>
      <c r="AI455" s="61"/>
    </row>
    <row r="456" spans="19:35">
      <c r="S456" s="61"/>
      <c r="T456" s="61"/>
      <c r="U456" s="61"/>
      <c r="V456" s="61"/>
      <c r="W456" s="61"/>
      <c r="X456" s="61"/>
      <c r="Y456" s="61"/>
      <c r="Z456" s="61"/>
      <c r="AA456" s="61"/>
      <c r="AB456" s="61"/>
      <c r="AC456" s="61"/>
      <c r="AD456" s="61"/>
      <c r="AE456" s="61"/>
      <c r="AF456" s="61"/>
      <c r="AG456" s="61"/>
      <c r="AH456" s="61"/>
      <c r="AI456" s="61"/>
    </row>
    <row r="457" spans="19:35">
      <c r="S457" s="48"/>
      <c r="T457" s="48"/>
      <c r="U457" s="48"/>
      <c r="V457" s="48"/>
      <c r="W457" s="48"/>
      <c r="X457" s="48"/>
      <c r="Y457" s="48"/>
      <c r="Z457" s="48"/>
      <c r="AA457" s="48"/>
      <c r="AB457" s="48"/>
      <c r="AC457" s="48"/>
      <c r="AD457" s="48"/>
      <c r="AE457" s="48"/>
      <c r="AF457" s="48"/>
      <c r="AG457" s="48"/>
      <c r="AH457" s="48"/>
      <c r="AI457" s="48"/>
    </row>
    <row r="463" spans="19:35">
      <c r="S463" s="48"/>
      <c r="T463" s="48"/>
      <c r="U463" s="48"/>
      <c r="V463" s="48"/>
      <c r="W463" s="48"/>
      <c r="X463" s="48"/>
      <c r="Y463" s="48"/>
      <c r="Z463" s="48"/>
      <c r="AA463" s="48"/>
      <c r="AB463" s="48"/>
      <c r="AC463" s="48"/>
      <c r="AD463" s="48"/>
      <c r="AE463" s="48"/>
      <c r="AF463" s="48"/>
      <c r="AG463" s="48"/>
      <c r="AH463" s="48"/>
      <c r="AI463" s="48"/>
    </row>
    <row r="470" spans="19:35" ht="23.25">
      <c r="S470" s="49" t="s">
        <v>100</v>
      </c>
      <c r="T470" s="49"/>
      <c r="U470" s="49"/>
      <c r="V470" s="49"/>
      <c r="W470" s="49"/>
      <c r="X470" s="49"/>
      <c r="Y470" s="49"/>
      <c r="Z470" s="49"/>
      <c r="AA470" s="49"/>
      <c r="AB470" s="49"/>
      <c r="AC470" s="49"/>
      <c r="AD470" s="49"/>
      <c r="AE470" s="49"/>
      <c r="AF470" s="49"/>
      <c r="AG470" s="49"/>
      <c r="AH470" s="49"/>
      <c r="AI470" s="49"/>
    </row>
    <row r="471" spans="19:35">
      <c r="S471" s="48" t="s">
        <v>143</v>
      </c>
      <c r="T471" s="48"/>
      <c r="U471" s="48"/>
      <c r="V471" s="48"/>
      <c r="W471" s="48"/>
      <c r="X471" s="48"/>
      <c r="Y471" s="48"/>
      <c r="Z471" s="48"/>
      <c r="AA471" s="48"/>
      <c r="AB471" s="48"/>
      <c r="AC471" s="48"/>
      <c r="AD471" s="48"/>
      <c r="AE471" s="48"/>
      <c r="AF471" s="48"/>
      <c r="AG471" s="48"/>
      <c r="AH471" s="48"/>
      <c r="AI471" s="48"/>
    </row>
    <row r="472" spans="19:35">
      <c r="S472" s="61" t="s">
        <v>103</v>
      </c>
      <c r="T472" s="61"/>
      <c r="U472" s="61"/>
      <c r="V472" s="61"/>
      <c r="W472" s="61"/>
      <c r="X472" s="61"/>
      <c r="Y472" s="61"/>
      <c r="Z472" s="61"/>
      <c r="AA472" s="61"/>
      <c r="AB472" s="61"/>
    </row>
    <row r="473" spans="19:35">
      <c r="S473" s="61" t="s">
        <v>109</v>
      </c>
      <c r="T473" s="61"/>
      <c r="U473" s="61"/>
      <c r="V473" s="61"/>
      <c r="W473" s="61"/>
      <c r="X473" s="61"/>
      <c r="Y473" s="61"/>
      <c r="Z473" s="61"/>
      <c r="AA473" s="61"/>
      <c r="AB473" s="61"/>
    </row>
    <row r="474" spans="19:35">
      <c r="S474" s="61" t="s">
        <v>101</v>
      </c>
      <c r="T474" s="61"/>
      <c r="U474" s="61"/>
      <c r="V474" s="61"/>
      <c r="W474" s="61"/>
      <c r="X474" s="61"/>
      <c r="Y474" s="61"/>
      <c r="Z474" s="61"/>
      <c r="AA474" s="61"/>
      <c r="AB474" s="61"/>
    </row>
    <row r="475" spans="19:35">
      <c r="S475" s="61" t="s">
        <v>104</v>
      </c>
      <c r="T475" s="61"/>
      <c r="U475" s="61"/>
      <c r="V475" s="61"/>
      <c r="W475" s="61"/>
      <c r="X475" s="61"/>
      <c r="Y475" s="61"/>
      <c r="Z475" s="61"/>
      <c r="AA475" s="61"/>
      <c r="AB475" s="61"/>
    </row>
    <row r="476" spans="19:35">
      <c r="S476" s="61"/>
      <c r="T476" s="61"/>
      <c r="U476" s="61"/>
      <c r="V476" s="61"/>
      <c r="W476" s="61"/>
      <c r="X476" s="61"/>
      <c r="Y476" s="61"/>
      <c r="Z476" s="61"/>
      <c r="AA476" s="61"/>
      <c r="AB476" s="61"/>
    </row>
    <row r="477" spans="19:35">
      <c r="S477" s="61"/>
      <c r="T477" s="61"/>
      <c r="U477" s="61"/>
      <c r="V477" s="61"/>
      <c r="W477" s="61"/>
      <c r="X477" s="61"/>
      <c r="Y477" s="61"/>
      <c r="Z477" s="61"/>
      <c r="AA477" s="61"/>
      <c r="AB477" s="61"/>
    </row>
    <row r="478" spans="19:35">
      <c r="S478" s="61"/>
      <c r="T478" s="61"/>
      <c r="U478" s="61"/>
      <c r="V478" s="61"/>
      <c r="W478" s="61"/>
      <c r="X478" s="61"/>
      <c r="Y478" s="61"/>
      <c r="Z478" s="61"/>
      <c r="AA478" s="61"/>
      <c r="AB478" s="61"/>
      <c r="AG478" s="10"/>
    </row>
    <row r="479" spans="19:35">
      <c r="S479" s="61"/>
      <c r="T479" s="61"/>
      <c r="U479" s="61"/>
      <c r="V479" s="61"/>
      <c r="W479" s="61"/>
      <c r="X479" s="61"/>
      <c r="Y479" s="61"/>
      <c r="Z479" s="61"/>
      <c r="AA479" s="61"/>
      <c r="AB479" s="61"/>
    </row>
    <row r="480" spans="19:35">
      <c r="S480" s="98" t="s">
        <v>144</v>
      </c>
      <c r="T480" s="98"/>
      <c r="U480" s="98"/>
      <c r="V480" s="98"/>
      <c r="W480" s="98"/>
      <c r="X480" s="98"/>
      <c r="Y480" s="98"/>
      <c r="Z480" s="98"/>
      <c r="AA480" s="98"/>
      <c r="AB480" s="98"/>
      <c r="AC480" s="98"/>
      <c r="AD480" s="98"/>
      <c r="AE480" s="98"/>
      <c r="AF480" s="98"/>
      <c r="AG480" s="98"/>
      <c r="AH480" s="98"/>
      <c r="AI480" s="98"/>
    </row>
    <row r="481" spans="19:35">
      <c r="S481" s="97" t="s">
        <v>102</v>
      </c>
      <c r="T481" s="97"/>
      <c r="U481" s="97"/>
      <c r="V481" s="61"/>
      <c r="W481" s="61"/>
      <c r="X481" s="61"/>
      <c r="Y481" s="61"/>
      <c r="Z481" s="61"/>
      <c r="AA481" s="61"/>
      <c r="AB481" s="97"/>
      <c r="AC481" s="61"/>
      <c r="AD481" s="61"/>
      <c r="AE481" s="61"/>
      <c r="AF481" s="61"/>
      <c r="AG481" s="61"/>
      <c r="AH481" s="61"/>
      <c r="AI481" s="61"/>
    </row>
    <row r="482" spans="19:35">
      <c r="S482" s="97" t="s">
        <v>105</v>
      </c>
      <c r="T482" s="97"/>
      <c r="U482" s="97"/>
      <c r="V482" s="61"/>
      <c r="W482" s="61"/>
      <c r="X482" s="61"/>
      <c r="Y482" s="61"/>
      <c r="Z482" s="61"/>
      <c r="AA482" s="61"/>
      <c r="AB482" s="97"/>
      <c r="AC482" s="61"/>
      <c r="AD482" s="61"/>
      <c r="AE482" s="61"/>
      <c r="AF482" s="61"/>
      <c r="AG482" s="61"/>
      <c r="AH482" s="61"/>
      <c r="AI482" s="61"/>
    </row>
    <row r="483" spans="19:35">
      <c r="S483" s="97" t="s">
        <v>106</v>
      </c>
      <c r="T483" s="97"/>
      <c r="U483" s="97"/>
      <c r="V483" s="61"/>
      <c r="W483" s="61"/>
      <c r="X483" s="61"/>
      <c r="Y483" s="61"/>
      <c r="Z483" s="61"/>
      <c r="AA483" s="61"/>
      <c r="AB483" s="97"/>
      <c r="AC483" s="61"/>
      <c r="AD483" s="61"/>
      <c r="AE483" s="61"/>
      <c r="AF483" s="61"/>
      <c r="AG483" s="61"/>
      <c r="AH483" s="61"/>
      <c r="AI483" s="61"/>
    </row>
    <row r="484" spans="19:35">
      <c r="S484" s="97" t="s">
        <v>110</v>
      </c>
      <c r="T484" s="97"/>
      <c r="U484" s="97"/>
      <c r="V484" s="61"/>
      <c r="W484" s="61"/>
      <c r="X484" s="61"/>
      <c r="Y484" s="61"/>
      <c r="Z484" s="61"/>
      <c r="AA484" s="61"/>
      <c r="AB484" s="97"/>
      <c r="AC484" s="61"/>
      <c r="AD484" s="61"/>
      <c r="AE484" s="61"/>
      <c r="AF484" s="61"/>
      <c r="AG484" s="61"/>
      <c r="AH484" s="61"/>
      <c r="AI484" s="61"/>
    </row>
    <row r="485" spans="19:35">
      <c r="S485" s="101" t="s">
        <v>132</v>
      </c>
      <c r="T485" s="102"/>
      <c r="U485" s="97"/>
      <c r="V485" s="61"/>
      <c r="W485" s="61"/>
      <c r="X485" s="61"/>
      <c r="Y485" s="61"/>
      <c r="Z485" s="61"/>
      <c r="AA485" s="61"/>
      <c r="AB485" s="97"/>
      <c r="AC485" s="61"/>
      <c r="AD485" s="61"/>
      <c r="AE485" s="61"/>
      <c r="AF485" s="61"/>
      <c r="AG485" s="61"/>
      <c r="AH485" s="61"/>
      <c r="AI485" s="61"/>
    </row>
    <row r="486" spans="19:35">
      <c r="S486" s="97" t="s">
        <v>111</v>
      </c>
      <c r="T486" s="61"/>
      <c r="U486" s="97"/>
      <c r="V486" s="61"/>
      <c r="W486" s="61"/>
      <c r="X486" s="61"/>
      <c r="Y486" s="61"/>
      <c r="Z486" s="61"/>
      <c r="AA486" s="61"/>
      <c r="AB486" s="97"/>
      <c r="AC486" s="61"/>
      <c r="AD486" s="61"/>
      <c r="AE486" s="61"/>
      <c r="AF486" s="61"/>
      <c r="AG486" s="61"/>
      <c r="AH486" s="61"/>
      <c r="AI486" s="61"/>
    </row>
    <row r="487" spans="19:35">
      <c r="S487" s="61"/>
      <c r="T487" s="61"/>
      <c r="U487" s="61"/>
      <c r="V487" s="61"/>
      <c r="W487" s="61"/>
      <c r="X487" s="61"/>
      <c r="Y487" s="61"/>
      <c r="Z487" s="61"/>
      <c r="AA487" s="61"/>
      <c r="AB487" s="61"/>
      <c r="AC487" s="61"/>
      <c r="AD487" s="61"/>
      <c r="AE487" s="61"/>
      <c r="AF487" s="61"/>
      <c r="AG487" s="61"/>
      <c r="AH487" s="61"/>
      <c r="AI487" s="61"/>
    </row>
    <row r="488" spans="19:35">
      <c r="S488" s="48" t="s">
        <v>80</v>
      </c>
      <c r="T488" s="48"/>
      <c r="U488" s="48"/>
      <c r="V488" s="48"/>
      <c r="W488" s="48"/>
      <c r="X488" s="48"/>
      <c r="Y488" s="48"/>
      <c r="Z488" s="48"/>
      <c r="AA488" s="48"/>
      <c r="AB488" s="48"/>
      <c r="AC488" s="48"/>
      <c r="AD488" s="48"/>
      <c r="AE488" s="48"/>
      <c r="AF488" s="48"/>
      <c r="AG488" s="48"/>
      <c r="AH488" s="48"/>
      <c r="AI488" s="48"/>
    </row>
    <row r="489" spans="19:35">
      <c r="S489" s="61" t="s">
        <v>175</v>
      </c>
      <c r="T489" s="61"/>
      <c r="U489" s="61"/>
      <c r="V489" s="61"/>
      <c r="W489" s="61"/>
      <c r="X489" s="61"/>
      <c r="Y489" s="61"/>
      <c r="Z489" s="61"/>
      <c r="AA489" s="61"/>
      <c r="AB489" s="61"/>
      <c r="AC489" s="99"/>
      <c r="AD489" s="99"/>
      <c r="AE489" s="99"/>
      <c r="AF489" s="99"/>
      <c r="AG489" s="99"/>
      <c r="AH489" s="61"/>
      <c r="AI489" s="99"/>
    </row>
    <row r="490" spans="19:35">
      <c r="S490" s="61" t="s">
        <v>179</v>
      </c>
      <c r="T490" s="61"/>
      <c r="U490" s="61"/>
      <c r="V490" s="61"/>
      <c r="W490" s="61"/>
      <c r="X490" s="61"/>
      <c r="Y490" s="61"/>
      <c r="Z490" s="61"/>
      <c r="AA490" s="61"/>
      <c r="AB490" s="61"/>
      <c r="AC490" s="99"/>
      <c r="AD490" s="99"/>
      <c r="AE490" s="99"/>
      <c r="AF490" s="99"/>
      <c r="AG490" s="99"/>
      <c r="AH490" s="61"/>
      <c r="AI490" s="99"/>
    </row>
    <row r="491" spans="19:35">
      <c r="S491" s="61" t="s">
        <v>176</v>
      </c>
      <c r="T491" s="61"/>
      <c r="U491" s="61"/>
      <c r="V491" s="61"/>
      <c r="W491" s="61"/>
      <c r="X491" s="61"/>
      <c r="Y491" s="61"/>
      <c r="Z491" s="61"/>
      <c r="AA491" s="61"/>
      <c r="AB491" s="61"/>
      <c r="AC491" s="99"/>
      <c r="AD491" s="99"/>
      <c r="AE491" s="99"/>
      <c r="AF491" s="99"/>
      <c r="AG491" s="99"/>
      <c r="AH491" s="61"/>
      <c r="AI491" s="99"/>
    </row>
    <row r="492" spans="19:35">
      <c r="S492" s="61" t="s">
        <v>177</v>
      </c>
      <c r="T492" s="61"/>
      <c r="U492" s="61"/>
      <c r="V492" s="61"/>
      <c r="W492" s="61"/>
      <c r="X492" s="61"/>
      <c r="Y492" s="61"/>
      <c r="Z492" s="61"/>
      <c r="AA492" s="61"/>
      <c r="AB492" s="61"/>
      <c r="AC492" s="99"/>
      <c r="AD492" s="99"/>
      <c r="AE492" s="99"/>
      <c r="AF492" s="99"/>
      <c r="AG492" s="99"/>
      <c r="AH492" s="61"/>
      <c r="AI492" s="99"/>
    </row>
    <row r="493" spans="19:35">
      <c r="S493" s="61" t="s">
        <v>178</v>
      </c>
      <c r="T493" s="61"/>
      <c r="U493" s="61"/>
      <c r="V493" s="61"/>
      <c r="W493" s="61"/>
      <c r="X493" s="61"/>
      <c r="Y493" s="61"/>
      <c r="Z493" s="61"/>
      <c r="AA493" s="61"/>
      <c r="AB493" s="61"/>
      <c r="AC493" s="99"/>
      <c r="AD493" s="99"/>
      <c r="AE493" s="99"/>
      <c r="AF493" s="99"/>
      <c r="AG493" s="99"/>
      <c r="AH493" s="61"/>
      <c r="AI493" s="99"/>
    </row>
    <row r="494" spans="19:35">
      <c r="S494" s="61"/>
      <c r="T494" s="61"/>
      <c r="U494" s="61"/>
      <c r="V494" s="61"/>
      <c r="W494" s="61"/>
      <c r="X494" s="61"/>
      <c r="Y494" s="61"/>
      <c r="Z494" s="61"/>
      <c r="AA494" s="61"/>
      <c r="AB494" s="61"/>
      <c r="AC494" s="61"/>
      <c r="AD494" s="99"/>
      <c r="AE494" s="61"/>
      <c r="AF494" s="61"/>
      <c r="AG494" s="99"/>
      <c r="AH494" s="61"/>
      <c r="AI494" s="99"/>
    </row>
    <row r="495" spans="19:35">
      <c r="S495" s="61"/>
      <c r="T495" s="61"/>
      <c r="U495" s="61"/>
      <c r="V495" s="61"/>
      <c r="W495" s="61"/>
      <c r="X495" s="61"/>
      <c r="Y495" s="61"/>
      <c r="Z495" s="61"/>
      <c r="AA495" s="61"/>
      <c r="AB495" s="61"/>
      <c r="AC495" s="61"/>
      <c r="AD495" s="61"/>
      <c r="AE495" s="61"/>
      <c r="AF495" s="61"/>
      <c r="AG495" s="61"/>
      <c r="AH495" s="61"/>
      <c r="AI495" s="61"/>
    </row>
    <row r="496" spans="19:35">
      <c r="S496" s="48" t="s">
        <v>81</v>
      </c>
      <c r="T496" s="48"/>
      <c r="U496" s="48"/>
      <c r="V496" s="48"/>
      <c r="W496" s="48"/>
      <c r="X496" s="48"/>
      <c r="Y496" s="48"/>
      <c r="Z496" s="48"/>
      <c r="AA496" s="48"/>
      <c r="AB496" s="48"/>
      <c r="AC496" s="48"/>
      <c r="AD496" s="48"/>
      <c r="AE496" s="48"/>
      <c r="AF496" s="48"/>
      <c r="AG496" s="48"/>
      <c r="AH496" s="48"/>
      <c r="AI496" s="48"/>
    </row>
    <row r="497" spans="19:35">
      <c r="S497" s="104" t="s">
        <v>168</v>
      </c>
      <c r="T497" s="61"/>
      <c r="U497" s="61"/>
      <c r="V497" s="61"/>
      <c r="W497" s="61"/>
      <c r="X497" s="61"/>
      <c r="Y497" s="61"/>
      <c r="Z497" s="61"/>
      <c r="AA497" s="61"/>
      <c r="AB497" s="61"/>
      <c r="AD497" s="46"/>
      <c r="AG497" s="46"/>
      <c r="AI497" s="46"/>
    </row>
    <row r="498" spans="19:35">
      <c r="S498" s="105" t="s">
        <v>140</v>
      </c>
      <c r="T498" s="95"/>
      <c r="U498" s="61"/>
      <c r="V498" s="61"/>
      <c r="W498" s="61"/>
      <c r="X498" s="61"/>
      <c r="Y498" s="61"/>
      <c r="Z498" s="61"/>
      <c r="AA498" s="61"/>
      <c r="AB498" s="61"/>
      <c r="AD498" s="46"/>
      <c r="AG498" s="46"/>
      <c r="AI498" s="46"/>
    </row>
    <row r="499" spans="19:35">
      <c r="S499" s="105" t="s">
        <v>146</v>
      </c>
      <c r="T499" s="61"/>
      <c r="U499" s="61"/>
      <c r="V499" s="61"/>
      <c r="W499" s="61"/>
      <c r="X499" s="61"/>
      <c r="Y499" s="61"/>
      <c r="Z499" s="61"/>
      <c r="AA499" s="61"/>
      <c r="AB499" s="61"/>
      <c r="AD499" s="46"/>
      <c r="AG499" s="46"/>
      <c r="AI499" s="46"/>
    </row>
    <row r="500" spans="19:35">
      <c r="S500" s="105" t="s">
        <v>137</v>
      </c>
      <c r="T500" s="61"/>
      <c r="U500" s="61"/>
      <c r="V500" s="61"/>
      <c r="W500" s="61"/>
      <c r="X500" s="61"/>
      <c r="Y500" s="61"/>
      <c r="Z500" s="61"/>
      <c r="AA500" s="61"/>
      <c r="AB500" s="61"/>
      <c r="AD500" s="46"/>
      <c r="AG500" s="46"/>
      <c r="AI500" s="46"/>
    </row>
    <row r="501" spans="19:35">
      <c r="S501" s="105" t="s">
        <v>138</v>
      </c>
      <c r="T501" s="61"/>
      <c r="U501" s="61"/>
      <c r="V501" s="61"/>
      <c r="W501" s="61"/>
      <c r="X501" s="61"/>
      <c r="Y501" s="61"/>
      <c r="Z501" s="61"/>
      <c r="AA501" s="61"/>
      <c r="AB501" s="61"/>
      <c r="AD501" s="46"/>
      <c r="AG501" s="46"/>
      <c r="AI501" s="46"/>
    </row>
    <row r="502" spans="19:35">
      <c r="S502" s="105" t="s">
        <v>139</v>
      </c>
      <c r="T502" s="61"/>
      <c r="U502" s="61"/>
      <c r="V502" s="61"/>
      <c r="W502" s="61"/>
      <c r="X502" s="61"/>
      <c r="Y502" s="61"/>
      <c r="Z502" s="61"/>
      <c r="AA502" s="61"/>
      <c r="AB502" s="61"/>
      <c r="AD502" s="46"/>
      <c r="AG502" s="46"/>
      <c r="AI502" s="46"/>
    </row>
    <row r="503" spans="19:35">
      <c r="S503" s="109" t="s">
        <v>82</v>
      </c>
      <c r="T503" s="109"/>
      <c r="U503" s="109"/>
      <c r="V503" s="109"/>
      <c r="W503" s="109"/>
      <c r="X503" s="109"/>
      <c r="Y503" s="109"/>
      <c r="Z503" s="109"/>
      <c r="AA503" s="109"/>
      <c r="AB503" s="109"/>
      <c r="AC503" s="48"/>
      <c r="AD503" s="48"/>
      <c r="AE503" s="48"/>
      <c r="AF503" s="48"/>
      <c r="AG503" s="48"/>
      <c r="AH503" s="48"/>
      <c r="AI503" s="48"/>
    </row>
    <row r="504" spans="19:35">
      <c r="S504" s="61" t="s">
        <v>170</v>
      </c>
      <c r="T504" s="61"/>
      <c r="U504" s="61"/>
      <c r="V504" s="61"/>
      <c r="W504" s="61"/>
      <c r="X504" s="61"/>
      <c r="Y504" s="61"/>
      <c r="Z504" s="61"/>
      <c r="AA504" s="61"/>
      <c r="AB504" s="61"/>
      <c r="AC504" s="95"/>
      <c r="AD504" s="61"/>
      <c r="AE504" s="95"/>
      <c r="AF504" s="61"/>
      <c r="AG504" s="61"/>
      <c r="AH504" s="61"/>
      <c r="AI504" s="61"/>
    </row>
    <row r="505" spans="19:35">
      <c r="S505" s="61" t="s">
        <v>171</v>
      </c>
      <c r="T505" s="61"/>
      <c r="U505" s="61"/>
      <c r="V505" s="61"/>
      <c r="W505" s="61"/>
      <c r="X505" s="61"/>
      <c r="Y505" s="61"/>
      <c r="Z505" s="61"/>
      <c r="AA505" s="61"/>
      <c r="AB505" s="61"/>
      <c r="AC505" s="61"/>
      <c r="AD505" s="61"/>
      <c r="AE505" s="61"/>
      <c r="AF505" s="61"/>
      <c r="AG505" s="61"/>
      <c r="AH505" s="61"/>
      <c r="AI505" s="95"/>
    </row>
    <row r="506" spans="19:35" s="61" customFormat="1">
      <c r="S506" s="61" t="s">
        <v>172</v>
      </c>
      <c r="AE506" s="95"/>
    </row>
    <row r="507" spans="19:35" s="61" customFormat="1">
      <c r="S507" s="61" t="s">
        <v>173</v>
      </c>
      <c r="AG507" s="95"/>
    </row>
    <row r="508" spans="19:35">
      <c r="S508" s="61" t="s">
        <v>174</v>
      </c>
      <c r="T508" s="61"/>
      <c r="U508" s="61"/>
      <c r="V508" s="61"/>
      <c r="W508" s="61"/>
      <c r="X508" s="61"/>
      <c r="Y508" s="61"/>
      <c r="Z508" s="61"/>
      <c r="AA508" s="61"/>
      <c r="AB508" s="61"/>
      <c r="AC508" s="61"/>
      <c r="AD508" s="61"/>
      <c r="AE508" s="61"/>
      <c r="AF508" s="95"/>
      <c r="AG508" s="95"/>
      <c r="AH508" s="61"/>
      <c r="AI508" s="61"/>
    </row>
    <row r="509" spans="19:35">
      <c r="S509" s="61"/>
      <c r="T509" s="61"/>
      <c r="U509" s="61"/>
      <c r="V509" s="61"/>
      <c r="W509" s="61"/>
      <c r="X509" s="61"/>
      <c r="Y509" s="61"/>
      <c r="Z509" s="61"/>
      <c r="AA509" s="61"/>
      <c r="AB509" s="61"/>
      <c r="AC509" s="61"/>
      <c r="AD509" s="61"/>
      <c r="AE509" s="61"/>
      <c r="AF509" s="61"/>
      <c r="AG509" s="61"/>
      <c r="AH509" s="61"/>
      <c r="AI509" s="61"/>
    </row>
    <row r="510" spans="19:35">
      <c r="S510" s="61"/>
      <c r="T510" s="61"/>
      <c r="U510" s="61"/>
      <c r="V510" s="61"/>
      <c r="W510" s="61"/>
      <c r="X510" s="61"/>
      <c r="Y510" s="61"/>
      <c r="Z510" s="61"/>
      <c r="AA510" s="61"/>
      <c r="AB510" s="61"/>
      <c r="AC510" s="108"/>
      <c r="AD510" s="108"/>
      <c r="AE510" s="108"/>
      <c r="AF510" s="108"/>
      <c r="AG510" s="108"/>
      <c r="AH510" s="108"/>
      <c r="AI510" s="108"/>
    </row>
    <row r="511" spans="19:35">
      <c r="S511" s="109" t="s">
        <v>83</v>
      </c>
      <c r="T511" s="109"/>
      <c r="U511" s="109"/>
      <c r="V511" s="109"/>
      <c r="W511" s="109"/>
      <c r="X511" s="109"/>
      <c r="Y511" s="109"/>
      <c r="Z511" s="109"/>
      <c r="AA511" s="109"/>
      <c r="AB511" s="109"/>
      <c r="AC511" s="61"/>
      <c r="AD511" s="61"/>
      <c r="AE511" s="61"/>
      <c r="AF511" s="61"/>
      <c r="AG511" s="61"/>
      <c r="AH511" s="61"/>
      <c r="AI511" s="61"/>
    </row>
    <row r="512" spans="19:35">
      <c r="S512" s="61" t="s">
        <v>191</v>
      </c>
      <c r="T512" s="61"/>
      <c r="U512" s="61"/>
      <c r="V512" s="61"/>
      <c r="W512" s="61"/>
      <c r="X512" s="61"/>
      <c r="Y512" s="61"/>
      <c r="Z512" s="61"/>
      <c r="AA512" s="61"/>
      <c r="AB512" s="61"/>
      <c r="AC512" s="61"/>
      <c r="AD512" s="61"/>
      <c r="AE512" s="61"/>
      <c r="AF512" s="61"/>
      <c r="AG512" s="61"/>
      <c r="AH512" s="61"/>
      <c r="AI512" s="61"/>
    </row>
    <row r="513" spans="19:35">
      <c r="S513" s="61" t="s">
        <v>192</v>
      </c>
      <c r="T513" s="61"/>
      <c r="U513" s="61"/>
      <c r="V513" s="95"/>
      <c r="W513" s="61"/>
      <c r="X513" s="61"/>
      <c r="Y513" s="61"/>
      <c r="Z513" s="61"/>
      <c r="AA513" s="95"/>
      <c r="AB513" s="61"/>
      <c r="AC513" s="61"/>
      <c r="AD513" s="61"/>
      <c r="AE513" s="61"/>
      <c r="AF513" s="61"/>
      <c r="AG513" s="61"/>
      <c r="AH513" s="61"/>
      <c r="AI513" s="61"/>
    </row>
    <row r="514" spans="19:35" s="61" customFormat="1">
      <c r="S514" s="61" t="s">
        <v>193</v>
      </c>
      <c r="Z514" s="95"/>
      <c r="AB514" s="95"/>
    </row>
    <row r="515" spans="19:35" s="61" customFormat="1">
      <c r="S515" s="61" t="s">
        <v>194</v>
      </c>
    </row>
    <row r="516" spans="19:35">
      <c r="S516" s="61" t="s">
        <v>195</v>
      </c>
      <c r="T516" s="61"/>
      <c r="U516" s="61"/>
      <c r="V516" s="95"/>
      <c r="W516" s="61"/>
      <c r="X516" s="61"/>
      <c r="Y516" s="95"/>
      <c r="Z516" s="95"/>
      <c r="AA516" s="61"/>
      <c r="AB516" s="61"/>
      <c r="AC516" s="61"/>
      <c r="AD516" s="61"/>
      <c r="AE516" s="61"/>
      <c r="AF516" s="61"/>
      <c r="AG516" s="61"/>
      <c r="AH516" s="61"/>
      <c r="AI516" s="61"/>
    </row>
    <row r="517" spans="19:35">
      <c r="S517" s="61"/>
      <c r="T517" s="61"/>
      <c r="U517" s="61"/>
      <c r="V517" s="95"/>
      <c r="W517" s="61"/>
      <c r="X517" s="61"/>
      <c r="Y517" s="61"/>
      <c r="Z517" s="61"/>
      <c r="AA517" s="61"/>
      <c r="AB517" s="61"/>
      <c r="AC517" s="61"/>
      <c r="AD517" s="61"/>
      <c r="AE517" s="61"/>
      <c r="AF517" s="61"/>
      <c r="AG517" s="61"/>
      <c r="AH517" s="61"/>
      <c r="AI517" s="61"/>
    </row>
    <row r="519" spans="19:35">
      <c r="S519" s="48" t="s">
        <v>84</v>
      </c>
      <c r="T519" s="48"/>
      <c r="U519" s="48"/>
      <c r="V519" s="48"/>
      <c r="W519" s="48"/>
      <c r="X519" s="48"/>
      <c r="Y519" s="48"/>
      <c r="Z519" s="48"/>
      <c r="AA519" s="48"/>
      <c r="AB519" s="48"/>
      <c r="AC519" s="48"/>
      <c r="AD519" s="48"/>
      <c r="AE519" s="48"/>
      <c r="AF519" s="48"/>
      <c r="AG519" s="48"/>
      <c r="AH519" s="48"/>
      <c r="AI519" s="48"/>
    </row>
    <row r="520" spans="19:35" s="61" customFormat="1">
      <c r="S520" s="61" t="s">
        <v>196</v>
      </c>
    </row>
    <row r="521" spans="19:35" s="61" customFormat="1">
      <c r="S521" s="61" t="s">
        <v>197</v>
      </c>
    </row>
    <row r="522" spans="19:35" s="61" customFormat="1">
      <c r="S522" s="61" t="s">
        <v>198</v>
      </c>
    </row>
    <row r="523" spans="19:35" s="61" customFormat="1">
      <c r="S523" s="61" t="s">
        <v>199</v>
      </c>
    </row>
    <row r="524" spans="19:35" s="61" customFormat="1">
      <c r="S524" s="61" t="s">
        <v>200</v>
      </c>
    </row>
    <row r="525" spans="19:35">
      <c r="S525" s="61"/>
      <c r="T525" s="61"/>
      <c r="U525" s="61"/>
      <c r="V525" s="61"/>
      <c r="W525" s="61"/>
      <c r="X525" s="61"/>
      <c r="Y525" s="61"/>
      <c r="Z525" s="61"/>
      <c r="AA525" s="61"/>
      <c r="AB525" s="61"/>
      <c r="AC525" s="61"/>
      <c r="AD525" s="61"/>
      <c r="AE525" s="61"/>
      <c r="AF525" s="61"/>
      <c r="AG525" s="61"/>
      <c r="AH525" s="61"/>
      <c r="AI525" s="61"/>
    </row>
    <row r="526" spans="19:35">
      <c r="S526" s="61"/>
      <c r="T526" s="61"/>
      <c r="U526" s="61"/>
      <c r="V526" s="61"/>
      <c r="W526" s="61"/>
      <c r="X526" s="61"/>
      <c r="Y526" s="61"/>
      <c r="Z526" s="61"/>
      <c r="AA526" s="61"/>
      <c r="AB526" s="61"/>
      <c r="AC526" s="61"/>
      <c r="AD526" s="61"/>
      <c r="AE526" s="61"/>
      <c r="AF526" s="61"/>
      <c r="AG526" s="61"/>
      <c r="AH526" s="61"/>
      <c r="AI526" s="61"/>
    </row>
    <row r="530" spans="19:35">
      <c r="S530" s="48" t="s">
        <v>85</v>
      </c>
      <c r="T530" s="48"/>
      <c r="U530" s="48"/>
      <c r="V530" s="48"/>
      <c r="W530" s="48"/>
      <c r="X530" s="48"/>
      <c r="Y530" s="48"/>
      <c r="Z530" s="48"/>
      <c r="AA530" s="48"/>
      <c r="AB530" s="48"/>
      <c r="AC530" s="48"/>
      <c r="AD530" s="48"/>
      <c r="AE530" s="48"/>
      <c r="AF530" s="48"/>
      <c r="AG530" s="48"/>
      <c r="AH530" s="48"/>
      <c r="AI530" s="48"/>
    </row>
    <row r="536" spans="19:35">
      <c r="S536" s="48"/>
      <c r="T536" s="48"/>
      <c r="U536" s="48"/>
      <c r="V536" s="48"/>
      <c r="W536" s="48"/>
      <c r="X536" s="48"/>
      <c r="Y536" s="48"/>
      <c r="Z536" s="48"/>
      <c r="AA536" s="48"/>
      <c r="AB536" s="48"/>
      <c r="AC536" s="48"/>
      <c r="AD536" s="48"/>
      <c r="AE536" s="48"/>
      <c r="AF536" s="48"/>
      <c r="AG536" s="48"/>
      <c r="AH536" s="48"/>
      <c r="AI536" s="48"/>
    </row>
    <row r="539" spans="19:35" ht="23.25">
      <c r="S539" s="49" t="s">
        <v>189</v>
      </c>
      <c r="T539" s="49"/>
      <c r="U539" s="49"/>
      <c r="V539" s="49"/>
      <c r="W539" s="49"/>
      <c r="X539" s="49"/>
      <c r="Y539" s="49"/>
      <c r="Z539" s="49"/>
      <c r="AA539" s="49"/>
      <c r="AB539" s="49"/>
      <c r="AC539" s="49"/>
      <c r="AD539" s="49"/>
      <c r="AE539" s="49"/>
      <c r="AF539" s="49"/>
      <c r="AG539" s="49"/>
      <c r="AH539" s="49"/>
      <c r="AI539" s="49"/>
    </row>
    <row r="540" spans="19:35">
      <c r="S540" s="98" t="s">
        <v>190</v>
      </c>
      <c r="T540" s="98"/>
      <c r="U540" s="98"/>
      <c r="V540" s="98"/>
      <c r="W540" s="98"/>
      <c r="X540" s="98"/>
      <c r="Y540" s="98"/>
      <c r="Z540" s="98"/>
      <c r="AA540" s="98"/>
      <c r="AB540" s="98"/>
      <c r="AC540" s="98"/>
      <c r="AD540" s="98"/>
      <c r="AE540" s="98"/>
      <c r="AF540" s="98"/>
      <c r="AG540" s="98"/>
      <c r="AH540" s="98"/>
      <c r="AI540" s="98"/>
    </row>
    <row r="541" spans="19:35">
      <c r="S541" s="61" t="s">
        <v>103</v>
      </c>
      <c r="T541" s="61"/>
      <c r="U541" s="61"/>
      <c r="V541" s="61"/>
      <c r="W541" s="61"/>
      <c r="X541" s="61"/>
      <c r="Y541" s="61"/>
      <c r="Z541" s="61"/>
      <c r="AA541" s="61"/>
      <c r="AB541" s="61"/>
      <c r="AC541" s="61"/>
      <c r="AD541" s="61"/>
      <c r="AE541" s="61"/>
      <c r="AF541" s="61"/>
      <c r="AG541" s="61"/>
      <c r="AH541" s="61"/>
      <c r="AI541" s="61"/>
    </row>
    <row r="542" spans="19:35">
      <c r="S542" s="61" t="s">
        <v>109</v>
      </c>
      <c r="T542" s="61"/>
      <c r="U542" s="61"/>
      <c r="V542" s="61"/>
      <c r="W542" s="61"/>
      <c r="X542" s="61"/>
      <c r="Y542" s="61"/>
      <c r="Z542" s="61"/>
      <c r="AA542" s="61"/>
      <c r="AB542" s="61"/>
      <c r="AC542" s="61"/>
      <c r="AD542" s="61"/>
      <c r="AE542" s="61"/>
      <c r="AF542" s="61"/>
      <c r="AG542" s="61"/>
      <c r="AH542" s="61"/>
      <c r="AI542" s="61"/>
    </row>
    <row r="543" spans="19:35">
      <c r="S543" s="61" t="s">
        <v>101</v>
      </c>
      <c r="T543" s="61"/>
      <c r="U543" s="61"/>
      <c r="V543" s="61"/>
      <c r="W543" s="61"/>
      <c r="X543" s="61"/>
      <c r="Y543" s="61"/>
      <c r="Z543" s="61"/>
      <c r="AA543" s="61"/>
      <c r="AB543" s="61"/>
      <c r="AC543" s="61"/>
      <c r="AD543" s="61"/>
      <c r="AE543" s="61"/>
      <c r="AF543" s="61"/>
      <c r="AG543" s="61"/>
      <c r="AH543" s="61"/>
      <c r="AI543" s="61"/>
    </row>
    <row r="544" spans="19:35">
      <c r="S544" s="61" t="s">
        <v>104</v>
      </c>
      <c r="T544" s="61"/>
      <c r="U544" s="61"/>
      <c r="V544" s="61"/>
      <c r="W544" s="61"/>
      <c r="X544" s="61"/>
      <c r="Y544" s="61"/>
      <c r="Z544" s="61"/>
      <c r="AA544" s="61"/>
      <c r="AB544" s="61"/>
      <c r="AC544" s="61"/>
      <c r="AD544" s="61"/>
      <c r="AE544" s="61"/>
      <c r="AF544" s="61"/>
      <c r="AG544" s="61"/>
      <c r="AH544" s="61"/>
      <c r="AI544" s="61"/>
    </row>
    <row r="545" spans="19:35">
      <c r="S545" s="61"/>
      <c r="T545" s="61"/>
      <c r="U545" s="61"/>
      <c r="V545" s="61"/>
      <c r="W545" s="61"/>
      <c r="X545" s="61"/>
      <c r="Y545" s="61"/>
      <c r="Z545" s="61"/>
      <c r="AA545" s="61"/>
      <c r="AB545" s="61"/>
      <c r="AC545" s="61"/>
      <c r="AD545" s="61"/>
      <c r="AE545" s="61"/>
      <c r="AF545" s="61"/>
      <c r="AG545" s="61"/>
      <c r="AH545" s="61"/>
      <c r="AI545" s="61"/>
    </row>
    <row r="546" spans="19:35">
      <c r="S546" s="61"/>
      <c r="T546" s="61"/>
      <c r="U546" s="61"/>
      <c r="V546" s="61"/>
      <c r="W546" s="61"/>
      <c r="X546" s="61"/>
      <c r="Y546" s="61"/>
      <c r="Z546" s="61"/>
      <c r="AA546" s="61"/>
      <c r="AB546" s="61"/>
      <c r="AC546" s="61"/>
      <c r="AD546" s="61"/>
      <c r="AE546" s="61"/>
      <c r="AF546" s="61"/>
      <c r="AG546" s="61"/>
      <c r="AH546" s="61"/>
      <c r="AI546" s="61"/>
    </row>
    <row r="547" spans="19:35">
      <c r="S547" s="61"/>
      <c r="T547" s="61"/>
      <c r="U547" s="61"/>
      <c r="V547" s="61"/>
      <c r="W547" s="61"/>
      <c r="X547" s="61"/>
      <c r="Y547" s="61"/>
      <c r="Z547" s="61"/>
      <c r="AA547" s="61"/>
      <c r="AB547" s="61"/>
      <c r="AC547" s="61"/>
      <c r="AD547" s="61"/>
      <c r="AE547" s="61"/>
      <c r="AF547" s="61"/>
      <c r="AG547" s="10"/>
      <c r="AH547" s="61"/>
      <c r="AI547" s="61"/>
    </row>
    <row r="548" spans="19:35">
      <c r="S548" s="61"/>
      <c r="T548" s="61"/>
      <c r="U548" s="61"/>
      <c r="V548" s="61"/>
      <c r="W548" s="61"/>
      <c r="X548" s="61"/>
      <c r="Y548" s="61"/>
      <c r="Z548" s="61"/>
      <c r="AA548" s="61"/>
      <c r="AB548" s="61"/>
      <c r="AC548" s="61"/>
      <c r="AD548" s="61"/>
      <c r="AE548" s="61"/>
      <c r="AF548" s="61"/>
      <c r="AG548" s="61"/>
      <c r="AH548" s="61"/>
      <c r="AI548" s="61"/>
    </row>
    <row r="549" spans="19:35">
      <c r="S549" s="98" t="s">
        <v>144</v>
      </c>
      <c r="T549" s="98"/>
      <c r="U549" s="98"/>
      <c r="V549" s="98"/>
      <c r="W549" s="98"/>
      <c r="X549" s="98"/>
      <c r="Y549" s="98"/>
      <c r="Z549" s="98"/>
      <c r="AA549" s="98"/>
      <c r="AB549" s="98"/>
      <c r="AC549" s="98"/>
      <c r="AD549" s="98"/>
      <c r="AE549" s="98"/>
      <c r="AF549" s="98"/>
      <c r="AG549" s="98"/>
      <c r="AH549" s="98"/>
      <c r="AI549" s="98"/>
    </row>
    <row r="550" spans="19:35">
      <c r="S550" s="105" t="s">
        <v>102</v>
      </c>
      <c r="T550" s="105"/>
      <c r="U550" s="105"/>
      <c r="V550" s="105"/>
      <c r="W550" s="61"/>
      <c r="X550" s="61"/>
      <c r="Y550" s="61"/>
      <c r="Z550" s="105"/>
      <c r="AA550" s="61"/>
      <c r="AB550" s="105"/>
      <c r="AC550" s="61"/>
      <c r="AD550" s="61"/>
      <c r="AE550" s="61"/>
      <c r="AF550" s="61"/>
      <c r="AG550" s="61"/>
      <c r="AH550" s="61"/>
      <c r="AI550" s="61"/>
    </row>
    <row r="551" spans="19:35">
      <c r="S551" s="105" t="s">
        <v>105</v>
      </c>
      <c r="T551" s="105"/>
      <c r="U551" s="105"/>
      <c r="V551" s="105"/>
      <c r="W551" s="61"/>
      <c r="X551" s="61"/>
      <c r="Y551" s="61"/>
      <c r="Z551" s="105"/>
      <c r="AA551" s="61"/>
      <c r="AB551" s="105"/>
      <c r="AC551" s="61"/>
      <c r="AD551" s="61"/>
      <c r="AE551" s="61"/>
      <c r="AF551" s="61"/>
      <c r="AG551" s="61"/>
      <c r="AH551" s="61"/>
      <c r="AI551" s="61"/>
    </row>
    <row r="552" spans="19:35">
      <c r="S552" s="105" t="s">
        <v>106</v>
      </c>
      <c r="T552" s="105"/>
      <c r="U552" s="105"/>
      <c r="V552" s="105"/>
      <c r="W552" s="61"/>
      <c r="X552" s="61"/>
      <c r="Y552" s="61"/>
      <c r="Z552" s="105"/>
      <c r="AA552" s="61"/>
      <c r="AB552" s="105"/>
      <c r="AC552" s="61"/>
      <c r="AD552" s="61"/>
      <c r="AE552" s="61"/>
      <c r="AF552" s="61"/>
      <c r="AG552" s="61"/>
      <c r="AH552" s="61"/>
      <c r="AI552" s="61"/>
    </row>
    <row r="553" spans="19:35">
      <c r="S553" s="105" t="s">
        <v>110</v>
      </c>
      <c r="T553" s="105"/>
      <c r="U553" s="105"/>
      <c r="V553" s="105"/>
      <c r="W553" s="61"/>
      <c r="X553" s="61"/>
      <c r="Y553" s="61"/>
      <c r="Z553" s="105"/>
      <c r="AA553" s="61"/>
      <c r="AB553" s="105"/>
      <c r="AC553" s="61"/>
      <c r="AD553" s="61"/>
      <c r="AE553" s="61"/>
      <c r="AF553" s="61"/>
      <c r="AG553" s="61"/>
      <c r="AH553" s="61"/>
      <c r="AI553" s="61"/>
    </row>
    <row r="554" spans="19:35">
      <c r="S554" s="101" t="s">
        <v>132</v>
      </c>
      <c r="T554" s="102"/>
      <c r="U554" s="105"/>
      <c r="V554" s="105"/>
      <c r="W554" s="61"/>
      <c r="X554" s="61"/>
      <c r="Y554" s="61"/>
      <c r="Z554" s="105"/>
      <c r="AA554" s="61"/>
      <c r="AB554" s="105"/>
      <c r="AC554" s="61"/>
      <c r="AD554" s="61"/>
      <c r="AE554" s="61"/>
      <c r="AF554" s="61"/>
      <c r="AG554" s="61"/>
      <c r="AH554" s="61"/>
      <c r="AI554" s="61"/>
    </row>
    <row r="555" spans="19:35">
      <c r="S555" s="105" t="s">
        <v>111</v>
      </c>
      <c r="T555" s="61"/>
      <c r="U555" s="105"/>
      <c r="V555" s="105"/>
      <c r="W555" s="61"/>
      <c r="X555" s="61"/>
      <c r="Y555" s="61"/>
      <c r="Z555" s="105"/>
      <c r="AA555" s="61"/>
      <c r="AB555" s="105"/>
      <c r="AC555" s="61"/>
      <c r="AD555" s="61"/>
      <c r="AE555" s="61"/>
      <c r="AF555" s="61"/>
      <c r="AG555" s="61"/>
      <c r="AH555" s="61"/>
      <c r="AI555" s="61"/>
    </row>
    <row r="556" spans="19:35">
      <c r="S556" s="61"/>
      <c r="T556" s="61"/>
      <c r="U556" s="61"/>
      <c r="V556" s="61"/>
      <c r="W556" s="61"/>
      <c r="X556" s="61"/>
      <c r="Y556" s="61"/>
      <c r="Z556" s="61"/>
      <c r="AA556" s="61"/>
      <c r="AB556" s="61"/>
      <c r="AC556" s="61"/>
      <c r="AD556" s="61"/>
      <c r="AE556" s="61"/>
      <c r="AF556" s="61"/>
      <c r="AG556" s="61"/>
      <c r="AH556" s="61"/>
      <c r="AI556" s="61"/>
    </row>
    <row r="557" spans="19:35">
      <c r="S557" s="98" t="s">
        <v>80</v>
      </c>
      <c r="T557" s="98"/>
      <c r="U557" s="98"/>
      <c r="V557" s="98"/>
      <c r="W557" s="98"/>
      <c r="X557" s="98"/>
      <c r="Y557" s="98"/>
      <c r="Z557" s="98"/>
      <c r="AA557" s="98"/>
      <c r="AB557" s="98"/>
      <c r="AC557" s="98"/>
      <c r="AD557" s="98"/>
      <c r="AE557" s="98"/>
      <c r="AF557" s="98"/>
      <c r="AG557" s="98"/>
      <c r="AH557" s="98"/>
      <c r="AI557" s="98"/>
    </row>
    <row r="558" spans="19:35">
      <c r="S558" s="61" t="s">
        <v>175</v>
      </c>
      <c r="T558" s="61"/>
      <c r="U558" s="61"/>
      <c r="V558" s="61"/>
      <c r="W558" s="61"/>
      <c r="X558" s="61"/>
      <c r="Y558" s="61"/>
      <c r="Z558" s="61"/>
      <c r="AA558" s="61"/>
      <c r="AB558" s="61"/>
      <c r="AC558" s="107"/>
      <c r="AD558" s="107"/>
      <c r="AE558" s="107"/>
      <c r="AF558" s="107"/>
      <c r="AG558" s="107"/>
      <c r="AH558" s="61"/>
      <c r="AI558" s="107"/>
    </row>
    <row r="559" spans="19:35">
      <c r="S559" s="61" t="s">
        <v>179</v>
      </c>
      <c r="T559" s="61"/>
      <c r="U559" s="61"/>
      <c r="V559" s="61"/>
      <c r="W559" s="61"/>
      <c r="X559" s="61"/>
      <c r="Y559" s="61"/>
      <c r="Z559" s="61"/>
      <c r="AA559" s="61"/>
      <c r="AB559" s="61"/>
      <c r="AC559" s="107"/>
      <c r="AD559" s="107"/>
      <c r="AE559" s="107"/>
      <c r="AF559" s="107"/>
      <c r="AG559" s="107"/>
      <c r="AH559" s="61"/>
      <c r="AI559" s="107"/>
    </row>
    <row r="560" spans="19:35">
      <c r="S560" s="61" t="s">
        <v>176</v>
      </c>
      <c r="T560" s="61"/>
      <c r="U560" s="61"/>
      <c r="V560" s="61"/>
      <c r="W560" s="61"/>
      <c r="X560" s="61"/>
      <c r="Y560" s="61"/>
      <c r="Z560" s="61"/>
      <c r="AA560" s="61"/>
      <c r="AB560" s="61"/>
      <c r="AC560" s="107"/>
      <c r="AD560" s="107"/>
      <c r="AE560" s="107"/>
      <c r="AF560" s="107"/>
      <c r="AG560" s="107"/>
      <c r="AH560" s="61"/>
      <c r="AI560" s="107"/>
    </row>
    <row r="561" spans="19:35">
      <c r="S561" s="61" t="s">
        <v>177</v>
      </c>
      <c r="T561" s="61"/>
      <c r="U561" s="61"/>
      <c r="V561" s="61"/>
      <c r="W561" s="61"/>
      <c r="X561" s="61"/>
      <c r="Y561" s="61"/>
      <c r="Z561" s="61"/>
      <c r="AA561" s="61"/>
      <c r="AB561" s="61"/>
      <c r="AC561" s="107"/>
      <c r="AD561" s="107"/>
      <c r="AE561" s="107"/>
      <c r="AF561" s="107"/>
      <c r="AG561" s="107"/>
      <c r="AH561" s="61"/>
      <c r="AI561" s="107"/>
    </row>
    <row r="562" spans="19:35">
      <c r="S562" s="61" t="s">
        <v>178</v>
      </c>
      <c r="T562" s="61"/>
      <c r="U562" s="61"/>
      <c r="V562" s="61"/>
      <c r="W562" s="61"/>
      <c r="X562" s="61"/>
      <c r="Y562" s="61"/>
      <c r="Z562" s="61"/>
      <c r="AA562" s="61"/>
      <c r="AB562" s="61"/>
      <c r="AC562" s="107"/>
      <c r="AD562" s="107"/>
      <c r="AE562" s="107"/>
      <c r="AF562" s="107"/>
      <c r="AG562" s="107"/>
      <c r="AH562" s="61"/>
      <c r="AI562" s="107"/>
    </row>
    <row r="563" spans="19:35">
      <c r="S563" s="61"/>
      <c r="T563" s="61"/>
      <c r="U563" s="61"/>
      <c r="V563" s="95"/>
      <c r="W563" s="61"/>
      <c r="X563" s="61"/>
      <c r="Y563" s="61"/>
      <c r="Z563" s="61"/>
      <c r="AA563" s="61"/>
      <c r="AB563" s="61"/>
      <c r="AC563" s="61"/>
      <c r="AD563" s="107"/>
      <c r="AE563" s="61"/>
      <c r="AF563" s="61"/>
      <c r="AG563" s="107"/>
      <c r="AH563" s="61"/>
      <c r="AI563" s="107"/>
    </row>
    <row r="564" spans="19:35">
      <c r="S564" s="61"/>
      <c r="T564" s="61"/>
      <c r="U564" s="61"/>
      <c r="V564" s="61"/>
      <c r="W564" s="61"/>
      <c r="X564" s="61"/>
      <c r="Y564" s="61"/>
      <c r="Z564" s="61"/>
      <c r="AA564" s="61"/>
      <c r="AB564" s="61"/>
      <c r="AC564" s="61"/>
      <c r="AD564" s="61"/>
      <c r="AE564" s="61"/>
      <c r="AF564" s="61"/>
      <c r="AG564" s="61"/>
      <c r="AH564" s="61"/>
      <c r="AI564" s="61"/>
    </row>
    <row r="565" spans="19:35">
      <c r="S565" s="108" t="s">
        <v>81</v>
      </c>
      <c r="T565" s="108"/>
      <c r="U565" s="108"/>
      <c r="V565" s="108"/>
      <c r="W565" s="108"/>
      <c r="X565" s="108"/>
      <c r="Y565" s="108"/>
      <c r="Z565" s="108"/>
      <c r="AA565" s="108"/>
      <c r="AB565" s="108"/>
      <c r="AC565" s="108"/>
      <c r="AD565" s="108"/>
      <c r="AE565" s="108"/>
      <c r="AF565" s="108"/>
      <c r="AG565" s="108"/>
      <c r="AH565" s="108"/>
      <c r="AI565" s="108"/>
    </row>
    <row r="566" spans="19:35">
      <c r="S566" s="104" t="s">
        <v>168</v>
      </c>
      <c r="T566" s="61"/>
      <c r="U566" s="61"/>
      <c r="V566" s="61"/>
      <c r="W566" s="61"/>
      <c r="X566" s="61"/>
      <c r="Y566" s="61"/>
      <c r="Z566" s="61"/>
      <c r="AA566" s="61"/>
      <c r="AB566" s="61"/>
      <c r="AC566" s="61"/>
      <c r="AD566" s="107"/>
      <c r="AE566" s="61"/>
      <c r="AF566" s="61"/>
      <c r="AG566" s="107"/>
      <c r="AH566" s="61"/>
      <c r="AI566" s="107"/>
    </row>
    <row r="567" spans="19:35">
      <c r="S567" s="107" t="s">
        <v>140</v>
      </c>
      <c r="T567" s="95"/>
      <c r="U567" s="61"/>
      <c r="V567" s="61"/>
      <c r="W567" s="61"/>
      <c r="X567" s="61"/>
      <c r="Y567" s="61"/>
      <c r="Z567" s="61"/>
      <c r="AA567" s="61"/>
      <c r="AB567" s="61"/>
      <c r="AC567" s="61"/>
      <c r="AD567" s="107"/>
      <c r="AE567" s="61"/>
      <c r="AF567" s="61"/>
      <c r="AG567" s="107"/>
      <c r="AH567" s="61"/>
      <c r="AI567" s="107"/>
    </row>
    <row r="568" spans="19:35">
      <c r="S568" s="107" t="s">
        <v>146</v>
      </c>
      <c r="T568" s="61"/>
      <c r="U568" s="61"/>
      <c r="V568" s="61"/>
      <c r="W568" s="61"/>
      <c r="X568" s="61"/>
      <c r="Y568" s="61"/>
      <c r="Z568" s="61"/>
      <c r="AA568" s="61"/>
      <c r="AB568" s="61"/>
      <c r="AC568" s="61"/>
      <c r="AD568" s="107"/>
      <c r="AE568" s="61"/>
      <c r="AF568" s="61"/>
      <c r="AG568" s="107"/>
      <c r="AH568" s="61"/>
      <c r="AI568" s="107"/>
    </row>
    <row r="569" spans="19:35">
      <c r="S569" s="107" t="s">
        <v>137</v>
      </c>
      <c r="T569" s="61"/>
      <c r="U569" s="61"/>
      <c r="V569" s="95"/>
      <c r="W569" s="61"/>
      <c r="X569" s="61"/>
      <c r="Y569" s="61"/>
      <c r="Z569" s="61"/>
      <c r="AA569" s="61"/>
      <c r="AB569" s="61"/>
      <c r="AC569" s="61"/>
      <c r="AD569" s="107"/>
      <c r="AE569" s="61"/>
      <c r="AF569" s="61"/>
      <c r="AG569" s="107"/>
      <c r="AH569" s="61"/>
      <c r="AI569" s="107"/>
    </row>
    <row r="570" spans="19:35">
      <c r="S570" s="107" t="s">
        <v>138</v>
      </c>
      <c r="T570" s="61"/>
      <c r="U570" s="61"/>
      <c r="V570" s="61"/>
      <c r="W570" s="61"/>
      <c r="X570" s="61"/>
      <c r="Y570" s="61"/>
      <c r="Z570" s="61"/>
      <c r="AA570" s="61"/>
      <c r="AB570" s="61"/>
      <c r="AC570" s="61"/>
      <c r="AD570" s="107"/>
      <c r="AE570" s="61"/>
      <c r="AF570" s="61"/>
      <c r="AG570" s="107"/>
      <c r="AH570" s="61"/>
      <c r="AI570" s="107"/>
    </row>
    <row r="571" spans="19:35" s="61" customFormat="1">
      <c r="S571" s="107" t="s">
        <v>139</v>
      </c>
      <c r="AD571" s="107"/>
      <c r="AG571" s="107"/>
      <c r="AI571" s="107"/>
    </row>
    <row r="572" spans="19:35">
      <c r="S572" s="97"/>
      <c r="T572" s="61"/>
      <c r="U572" s="61"/>
      <c r="V572" s="61"/>
      <c r="W572" s="61"/>
      <c r="X572" s="61"/>
      <c r="Y572" s="61"/>
      <c r="Z572" s="61"/>
      <c r="AA572" s="61"/>
      <c r="AB572" s="61"/>
      <c r="AC572" s="61"/>
      <c r="AD572" s="97"/>
      <c r="AE572" s="61"/>
      <c r="AF572" s="61"/>
      <c r="AG572" s="97"/>
      <c r="AH572" s="61"/>
      <c r="AI572" s="97"/>
    </row>
    <row r="573" spans="19:35">
      <c r="S573" s="98" t="s">
        <v>82</v>
      </c>
      <c r="T573" s="98"/>
      <c r="U573" s="98"/>
      <c r="V573" s="98"/>
      <c r="W573" s="98"/>
      <c r="X573" s="98"/>
      <c r="Y573" s="98"/>
      <c r="Z573" s="98"/>
      <c r="AA573" s="98"/>
      <c r="AB573" s="98"/>
      <c r="AC573" s="98"/>
      <c r="AD573" s="98"/>
      <c r="AE573" s="98"/>
      <c r="AF573" s="98"/>
      <c r="AG573" s="98"/>
      <c r="AH573" s="98"/>
      <c r="AI573" s="98"/>
    </row>
    <row r="574" spans="19:35">
      <c r="S574" s="61" t="s">
        <v>170</v>
      </c>
      <c r="T574" s="61"/>
      <c r="U574" s="61"/>
      <c r="V574" s="61"/>
      <c r="W574" s="61"/>
      <c r="X574" s="61"/>
      <c r="Y574" s="61"/>
      <c r="Z574" s="61"/>
      <c r="AA574" s="61"/>
      <c r="AB574" s="61"/>
      <c r="AC574" s="61"/>
      <c r="AD574" s="61"/>
      <c r="AE574" s="61"/>
      <c r="AF574" s="61"/>
      <c r="AG574" s="61"/>
      <c r="AH574" s="61"/>
      <c r="AI574" s="113"/>
    </row>
    <row r="575" spans="19:35">
      <c r="S575" s="61" t="s">
        <v>171</v>
      </c>
      <c r="T575" s="61"/>
      <c r="U575" s="61"/>
      <c r="V575" s="61"/>
      <c r="W575" s="61"/>
      <c r="X575" s="61"/>
      <c r="Y575" s="61"/>
      <c r="Z575" s="61"/>
      <c r="AA575" s="61"/>
      <c r="AB575" s="61"/>
      <c r="AC575" s="61"/>
      <c r="AD575" s="61"/>
      <c r="AE575" s="61"/>
      <c r="AF575" s="61"/>
      <c r="AG575" s="61"/>
      <c r="AH575" s="61"/>
      <c r="AI575" s="61"/>
    </row>
    <row r="576" spans="19:35">
      <c r="S576" s="61" t="s">
        <v>172</v>
      </c>
      <c r="T576" s="61"/>
      <c r="U576" s="61"/>
      <c r="V576" s="61"/>
      <c r="W576" s="61"/>
      <c r="X576" s="61"/>
      <c r="Y576" s="61"/>
      <c r="Z576" s="61"/>
      <c r="AA576" s="61"/>
      <c r="AB576" s="61"/>
      <c r="AC576" s="61"/>
      <c r="AD576" s="61"/>
      <c r="AE576" s="61"/>
      <c r="AF576" s="61"/>
      <c r="AG576" s="61"/>
      <c r="AH576" s="61"/>
      <c r="AI576" s="113"/>
    </row>
    <row r="577" spans="19:35">
      <c r="S577" s="61" t="s">
        <v>173</v>
      </c>
      <c r="T577" s="61"/>
      <c r="U577" s="61"/>
      <c r="V577" s="61"/>
      <c r="W577" s="61"/>
      <c r="X577" s="61"/>
      <c r="Y577" s="61"/>
      <c r="Z577" s="61"/>
      <c r="AA577" s="61"/>
      <c r="AB577" s="61"/>
      <c r="AC577" s="61"/>
      <c r="AD577" s="61"/>
      <c r="AE577" s="61"/>
      <c r="AF577" s="61"/>
      <c r="AG577" s="61"/>
      <c r="AH577" s="61"/>
      <c r="AI577" s="113"/>
    </row>
    <row r="578" spans="19:35">
      <c r="S578" s="61" t="s">
        <v>174</v>
      </c>
      <c r="T578" s="61"/>
      <c r="U578" s="61"/>
      <c r="V578" s="61"/>
      <c r="W578" s="61"/>
      <c r="X578" s="61"/>
      <c r="Y578" s="61"/>
      <c r="Z578" s="61"/>
      <c r="AA578" s="61"/>
      <c r="AB578" s="61"/>
      <c r="AC578" s="61"/>
      <c r="AD578" s="61"/>
      <c r="AE578" s="61"/>
      <c r="AF578" s="61"/>
      <c r="AG578" s="61"/>
      <c r="AH578" s="61"/>
      <c r="AI578" s="113"/>
    </row>
    <row r="579" spans="19:35">
      <c r="S579" s="98" t="s">
        <v>83</v>
      </c>
      <c r="T579" s="98"/>
      <c r="U579" s="98"/>
      <c r="V579" s="98"/>
      <c r="W579" s="98"/>
      <c r="X579" s="98"/>
      <c r="Y579" s="98"/>
      <c r="Z579" s="98"/>
      <c r="AA579" s="98"/>
      <c r="AB579" s="98"/>
      <c r="AC579" s="98"/>
      <c r="AD579" s="98"/>
      <c r="AE579" s="98"/>
      <c r="AF579" s="98"/>
      <c r="AG579" s="98"/>
      <c r="AH579" s="98"/>
      <c r="AI579" s="98"/>
    </row>
    <row r="580" spans="19:35">
      <c r="S580" s="61"/>
      <c r="T580" s="61"/>
      <c r="U580" s="61"/>
      <c r="V580" s="61"/>
      <c r="W580" s="61"/>
      <c r="X580" s="61"/>
      <c r="Y580" s="61"/>
      <c r="Z580" s="61"/>
      <c r="AA580" s="61"/>
      <c r="AB580" s="61"/>
      <c r="AC580" s="61"/>
      <c r="AD580" s="61"/>
      <c r="AE580" s="61"/>
      <c r="AF580" s="61"/>
      <c r="AG580" s="61"/>
      <c r="AH580" s="61"/>
      <c r="AI580" s="61"/>
    </row>
    <row r="581" spans="19:35">
      <c r="S581" s="61"/>
      <c r="T581" s="61"/>
      <c r="U581" s="61"/>
      <c r="V581" s="61"/>
      <c r="W581" s="61"/>
      <c r="X581" s="61"/>
      <c r="Y581" s="61"/>
      <c r="Z581" s="61"/>
      <c r="AA581" s="61"/>
      <c r="AB581" s="61"/>
      <c r="AC581" s="61"/>
      <c r="AD581" s="61"/>
      <c r="AE581" s="61"/>
      <c r="AF581" s="61"/>
      <c r="AG581" s="61"/>
      <c r="AH581" s="61"/>
      <c r="AI581" s="61"/>
    </row>
    <row r="582" spans="19:35">
      <c r="S582" s="61"/>
      <c r="T582" s="61"/>
      <c r="U582" s="61"/>
      <c r="V582" s="61"/>
      <c r="W582" s="61"/>
      <c r="X582" s="61"/>
      <c r="Y582" s="61"/>
      <c r="Z582" s="61"/>
      <c r="AA582" s="61"/>
      <c r="AB582" s="61"/>
      <c r="AC582" s="61"/>
      <c r="AD582" s="61"/>
      <c r="AE582" s="61"/>
      <c r="AF582" s="61"/>
      <c r="AG582" s="61"/>
      <c r="AH582" s="61"/>
      <c r="AI582" s="61"/>
    </row>
    <row r="583" spans="19:35">
      <c r="S583" s="61"/>
      <c r="T583" s="61"/>
      <c r="U583" s="61"/>
      <c r="V583" s="61"/>
      <c r="W583" s="61"/>
      <c r="X583" s="61"/>
      <c r="Y583" s="61"/>
      <c r="Z583" s="61"/>
      <c r="AA583" s="61"/>
      <c r="AB583" s="61"/>
      <c r="AC583" s="61"/>
      <c r="AD583" s="61"/>
      <c r="AE583" s="61"/>
      <c r="AF583" s="61"/>
      <c r="AG583" s="61"/>
      <c r="AH583" s="61"/>
      <c r="AI583" s="61"/>
    </row>
    <row r="584" spans="19:35">
      <c r="S584" s="61"/>
      <c r="T584" s="61"/>
      <c r="U584" s="61"/>
      <c r="V584" s="61"/>
      <c r="W584" s="61"/>
      <c r="X584" s="61"/>
      <c r="Y584" s="61"/>
      <c r="Z584" s="61"/>
      <c r="AA584" s="61"/>
      <c r="AB584" s="61"/>
      <c r="AC584" s="61"/>
      <c r="AD584" s="61"/>
      <c r="AE584" s="61"/>
      <c r="AF584" s="61"/>
      <c r="AG584" s="61"/>
      <c r="AH584" s="61"/>
      <c r="AI584" s="61"/>
    </row>
    <row r="585" spans="19:35">
      <c r="S585" s="98" t="s">
        <v>84</v>
      </c>
      <c r="T585" s="98"/>
      <c r="U585" s="98"/>
      <c r="V585" s="98"/>
      <c r="W585" s="98"/>
      <c r="X585" s="98"/>
      <c r="Y585" s="98"/>
      <c r="Z585" s="98"/>
      <c r="AA585" s="98"/>
      <c r="AB585" s="98"/>
      <c r="AC585" s="98"/>
      <c r="AD585" s="98"/>
      <c r="AE585" s="98"/>
      <c r="AF585" s="98"/>
      <c r="AG585" s="98"/>
      <c r="AH585" s="98"/>
      <c r="AI585" s="98"/>
    </row>
    <row r="586" spans="19:35">
      <c r="S586" s="61"/>
      <c r="T586" s="61"/>
      <c r="U586" s="61"/>
      <c r="V586" s="61"/>
      <c r="W586" s="61"/>
      <c r="X586" s="61"/>
      <c r="Y586" s="61"/>
      <c r="Z586" s="61"/>
      <c r="AA586" s="61"/>
      <c r="AB586" s="61"/>
      <c r="AC586" s="61"/>
      <c r="AD586" s="61"/>
      <c r="AE586" s="61"/>
      <c r="AF586" s="61"/>
      <c r="AG586" s="61"/>
      <c r="AH586" s="61"/>
      <c r="AI586" s="61"/>
    </row>
    <row r="587" spans="19:35">
      <c r="S587" s="61"/>
      <c r="T587" s="61"/>
      <c r="U587" s="61"/>
      <c r="V587" s="61"/>
      <c r="W587" s="61"/>
      <c r="X587" s="61"/>
      <c r="Y587" s="61"/>
      <c r="Z587" s="61"/>
      <c r="AA587" s="61"/>
      <c r="AB587" s="61"/>
      <c r="AC587" s="61"/>
      <c r="AD587" s="61"/>
      <c r="AE587" s="61"/>
      <c r="AF587" s="61"/>
      <c r="AG587" s="61"/>
      <c r="AH587" s="61"/>
      <c r="AI587" s="61"/>
    </row>
    <row r="588" spans="19:35">
      <c r="S588" s="61"/>
      <c r="T588" s="61"/>
      <c r="U588" s="61"/>
      <c r="V588" s="61"/>
      <c r="W588" s="61"/>
      <c r="X588" s="61"/>
      <c r="Y588" s="61"/>
      <c r="Z588" s="61"/>
      <c r="AA588" s="61"/>
      <c r="AB588" s="61"/>
      <c r="AC588" s="61"/>
      <c r="AD588" s="61"/>
      <c r="AE588" s="61"/>
      <c r="AF588" s="61"/>
      <c r="AG588" s="61"/>
      <c r="AH588" s="61"/>
      <c r="AI588" s="61"/>
    </row>
    <row r="589" spans="19:35">
      <c r="S589" s="61"/>
      <c r="T589" s="61"/>
      <c r="U589" s="61"/>
      <c r="V589" s="61"/>
      <c r="W589" s="61"/>
      <c r="X589" s="61"/>
      <c r="Y589" s="61"/>
      <c r="Z589" s="61"/>
      <c r="AA589" s="61"/>
      <c r="AB589" s="61"/>
      <c r="AC589" s="61"/>
      <c r="AD589" s="61"/>
      <c r="AE589" s="61"/>
      <c r="AF589" s="61"/>
      <c r="AG589" s="61"/>
      <c r="AH589" s="61"/>
      <c r="AI589" s="61"/>
    </row>
    <row r="590" spans="19:35">
      <c r="S590" s="61"/>
      <c r="T590" s="61"/>
      <c r="U590" s="61"/>
      <c r="V590" s="61"/>
      <c r="W590" s="61"/>
      <c r="X590" s="61"/>
      <c r="Y590" s="61"/>
      <c r="Z590" s="61"/>
      <c r="AA590" s="61"/>
      <c r="AB590" s="61"/>
      <c r="AC590" s="61"/>
      <c r="AD590" s="61"/>
      <c r="AE590" s="61"/>
      <c r="AF590" s="61"/>
      <c r="AG590" s="61"/>
      <c r="AH590" s="61"/>
      <c r="AI590" s="61"/>
    </row>
    <row r="591" spans="19:35">
      <c r="S591" s="98" t="s">
        <v>85</v>
      </c>
      <c r="T591" s="98"/>
      <c r="U591" s="98"/>
      <c r="V591" s="98"/>
      <c r="W591" s="98"/>
      <c r="X591" s="98"/>
      <c r="Y591" s="98"/>
      <c r="Z591" s="98"/>
      <c r="AA591" s="98"/>
      <c r="AB591" s="98"/>
      <c r="AC591" s="98"/>
      <c r="AD591" s="98"/>
      <c r="AE591" s="98"/>
      <c r="AF591" s="98"/>
      <c r="AG591" s="98"/>
      <c r="AH591" s="98"/>
      <c r="AI591" s="98"/>
    </row>
    <row r="592" spans="19:35">
      <c r="S592" s="61"/>
      <c r="T592" s="61"/>
      <c r="U592" s="61"/>
      <c r="V592" s="61"/>
      <c r="W592" s="61"/>
      <c r="X592" s="61"/>
      <c r="Y592" s="61"/>
      <c r="Z592" s="61"/>
      <c r="AA592" s="61"/>
      <c r="AB592" s="61"/>
      <c r="AC592" s="61"/>
      <c r="AD592" s="61"/>
      <c r="AE592" s="61"/>
      <c r="AF592" s="61"/>
      <c r="AG592" s="61"/>
      <c r="AH592" s="61"/>
      <c r="AI592" s="61"/>
    </row>
    <row r="593" spans="19:35">
      <c r="S593" s="61"/>
      <c r="T593" s="61"/>
      <c r="U593" s="61"/>
      <c r="V593" s="61"/>
      <c r="W593" s="61"/>
      <c r="X593" s="61"/>
      <c r="Y593" s="61"/>
      <c r="Z593" s="61"/>
      <c r="AA593" s="61"/>
      <c r="AB593" s="61"/>
      <c r="AC593" s="61"/>
      <c r="AD593" s="61"/>
      <c r="AE593" s="61"/>
      <c r="AF593" s="61"/>
      <c r="AG593" s="61"/>
      <c r="AH593" s="61"/>
      <c r="AI593" s="61"/>
    </row>
    <row r="594" spans="19:35">
      <c r="S594" s="61"/>
      <c r="T594" s="61"/>
      <c r="U594" s="61"/>
      <c r="V594" s="61"/>
      <c r="W594" s="61"/>
      <c r="X594" s="61"/>
      <c r="Y594" s="61"/>
      <c r="Z594" s="61"/>
      <c r="AA594" s="61"/>
      <c r="AB594" s="61"/>
      <c r="AC594" s="61"/>
      <c r="AD594" s="61"/>
      <c r="AE594" s="61"/>
      <c r="AF594" s="61"/>
      <c r="AG594" s="61"/>
      <c r="AH594" s="61"/>
      <c r="AI594" s="61"/>
    </row>
    <row r="595" spans="19:35">
      <c r="S595" s="61"/>
      <c r="T595" s="61"/>
      <c r="U595" s="61"/>
      <c r="V595" s="61"/>
      <c r="W595" s="61"/>
      <c r="X595" s="61"/>
      <c r="Y595" s="61"/>
      <c r="Z595" s="61"/>
      <c r="AA595" s="61"/>
      <c r="AB595" s="61"/>
      <c r="AC595" s="61"/>
      <c r="AD595" s="61"/>
      <c r="AE595" s="61"/>
      <c r="AF595" s="61"/>
      <c r="AG595" s="61"/>
      <c r="AH595" s="61"/>
      <c r="AI595" s="61"/>
    </row>
    <row r="596" spans="19:35">
      <c r="S596" s="61"/>
      <c r="T596" s="61"/>
      <c r="U596" s="61"/>
      <c r="V596" s="61"/>
      <c r="W596" s="61"/>
      <c r="X596" s="61"/>
      <c r="Y596" s="61"/>
      <c r="Z596" s="61"/>
      <c r="AA596" s="61"/>
      <c r="AB596" s="61"/>
      <c r="AC596" s="61"/>
      <c r="AD596" s="61"/>
      <c r="AE596" s="61"/>
      <c r="AF596" s="61"/>
      <c r="AG596" s="61"/>
      <c r="AH596" s="61"/>
      <c r="AI596" s="61"/>
    </row>
    <row r="597" spans="19:35">
      <c r="S597" s="98"/>
      <c r="T597" s="98"/>
      <c r="U597" s="98"/>
      <c r="V597" s="98"/>
      <c r="W597" s="98"/>
      <c r="X597" s="98"/>
      <c r="Y597" s="98"/>
      <c r="Z597" s="98"/>
      <c r="AA597" s="98"/>
      <c r="AB597" s="98"/>
      <c r="AC597" s="98"/>
      <c r="AD597" s="98"/>
      <c r="AE597" s="98"/>
      <c r="AF597" s="98"/>
      <c r="AG597" s="98"/>
      <c r="AH597" s="98"/>
      <c r="AI597" s="98"/>
    </row>
    <row r="598" spans="19:35" ht="23.25">
      <c r="S598" s="49"/>
      <c r="T598" s="49"/>
      <c r="U598" s="49"/>
      <c r="V598" s="49"/>
      <c r="W598" s="49"/>
      <c r="X598" s="49"/>
      <c r="Y598" s="49"/>
      <c r="Z598" s="49"/>
      <c r="AA598" s="49"/>
      <c r="AB598" s="49"/>
      <c r="AC598" s="49"/>
      <c r="AD598" s="49"/>
      <c r="AE598" s="49"/>
      <c r="AF598" s="49"/>
      <c r="AG598" s="49"/>
      <c r="AH598" s="49"/>
      <c r="AI598" s="49"/>
    </row>
    <row r="599" spans="19:35">
      <c r="S599" s="111"/>
      <c r="T599" s="111"/>
      <c r="U599" s="111"/>
      <c r="V599" s="111"/>
      <c r="W599" s="111"/>
      <c r="X599" s="111"/>
      <c r="Y599" s="111"/>
      <c r="Z599" s="111"/>
      <c r="AA599" s="111"/>
      <c r="AB599" s="111"/>
      <c r="AC599" s="111"/>
      <c r="AD599" s="111"/>
      <c r="AE599" s="111"/>
      <c r="AF599" s="111"/>
      <c r="AG599" s="111"/>
      <c r="AH599" s="111"/>
      <c r="AI599" s="111"/>
    </row>
    <row r="600" spans="19:35">
      <c r="S600" s="61"/>
      <c r="T600" s="61"/>
      <c r="U600" s="61"/>
      <c r="V600" s="61"/>
      <c r="W600" s="61"/>
      <c r="X600" s="61"/>
      <c r="Y600" s="61"/>
      <c r="Z600" s="61"/>
      <c r="AA600" s="61"/>
      <c r="AB600" s="61"/>
      <c r="AC600" s="61"/>
      <c r="AD600" s="61"/>
      <c r="AE600" s="61"/>
      <c r="AF600" s="61"/>
      <c r="AG600" s="61"/>
      <c r="AH600" s="61"/>
      <c r="AI600" s="61"/>
    </row>
    <row r="601" spans="19:35">
      <c r="S601" s="61"/>
      <c r="T601" s="61"/>
      <c r="U601" s="61"/>
      <c r="V601" s="61"/>
      <c r="W601" s="61"/>
      <c r="X601" s="61"/>
      <c r="Y601" s="61"/>
      <c r="Z601" s="61"/>
      <c r="AA601" s="61"/>
      <c r="AB601" s="61"/>
      <c r="AC601" s="61"/>
      <c r="AD601" s="61"/>
      <c r="AE601" s="61"/>
      <c r="AF601" s="61"/>
      <c r="AG601" s="61"/>
      <c r="AH601" s="61"/>
      <c r="AI601" s="61"/>
    </row>
    <row r="602" spans="19:35">
      <c r="S602" s="61"/>
      <c r="T602" s="61"/>
      <c r="U602" s="61"/>
      <c r="V602" s="61"/>
      <c r="W602" s="61"/>
      <c r="X602" s="61"/>
      <c r="Y602" s="61"/>
      <c r="Z602" s="61"/>
      <c r="AA602" s="61"/>
      <c r="AB602" s="61"/>
      <c r="AC602" s="61"/>
      <c r="AD602" s="61"/>
      <c r="AE602" s="61"/>
      <c r="AF602" s="61"/>
      <c r="AG602" s="61"/>
      <c r="AH602" s="61"/>
      <c r="AI602" s="61"/>
    </row>
    <row r="603" spans="19:35">
      <c r="S603" s="61"/>
      <c r="T603" s="61"/>
      <c r="U603" s="61"/>
      <c r="V603" s="61"/>
      <c r="W603" s="61"/>
      <c r="X603" s="61"/>
      <c r="Y603" s="61"/>
      <c r="Z603" s="61"/>
      <c r="AA603" s="61"/>
      <c r="AB603" s="61"/>
      <c r="AC603" s="61"/>
      <c r="AD603" s="61"/>
      <c r="AE603" s="61"/>
      <c r="AF603" s="61"/>
      <c r="AG603" s="61"/>
      <c r="AH603" s="61"/>
      <c r="AI603" s="61"/>
    </row>
    <row r="604" spans="19:35">
      <c r="S604" s="61"/>
      <c r="T604" s="61"/>
      <c r="U604" s="61"/>
      <c r="V604" s="61"/>
      <c r="W604" s="61"/>
      <c r="X604" s="61"/>
      <c r="Y604" s="61"/>
      <c r="Z604" s="61"/>
      <c r="AA604" s="61"/>
      <c r="AB604" s="61"/>
      <c r="AC604" s="61"/>
      <c r="AD604" s="61"/>
      <c r="AE604" s="61"/>
      <c r="AF604" s="61"/>
      <c r="AG604" s="61"/>
      <c r="AH604" s="61"/>
      <c r="AI604" s="61"/>
    </row>
    <row r="605" spans="19:35">
      <c r="S605" s="61"/>
      <c r="T605" s="61"/>
      <c r="U605" s="61"/>
      <c r="V605" s="61"/>
      <c r="W605" s="61"/>
      <c r="X605" s="61"/>
      <c r="Y605" s="61"/>
      <c r="Z605" s="61"/>
      <c r="AA605" s="61"/>
      <c r="AB605" s="61"/>
      <c r="AC605" s="61"/>
      <c r="AD605" s="61"/>
      <c r="AE605" s="61"/>
      <c r="AF605" s="61"/>
      <c r="AG605" s="61"/>
      <c r="AH605" s="61"/>
      <c r="AI605" s="61"/>
    </row>
    <row r="606" spans="19:35">
      <c r="S606" s="61"/>
      <c r="T606" s="61"/>
      <c r="U606" s="61"/>
      <c r="V606" s="61"/>
      <c r="W606" s="61"/>
      <c r="X606" s="61"/>
      <c r="Y606" s="61"/>
      <c r="Z606" s="61"/>
      <c r="AA606" s="61"/>
      <c r="AB606" s="61"/>
      <c r="AC606" s="61"/>
      <c r="AD606" s="61"/>
      <c r="AE606" s="61"/>
      <c r="AF606" s="61"/>
      <c r="AG606" s="61"/>
      <c r="AH606" s="61"/>
      <c r="AI606" s="61"/>
    </row>
    <row r="607" spans="19:35">
      <c r="S607" s="61"/>
      <c r="T607" s="61"/>
      <c r="U607" s="61"/>
      <c r="V607" s="61"/>
      <c r="W607" s="61"/>
      <c r="X607" s="61"/>
      <c r="Y607" s="61"/>
      <c r="Z607" s="61"/>
      <c r="AA607" s="61"/>
      <c r="AB607" s="61"/>
      <c r="AC607" s="61"/>
      <c r="AD607" s="61"/>
      <c r="AE607" s="61"/>
      <c r="AF607" s="61"/>
      <c r="AG607" s="61"/>
      <c r="AH607" s="61"/>
      <c r="AI607" s="61"/>
    </row>
    <row r="608" spans="19:35">
      <c r="S608" s="111"/>
      <c r="T608" s="111"/>
      <c r="U608" s="111"/>
      <c r="V608" s="111"/>
      <c r="W608" s="111"/>
      <c r="X608" s="111"/>
      <c r="Y608" s="111"/>
      <c r="Z608" s="111"/>
      <c r="AA608" s="111"/>
      <c r="AB608" s="111"/>
      <c r="AC608" s="111"/>
      <c r="AD608" s="111"/>
      <c r="AE608" s="111"/>
      <c r="AF608" s="111"/>
      <c r="AG608" s="111"/>
      <c r="AH608" s="111"/>
      <c r="AI608" s="111"/>
    </row>
    <row r="609" spans="19:35">
      <c r="S609" s="110"/>
      <c r="T609" s="110"/>
      <c r="U609" s="110"/>
      <c r="V609" s="110"/>
      <c r="W609" s="110"/>
      <c r="X609" s="110"/>
      <c r="Y609" s="110"/>
      <c r="Z609" s="110"/>
      <c r="AA609" s="110"/>
      <c r="AB609" s="110"/>
      <c r="AC609" s="110"/>
      <c r="AD609" s="110"/>
      <c r="AE609" s="110"/>
      <c r="AF609" s="110"/>
      <c r="AG609" s="110"/>
      <c r="AH609" s="110"/>
      <c r="AI609" s="110"/>
    </row>
    <row r="610" spans="19:35">
      <c r="S610" s="110"/>
      <c r="T610" s="110"/>
      <c r="U610" s="110"/>
      <c r="V610" s="110"/>
      <c r="W610" s="110"/>
      <c r="X610" s="110"/>
      <c r="Y610" s="110"/>
      <c r="Z610" s="110"/>
      <c r="AA610" s="110"/>
      <c r="AB610" s="110"/>
      <c r="AC610" s="110"/>
      <c r="AD610" s="110"/>
      <c r="AE610" s="110"/>
      <c r="AF610" s="110"/>
      <c r="AG610" s="110"/>
      <c r="AH610" s="110"/>
      <c r="AI610" s="110"/>
    </row>
    <row r="611" spans="19:35">
      <c r="S611" s="110"/>
      <c r="T611" s="110"/>
      <c r="U611" s="110"/>
      <c r="V611" s="110"/>
      <c r="W611" s="110"/>
      <c r="X611" s="110"/>
      <c r="Y611" s="110"/>
      <c r="Z611" s="110"/>
      <c r="AA611" s="101"/>
      <c r="AB611" s="110"/>
      <c r="AC611" s="110"/>
      <c r="AD611" s="110"/>
      <c r="AE611" s="110"/>
      <c r="AF611" s="110"/>
      <c r="AG611" s="110"/>
      <c r="AH611" s="101"/>
      <c r="AI611" s="110"/>
    </row>
    <row r="612" spans="19:35">
      <c r="S612" s="110"/>
      <c r="T612" s="110"/>
      <c r="U612" s="110"/>
      <c r="V612" s="110"/>
      <c r="W612" s="110"/>
      <c r="X612" s="110"/>
      <c r="Y612" s="110"/>
      <c r="Z612" s="110"/>
      <c r="AA612" s="110"/>
      <c r="AB612" s="110"/>
      <c r="AC612" s="110"/>
      <c r="AD612" s="110"/>
      <c r="AE612" s="110"/>
      <c r="AF612" s="110"/>
      <c r="AG612" s="110"/>
      <c r="AH612" s="110"/>
      <c r="AI612" s="110"/>
    </row>
    <row r="613" spans="19:35">
      <c r="S613" s="101"/>
      <c r="T613" s="102"/>
      <c r="U613" s="110"/>
      <c r="V613" s="110"/>
      <c r="W613" s="110"/>
      <c r="X613" s="110"/>
      <c r="Y613" s="110"/>
      <c r="Z613" s="110"/>
      <c r="AA613" s="110"/>
      <c r="AB613" s="110"/>
      <c r="AC613" s="110"/>
      <c r="AD613" s="110"/>
      <c r="AE613" s="101"/>
      <c r="AF613" s="110"/>
      <c r="AG613" s="110"/>
      <c r="AH613" s="110"/>
      <c r="AI613" s="110"/>
    </row>
    <row r="614" spans="19:35">
      <c r="S614" s="110"/>
      <c r="T614" s="61"/>
      <c r="U614" s="110"/>
      <c r="V614" s="110"/>
      <c r="W614" s="110"/>
      <c r="X614" s="110"/>
      <c r="Y614" s="110"/>
      <c r="Z614" s="110"/>
      <c r="AA614" s="110"/>
      <c r="AB614" s="110"/>
      <c r="AC614" s="61"/>
      <c r="AD614" s="110"/>
      <c r="AE614" s="110"/>
      <c r="AF614" s="61"/>
      <c r="AG614" s="110"/>
      <c r="AH614" s="61"/>
      <c r="AI614" s="61"/>
    </row>
    <row r="615" spans="19:35">
      <c r="S615" s="61"/>
      <c r="T615" s="61"/>
      <c r="U615" s="61"/>
      <c r="V615" s="61"/>
      <c r="W615" s="110"/>
      <c r="X615" s="61"/>
      <c r="Y615" s="61"/>
      <c r="Z615" s="61"/>
      <c r="AA615" s="61"/>
      <c r="AB615" s="61"/>
      <c r="AC615" s="61"/>
      <c r="AD615" s="61"/>
      <c r="AE615" s="61"/>
      <c r="AF615" s="61"/>
      <c r="AG615" s="61"/>
      <c r="AH615" s="61"/>
      <c r="AI615" s="61"/>
    </row>
    <row r="616" spans="19:35">
      <c r="S616" s="111"/>
      <c r="T616" s="111"/>
      <c r="U616" s="111"/>
      <c r="V616" s="111"/>
      <c r="W616" s="111"/>
      <c r="X616" s="111"/>
      <c r="Y616" s="111"/>
      <c r="Z616" s="111"/>
      <c r="AA616" s="111"/>
      <c r="AB616" s="111"/>
      <c r="AC616" s="111"/>
      <c r="AD616" s="111"/>
      <c r="AE616" s="111"/>
      <c r="AF616" s="111"/>
      <c r="AG616" s="111"/>
      <c r="AH616" s="111"/>
      <c r="AI616" s="111"/>
    </row>
    <row r="617" spans="19:35">
      <c r="S617" s="61"/>
      <c r="T617" s="61"/>
      <c r="U617" s="61"/>
      <c r="V617" s="61"/>
      <c r="W617" s="61"/>
      <c r="X617" s="61"/>
      <c r="Y617" s="61"/>
      <c r="Z617" s="61"/>
      <c r="AA617" s="61"/>
      <c r="AB617" s="61"/>
      <c r="AC617" s="61"/>
      <c r="AD617" s="61"/>
      <c r="AE617" s="61"/>
      <c r="AF617" s="61"/>
      <c r="AG617" s="61"/>
      <c r="AH617" s="61"/>
      <c r="AI617" s="61"/>
    </row>
    <row r="618" spans="19:35">
      <c r="S618" s="61"/>
      <c r="T618" s="61"/>
      <c r="U618" s="61"/>
      <c r="V618" s="61"/>
      <c r="W618" s="61"/>
      <c r="X618" s="61"/>
      <c r="Y618" s="61"/>
      <c r="Z618" s="61"/>
      <c r="AA618" s="61"/>
      <c r="AB618" s="61"/>
      <c r="AC618" s="61"/>
      <c r="AD618" s="61"/>
      <c r="AE618" s="61"/>
      <c r="AF618" s="61"/>
      <c r="AG618" s="61"/>
      <c r="AH618" s="61"/>
      <c r="AI618" s="61"/>
    </row>
    <row r="619" spans="19:35">
      <c r="S619" s="61"/>
      <c r="T619" s="61"/>
      <c r="U619" s="61"/>
      <c r="V619" s="61"/>
      <c r="W619" s="10"/>
      <c r="X619" s="61"/>
      <c r="Y619" s="61"/>
      <c r="Z619" s="61"/>
      <c r="AA619" s="61"/>
      <c r="AB619" s="61"/>
      <c r="AC619" s="61"/>
      <c r="AD619" s="61"/>
      <c r="AE619" s="61"/>
      <c r="AF619" s="61"/>
      <c r="AG619" s="61"/>
      <c r="AH619" s="61"/>
      <c r="AI619" s="61"/>
    </row>
    <row r="620" spans="19:35">
      <c r="S620" s="61"/>
      <c r="T620" s="61"/>
      <c r="U620" s="61"/>
      <c r="V620" s="61"/>
      <c r="W620" s="61"/>
      <c r="X620" s="61"/>
      <c r="Y620" s="61"/>
      <c r="Z620" s="61"/>
      <c r="AA620" s="61"/>
      <c r="AB620" s="61"/>
      <c r="AC620" s="61"/>
      <c r="AD620" s="61"/>
      <c r="AE620" s="61"/>
      <c r="AF620" s="61"/>
      <c r="AG620" s="61"/>
      <c r="AH620" s="61"/>
      <c r="AI620" s="61"/>
    </row>
    <row r="621" spans="19:35">
      <c r="S621" s="61"/>
      <c r="T621" s="61"/>
      <c r="U621" s="61"/>
      <c r="V621" s="61"/>
      <c r="W621" s="61"/>
      <c r="X621" s="61"/>
      <c r="Y621" s="61"/>
      <c r="Z621" s="61"/>
      <c r="AA621" s="61"/>
      <c r="AB621" s="61"/>
      <c r="AC621" s="61"/>
      <c r="AD621" s="61"/>
      <c r="AE621" s="61"/>
      <c r="AF621" s="61"/>
      <c r="AG621" s="61"/>
      <c r="AH621" s="61"/>
      <c r="AI621" s="61"/>
    </row>
    <row r="622" spans="19:35">
      <c r="S622" s="61"/>
      <c r="T622" s="61"/>
      <c r="U622" s="61"/>
      <c r="V622" s="95"/>
      <c r="W622" s="61"/>
      <c r="X622" s="61"/>
      <c r="Y622" s="61"/>
      <c r="Z622" s="61"/>
      <c r="AA622" s="61"/>
      <c r="AB622" s="61"/>
      <c r="AC622" s="61"/>
      <c r="AD622" s="61"/>
      <c r="AE622" s="61"/>
      <c r="AF622" s="61"/>
      <c r="AG622" s="61"/>
      <c r="AH622" s="61"/>
      <c r="AI622" s="61"/>
    </row>
    <row r="623" spans="19:35">
      <c r="S623" s="61"/>
      <c r="T623" s="61"/>
      <c r="U623" s="61"/>
      <c r="V623" s="61"/>
      <c r="W623" s="61"/>
      <c r="X623" s="61"/>
      <c r="Y623" s="61"/>
      <c r="Z623" s="61"/>
      <c r="AA623" s="61"/>
      <c r="AB623" s="61"/>
      <c r="AC623" s="61"/>
      <c r="AD623" s="61"/>
      <c r="AE623" s="61"/>
      <c r="AF623" s="61"/>
      <c r="AG623" s="61"/>
      <c r="AH623" s="61"/>
      <c r="AI623" s="61"/>
    </row>
    <row r="624" spans="19:35">
      <c r="S624" s="111"/>
      <c r="T624" s="111"/>
      <c r="U624" s="111"/>
      <c r="V624" s="111"/>
      <c r="W624" s="111"/>
      <c r="X624" s="111"/>
      <c r="Y624" s="111"/>
      <c r="Z624" s="111"/>
      <c r="AA624" s="111"/>
      <c r="AB624" s="111"/>
      <c r="AC624" s="111"/>
      <c r="AD624" s="111"/>
      <c r="AE624" s="111"/>
      <c r="AF624" s="111"/>
      <c r="AG624" s="111"/>
      <c r="AH624" s="111"/>
      <c r="AI624" s="111"/>
    </row>
    <row r="625" spans="19:35">
      <c r="S625" s="104"/>
      <c r="T625" s="61"/>
      <c r="U625" s="61"/>
      <c r="V625" s="61"/>
      <c r="W625" s="95"/>
      <c r="X625" s="95"/>
      <c r="Y625" s="95"/>
      <c r="Z625" s="61"/>
      <c r="AA625" s="61"/>
      <c r="AB625" s="61"/>
      <c r="AC625" s="61"/>
      <c r="AD625" s="110"/>
      <c r="AE625" s="61"/>
      <c r="AF625" s="61"/>
      <c r="AG625" s="101"/>
      <c r="AH625" s="61"/>
      <c r="AI625" s="110"/>
    </row>
    <row r="626" spans="19:35">
      <c r="S626" s="110"/>
      <c r="T626" s="95"/>
      <c r="U626" s="61"/>
      <c r="V626" s="61"/>
      <c r="W626" s="95"/>
      <c r="X626" s="61"/>
      <c r="Y626" s="61"/>
      <c r="Z626" s="61"/>
      <c r="AA626" s="61"/>
      <c r="AB626" s="61"/>
      <c r="AC626" s="61"/>
      <c r="AD626" s="110"/>
      <c r="AE626" s="61"/>
      <c r="AF626" s="61"/>
      <c r="AG626" s="110"/>
      <c r="AH626" s="61"/>
      <c r="AI626" s="110"/>
    </row>
    <row r="627" spans="19:35">
      <c r="S627" s="110"/>
      <c r="T627" s="61"/>
      <c r="U627" s="61"/>
      <c r="V627" s="61"/>
      <c r="W627" s="61"/>
      <c r="X627" s="61"/>
      <c r="Y627" s="95"/>
      <c r="Z627" s="61"/>
      <c r="AA627" s="61"/>
      <c r="AB627" s="61"/>
      <c r="AC627" s="61"/>
      <c r="AD627" s="110"/>
      <c r="AE627" s="61"/>
      <c r="AF627" s="61"/>
      <c r="AG627" s="110"/>
      <c r="AH627" s="61"/>
      <c r="AI627" s="110"/>
    </row>
    <row r="628" spans="19:35">
      <c r="S628" s="110"/>
      <c r="T628" s="61"/>
      <c r="U628" s="61"/>
      <c r="V628" s="95"/>
      <c r="W628" s="61"/>
      <c r="X628" s="61"/>
      <c r="Y628" s="61"/>
      <c r="Z628" s="61"/>
      <c r="AA628" s="61"/>
      <c r="AB628" s="61"/>
      <c r="AC628" s="61"/>
      <c r="AD628" s="110"/>
      <c r="AE628" s="61"/>
      <c r="AF628" s="61"/>
      <c r="AG628" s="110"/>
      <c r="AH628" s="61"/>
      <c r="AI628" s="110"/>
    </row>
    <row r="629" spans="19:35">
      <c r="S629" s="110"/>
      <c r="T629" s="61"/>
      <c r="U629" s="61"/>
      <c r="V629" s="61"/>
      <c r="W629" s="95"/>
      <c r="X629" s="61"/>
      <c r="Y629" s="61"/>
      <c r="Z629" s="61"/>
      <c r="AA629" s="61"/>
      <c r="AB629" s="61"/>
      <c r="AC629" s="61"/>
      <c r="AD629" s="110"/>
      <c r="AE629" s="61"/>
      <c r="AF629" s="61"/>
      <c r="AG629" s="101"/>
      <c r="AH629" s="61"/>
      <c r="AI629" s="110"/>
    </row>
    <row r="630" spans="19:35">
      <c r="S630" s="110"/>
      <c r="T630" s="61"/>
      <c r="U630" s="61"/>
      <c r="V630" s="61"/>
      <c r="W630" s="61"/>
      <c r="X630" s="95"/>
      <c r="Y630" s="61"/>
      <c r="Z630" s="61"/>
      <c r="AA630" s="61"/>
      <c r="AB630" s="61"/>
      <c r="AC630" s="61"/>
      <c r="AD630" s="61"/>
      <c r="AE630" s="61"/>
      <c r="AF630" s="61"/>
      <c r="AG630" s="101"/>
      <c r="AH630" s="61"/>
      <c r="AI630" s="110"/>
    </row>
    <row r="631" spans="19:35">
      <c r="S631" s="110"/>
      <c r="T631" s="61"/>
      <c r="U631" s="61"/>
      <c r="V631" s="61"/>
      <c r="W631" s="61"/>
      <c r="X631" s="61"/>
      <c r="Y631" s="61"/>
      <c r="Z631" s="61"/>
      <c r="AA631" s="61"/>
      <c r="AB631" s="61"/>
      <c r="AC631" s="61"/>
      <c r="AD631" s="110"/>
      <c r="AE631" s="61"/>
      <c r="AF631" s="61"/>
      <c r="AG631" s="110"/>
      <c r="AH631" s="61"/>
      <c r="AI631" s="110"/>
    </row>
    <row r="632" spans="19:35">
      <c r="S632" s="111"/>
      <c r="T632" s="111"/>
      <c r="U632" s="111"/>
      <c r="V632" s="111"/>
      <c r="W632" s="111"/>
      <c r="X632" s="111"/>
      <c r="Y632" s="111"/>
      <c r="Z632" s="111"/>
      <c r="AA632" s="111"/>
      <c r="AB632" s="111"/>
      <c r="AC632" s="111"/>
      <c r="AD632" s="111"/>
      <c r="AE632" s="111"/>
      <c r="AF632" s="111"/>
      <c r="AG632" s="111"/>
      <c r="AH632" s="111"/>
      <c r="AI632" s="111"/>
    </row>
    <row r="633" spans="19:35">
      <c r="S633" s="61"/>
      <c r="T633" s="61"/>
      <c r="U633" s="61"/>
      <c r="V633" s="61"/>
      <c r="W633" s="61"/>
      <c r="X633" s="61"/>
      <c r="Y633" s="61"/>
      <c r="Z633" s="61"/>
      <c r="AA633" s="61"/>
      <c r="AB633" s="61"/>
      <c r="AC633" s="61"/>
      <c r="AD633" s="61"/>
      <c r="AE633" s="61"/>
      <c r="AF633" s="61"/>
      <c r="AG633" s="61"/>
      <c r="AH633" s="61"/>
      <c r="AI633" s="61"/>
    </row>
    <row r="634" spans="19:35">
      <c r="S634" s="61"/>
      <c r="T634" s="61"/>
      <c r="U634" s="61"/>
      <c r="V634" s="61"/>
      <c r="W634" s="61"/>
      <c r="X634" s="61"/>
      <c r="Y634" s="61"/>
      <c r="Z634" s="61"/>
      <c r="AA634" s="61"/>
      <c r="AB634" s="61"/>
      <c r="AC634" s="61"/>
      <c r="AD634" s="61"/>
      <c r="AE634" s="61"/>
      <c r="AF634" s="61"/>
      <c r="AG634" s="61"/>
      <c r="AH634" s="61"/>
      <c r="AI634" s="61"/>
    </row>
    <row r="635" spans="19:35">
      <c r="S635" s="61"/>
      <c r="T635" s="61"/>
      <c r="U635" s="61"/>
      <c r="V635" s="61"/>
      <c r="W635" s="61"/>
      <c r="X635" s="61"/>
      <c r="Y635" s="61"/>
      <c r="Z635" s="61"/>
      <c r="AA635" s="61"/>
      <c r="AB635" s="61"/>
      <c r="AC635" s="61"/>
      <c r="AD635" s="61"/>
      <c r="AE635" s="61"/>
      <c r="AF635" s="61"/>
      <c r="AG635" s="61"/>
      <c r="AH635" s="61"/>
      <c r="AI635" s="61"/>
    </row>
    <row r="636" spans="19:35">
      <c r="S636" s="61"/>
      <c r="T636" s="61"/>
      <c r="U636" s="61"/>
      <c r="V636" s="61"/>
      <c r="W636" s="61"/>
      <c r="X636" s="61"/>
      <c r="Y636" s="61"/>
      <c r="Z636" s="61"/>
      <c r="AA636" s="61"/>
      <c r="AB636" s="61"/>
      <c r="AC636" s="61"/>
      <c r="AD636" s="61"/>
      <c r="AE636" s="61"/>
      <c r="AF636" s="61"/>
      <c r="AG636" s="61"/>
      <c r="AH636" s="61"/>
      <c r="AI636" s="61"/>
    </row>
    <row r="637" spans="19:35">
      <c r="S637" s="61"/>
      <c r="T637" s="61"/>
      <c r="U637" s="61"/>
      <c r="V637" s="61"/>
      <c r="W637" s="61"/>
      <c r="X637" s="61"/>
      <c r="Y637" s="61"/>
      <c r="Z637" s="61"/>
      <c r="AA637" s="61"/>
      <c r="AB637" s="61"/>
      <c r="AC637" s="61"/>
      <c r="AD637" s="61"/>
      <c r="AE637" s="61"/>
      <c r="AF637" s="61"/>
      <c r="AG637" s="61"/>
      <c r="AH637" s="61"/>
      <c r="AI637" s="61"/>
    </row>
    <row r="638" spans="19:35">
      <c r="S638" s="111"/>
      <c r="T638" s="111"/>
      <c r="U638" s="111"/>
      <c r="V638" s="111"/>
      <c r="W638" s="111"/>
      <c r="X638" s="111"/>
      <c r="Y638" s="111"/>
      <c r="Z638" s="111"/>
      <c r="AA638" s="111"/>
      <c r="AB638" s="111"/>
      <c r="AC638" s="111"/>
      <c r="AD638" s="111"/>
      <c r="AE638" s="111"/>
      <c r="AF638" s="111"/>
      <c r="AG638" s="111"/>
      <c r="AH638" s="111"/>
      <c r="AI638" s="111"/>
    </row>
    <row r="639" spans="19:35">
      <c r="S639" s="61"/>
      <c r="T639" s="61"/>
      <c r="U639" s="61"/>
      <c r="V639" s="61"/>
      <c r="W639" s="61"/>
      <c r="X639" s="61"/>
      <c r="Y639" s="61"/>
      <c r="Z639" s="61"/>
      <c r="AA639" s="61"/>
      <c r="AB639" s="61"/>
      <c r="AC639" s="61"/>
      <c r="AD639" s="61"/>
      <c r="AE639" s="61"/>
      <c r="AF639" s="61"/>
      <c r="AG639" s="61"/>
      <c r="AH639" s="61"/>
      <c r="AI639" s="61"/>
    </row>
    <row r="640" spans="19:35">
      <c r="S640" s="61"/>
      <c r="T640" s="61"/>
      <c r="U640" s="61"/>
      <c r="V640" s="61"/>
      <c r="W640" s="61"/>
      <c r="X640" s="61"/>
      <c r="Y640" s="61"/>
      <c r="Z640" s="61"/>
      <c r="AA640" s="61"/>
      <c r="AB640" s="61"/>
      <c r="AC640" s="61"/>
      <c r="AD640" s="61"/>
      <c r="AE640" s="61"/>
      <c r="AF640" s="61"/>
      <c r="AG640" s="61"/>
      <c r="AH640" s="61"/>
      <c r="AI640" s="61"/>
    </row>
    <row r="641" spans="19:35">
      <c r="S641" s="61"/>
      <c r="T641" s="61"/>
      <c r="U641" s="61"/>
      <c r="V641" s="61"/>
      <c r="W641" s="61"/>
      <c r="X641" s="61"/>
      <c r="Y641" s="61"/>
      <c r="Z641" s="61"/>
      <c r="AA641" s="61"/>
      <c r="AB641" s="61"/>
      <c r="AC641" s="61"/>
      <c r="AD641" s="61"/>
      <c r="AE641" s="61"/>
      <c r="AF641" s="61"/>
      <c r="AG641" s="61"/>
      <c r="AH641" s="61"/>
      <c r="AI641" s="61"/>
    </row>
    <row r="642" spans="19:35">
      <c r="S642" s="61"/>
      <c r="T642" s="61"/>
      <c r="U642" s="61"/>
      <c r="V642" s="61"/>
      <c r="W642" s="61"/>
      <c r="X642" s="61"/>
      <c r="Y642" s="61"/>
      <c r="Z642" s="61"/>
      <c r="AA642" s="61"/>
      <c r="AB642" s="61"/>
      <c r="AC642" s="61"/>
      <c r="AD642" s="61"/>
      <c r="AE642" s="61"/>
      <c r="AF642" s="61"/>
      <c r="AG642" s="61"/>
      <c r="AH642" s="61"/>
      <c r="AI642" s="61"/>
    </row>
    <row r="643" spans="19:35">
      <c r="S643" s="61"/>
      <c r="T643" s="61"/>
      <c r="U643" s="61"/>
      <c r="V643" s="61"/>
      <c r="W643" s="61"/>
      <c r="X643" s="61"/>
      <c r="Y643" s="61"/>
      <c r="Z643" s="61"/>
      <c r="AA643" s="61"/>
      <c r="AB643" s="61"/>
      <c r="AC643" s="61"/>
      <c r="AD643" s="61"/>
      <c r="AE643" s="61"/>
      <c r="AF643" s="61"/>
      <c r="AG643" s="61"/>
      <c r="AH643" s="61"/>
      <c r="AI643" s="61"/>
    </row>
    <row r="644" spans="19:35">
      <c r="S644" s="111"/>
      <c r="T644" s="111"/>
      <c r="U644" s="111"/>
      <c r="V644" s="111"/>
      <c r="W644" s="111"/>
      <c r="X644" s="111"/>
      <c r="Y644" s="111"/>
      <c r="Z644" s="111"/>
      <c r="AA644" s="111"/>
      <c r="AB644" s="111"/>
      <c r="AC644" s="111"/>
      <c r="AD644" s="111"/>
      <c r="AE644" s="111"/>
      <c r="AF644" s="111"/>
      <c r="AG644" s="111"/>
      <c r="AH644" s="111"/>
      <c r="AI644" s="111"/>
    </row>
    <row r="645" spans="19:35">
      <c r="S645" s="61"/>
      <c r="T645" s="61"/>
      <c r="U645" s="61"/>
      <c r="V645" s="61"/>
      <c r="W645" s="61"/>
      <c r="X645" s="61"/>
      <c r="Y645" s="61"/>
      <c r="Z645" s="61"/>
      <c r="AA645" s="61"/>
      <c r="AB645" s="61"/>
      <c r="AC645" s="61"/>
      <c r="AD645" s="61"/>
      <c r="AE645" s="61"/>
      <c r="AF645" s="61"/>
      <c r="AG645" s="61"/>
      <c r="AH645" s="61"/>
      <c r="AI645" s="61"/>
    </row>
    <row r="646" spans="19:35">
      <c r="S646" s="61"/>
      <c r="T646" s="61"/>
      <c r="U646" s="61"/>
      <c r="V646" s="61"/>
      <c r="W646" s="61"/>
      <c r="X646" s="61"/>
      <c r="Y646" s="61"/>
      <c r="Z646" s="61"/>
      <c r="AA646" s="61"/>
      <c r="AB646" s="61"/>
      <c r="AC646" s="61"/>
      <c r="AD646" s="61"/>
      <c r="AE646" s="61"/>
      <c r="AF646" s="61"/>
      <c r="AG646" s="61"/>
      <c r="AH646" s="61"/>
      <c r="AI646" s="61"/>
    </row>
    <row r="647" spans="19:35">
      <c r="S647" s="61"/>
      <c r="T647" s="61"/>
      <c r="U647" s="61"/>
      <c r="V647" s="61"/>
      <c r="W647" s="61"/>
      <c r="X647" s="61"/>
      <c r="Y647" s="61"/>
      <c r="Z647" s="61"/>
      <c r="AA647" s="61"/>
      <c r="AB647" s="61"/>
      <c r="AC647" s="61"/>
      <c r="AD647" s="61"/>
      <c r="AE647" s="61"/>
      <c r="AF647" s="61"/>
      <c r="AG647" s="61"/>
      <c r="AH647" s="61"/>
      <c r="AI647" s="61"/>
    </row>
    <row r="648" spans="19:35">
      <c r="S648" s="61"/>
      <c r="T648" s="61"/>
      <c r="U648" s="61"/>
      <c r="V648" s="61"/>
      <c r="W648" s="61"/>
      <c r="X648" s="61"/>
      <c r="Y648" s="61"/>
      <c r="Z648" s="61"/>
      <c r="AA648" s="61"/>
      <c r="AB648" s="61"/>
      <c r="AC648" s="61"/>
      <c r="AD648" s="61"/>
      <c r="AE648" s="61"/>
      <c r="AF648" s="61"/>
      <c r="AG648" s="61"/>
      <c r="AH648" s="61"/>
      <c r="AI648" s="61"/>
    </row>
    <row r="649" spans="19:35">
      <c r="S649" s="61"/>
      <c r="T649" s="61"/>
      <c r="U649" s="61"/>
      <c r="V649" s="61"/>
      <c r="W649" s="61"/>
      <c r="X649" s="61"/>
      <c r="Y649" s="61"/>
      <c r="Z649" s="61"/>
      <c r="AA649" s="61"/>
      <c r="AB649" s="61"/>
      <c r="AC649" s="61"/>
      <c r="AD649" s="61"/>
      <c r="AE649" s="61"/>
      <c r="AF649" s="61"/>
      <c r="AG649" s="61"/>
      <c r="AH649" s="61"/>
      <c r="AI649" s="61"/>
    </row>
    <row r="650" spans="19:35">
      <c r="S650" s="111"/>
      <c r="T650" s="111"/>
      <c r="U650" s="111"/>
      <c r="V650" s="111"/>
      <c r="W650" s="111"/>
      <c r="X650" s="111"/>
      <c r="Y650" s="111"/>
      <c r="Z650" s="111"/>
      <c r="AA650" s="111"/>
      <c r="AB650" s="111"/>
      <c r="AC650" s="111"/>
      <c r="AD650" s="111"/>
      <c r="AE650" s="111"/>
      <c r="AF650" s="111"/>
      <c r="AG650" s="111"/>
      <c r="AH650" s="111"/>
      <c r="AI650" s="111"/>
    </row>
    <row r="651" spans="19:35">
      <c r="S651" s="61"/>
      <c r="T651" s="61"/>
      <c r="U651" s="61"/>
      <c r="V651" s="61"/>
      <c r="W651" s="61"/>
      <c r="X651" s="61"/>
      <c r="Y651" s="61"/>
      <c r="Z651" s="61"/>
      <c r="AA651" s="61"/>
      <c r="AB651" s="61"/>
      <c r="AC651" s="61"/>
      <c r="AD651" s="61"/>
      <c r="AE651" s="61"/>
      <c r="AF651" s="61"/>
      <c r="AG651" s="61"/>
      <c r="AH651" s="61"/>
      <c r="AI651" s="61"/>
    </row>
    <row r="652" spans="19:35">
      <c r="S652" s="61"/>
      <c r="T652" s="61"/>
      <c r="U652" s="61"/>
      <c r="V652" s="61"/>
      <c r="W652" s="61"/>
      <c r="X652" s="61"/>
      <c r="Y652" s="61"/>
      <c r="Z652" s="61"/>
      <c r="AA652" s="61"/>
      <c r="AB652" s="61"/>
      <c r="AC652" s="61"/>
      <c r="AD652" s="61"/>
      <c r="AE652" s="61"/>
      <c r="AF652" s="61"/>
      <c r="AG652" s="61"/>
      <c r="AH652" s="61"/>
      <c r="AI652" s="61"/>
    </row>
    <row r="653" spans="19:35">
      <c r="S653" s="61"/>
      <c r="T653" s="61"/>
      <c r="U653" s="61"/>
      <c r="V653" s="61"/>
      <c r="W653" s="61"/>
      <c r="X653" s="61"/>
      <c r="Y653" s="61"/>
      <c r="Z653" s="61"/>
      <c r="AA653" s="61"/>
      <c r="AB653" s="61"/>
      <c r="AC653" s="61"/>
      <c r="AD653" s="61"/>
      <c r="AE653" s="61"/>
      <c r="AF653" s="61"/>
      <c r="AG653" s="61"/>
      <c r="AH653" s="61"/>
      <c r="AI653" s="61"/>
    </row>
    <row r="654" spans="19:35">
      <c r="S654" s="61"/>
      <c r="T654" s="61"/>
      <c r="U654" s="61"/>
      <c r="V654" s="61"/>
      <c r="W654" s="61"/>
      <c r="X654" s="61"/>
      <c r="Y654" s="61"/>
      <c r="Z654" s="61"/>
      <c r="AA654" s="61"/>
      <c r="AB654" s="61"/>
      <c r="AC654" s="61"/>
      <c r="AD654" s="61"/>
      <c r="AE654" s="61"/>
      <c r="AF654" s="61"/>
      <c r="AG654" s="61"/>
      <c r="AH654" s="61"/>
      <c r="AI654" s="61"/>
    </row>
    <row r="655" spans="19:35">
      <c r="S655" s="61"/>
      <c r="T655" s="61"/>
      <c r="U655" s="61"/>
      <c r="V655" s="61"/>
      <c r="W655" s="61"/>
      <c r="X655" s="61"/>
      <c r="Y655" s="61"/>
      <c r="Z655" s="61"/>
      <c r="AA655" s="61"/>
      <c r="AB655" s="61"/>
      <c r="AC655" s="61"/>
      <c r="AD655" s="61"/>
      <c r="AE655" s="61"/>
      <c r="AF655" s="61"/>
      <c r="AG655" s="61"/>
      <c r="AH655" s="61"/>
      <c r="AI655" s="61"/>
    </row>
    <row r="656" spans="19:35">
      <c r="S656" s="111"/>
      <c r="T656" s="111"/>
      <c r="U656" s="111"/>
      <c r="V656" s="111"/>
      <c r="W656" s="111"/>
      <c r="X656" s="111"/>
      <c r="Y656" s="111"/>
      <c r="Z656" s="111"/>
      <c r="AA656" s="111"/>
      <c r="AB656" s="111"/>
      <c r="AC656" s="111"/>
      <c r="AD656" s="111"/>
      <c r="AE656" s="111"/>
      <c r="AF656" s="111"/>
      <c r="AG656" s="111"/>
      <c r="AH656" s="111"/>
      <c r="AI656" s="111"/>
    </row>
    <row r="657" spans="19:35">
      <c r="S657" s="61"/>
      <c r="T657" s="61"/>
      <c r="U657" s="61"/>
      <c r="V657" s="61"/>
      <c r="W657" s="61"/>
      <c r="X657" s="61"/>
      <c r="Y657" s="61"/>
      <c r="Z657" s="61"/>
      <c r="AA657" s="61"/>
      <c r="AB657" s="61"/>
      <c r="AC657" s="61"/>
      <c r="AD657" s="61"/>
      <c r="AE657" s="61"/>
      <c r="AF657" s="61"/>
      <c r="AG657" s="61"/>
      <c r="AH657" s="61"/>
      <c r="AI657" s="61"/>
    </row>
    <row r="658" spans="19:35">
      <c r="S658" s="61"/>
      <c r="T658" s="61"/>
      <c r="U658" s="61"/>
      <c r="V658" s="61"/>
      <c r="W658" s="61"/>
      <c r="X658" s="61"/>
      <c r="Y658" s="61"/>
      <c r="Z658" s="61"/>
      <c r="AA658" s="61"/>
      <c r="AB658" s="61"/>
      <c r="AC658" s="61"/>
      <c r="AD658" s="61"/>
      <c r="AE658" s="61"/>
      <c r="AF658" s="61"/>
      <c r="AG658" s="61"/>
      <c r="AH658" s="61"/>
      <c r="AI658" s="61"/>
    </row>
  </sheetData>
  <sheetProtection password="D5D8" sheet="1" objects="1" scenarios="1"/>
  <mergeCells count="19">
    <mergeCell ref="AF2:AF19"/>
    <mergeCell ref="B1:R1"/>
    <mergeCell ref="S1:AI1"/>
    <mergeCell ref="S2:S19"/>
    <mergeCell ref="T2:T19"/>
    <mergeCell ref="U2:U19"/>
    <mergeCell ref="V2:V19"/>
    <mergeCell ref="W2:W19"/>
    <mergeCell ref="X2:X19"/>
    <mergeCell ref="Y2:Y19"/>
    <mergeCell ref="Z2:Z19"/>
    <mergeCell ref="AG2:AG19"/>
    <mergeCell ref="AH2:AH19"/>
    <mergeCell ref="AI2:AI19"/>
    <mergeCell ref="AA2:AA19"/>
    <mergeCell ref="AB2:AB19"/>
    <mergeCell ref="AC2:AC19"/>
    <mergeCell ref="AD2:AD19"/>
    <mergeCell ref="AE2:AE19"/>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sheetPr codeName="Sheet14"/>
  <dimension ref="A1:G221"/>
  <sheetViews>
    <sheetView workbookViewId="0">
      <selection activeCell="C2" sqref="C2"/>
    </sheetView>
  </sheetViews>
  <sheetFormatPr defaultRowHeight="15"/>
  <cols>
    <col min="3" max="3" width="10.85546875" bestFit="1" customWidth="1"/>
    <col min="4" max="4" width="47.140625" bestFit="1" customWidth="1"/>
    <col min="5" max="5" width="16.28515625" style="92" bestFit="1" customWidth="1"/>
    <col min="6" max="6" width="12" bestFit="1" customWidth="1"/>
    <col min="7" max="7" width="15.28515625" bestFit="1" customWidth="1"/>
  </cols>
  <sheetData>
    <row r="1" spans="1:7">
      <c r="A1" s="61" t="s">
        <v>181</v>
      </c>
      <c r="B1" s="61" t="s">
        <v>1</v>
      </c>
      <c r="C1" s="61" t="s">
        <v>182</v>
      </c>
      <c r="D1" s="61" t="s">
        <v>183</v>
      </c>
      <c r="E1" s="92" t="s">
        <v>184</v>
      </c>
      <c r="F1" s="61" t="s">
        <v>188</v>
      </c>
      <c r="G1" s="61" t="s">
        <v>5</v>
      </c>
    </row>
    <row r="2" spans="1:7">
      <c r="A2" s="91" t="str">
        <f>IF(OR(LEFT(Sheet1!J8,1)="K",LEN(Sheet1!J8)=4),RIGHT(Sheet1!J8,2),RIGHT(Sheet1!J8,3))</f>
        <v>SCS</v>
      </c>
      <c r="B2" s="91" t="str">
        <f>Sheet1!B8</f>
        <v>Second</v>
      </c>
      <c r="C2" s="91" t="str">
        <f>IF(Sheet1!B19&lt;&gt;"",Sheet1!B19,"")</f>
        <v/>
      </c>
      <c r="D2" s="91" t="str">
        <f>Sheet1!B9</f>
        <v>Object Oriented Programming</v>
      </c>
      <c r="E2" s="93" t="str">
        <f>IF(C2&lt;&gt;"",IF(Sheet1!D19&lt;&gt;"",IF(Sheet1!D19="zero",0,IF(Sheet1!D19&lt;&gt;"zero",Sheet1!D19,""))),"")</f>
        <v/>
      </c>
      <c r="F2" t="str">
        <f>IF(C2&lt;&gt;"",IF(Sheet1!J17=30,2,IF(Sheet1!J17=60,3)),"")</f>
        <v/>
      </c>
      <c r="G2" s="96" t="str">
        <f>Sheet1!Q9</f>
        <v>01/06/2024</v>
      </c>
    </row>
    <row r="3" spans="1:7">
      <c r="A3" t="str">
        <f>IF(C3&lt;&gt;"",A2,"")</f>
        <v/>
      </c>
      <c r="B3" t="str">
        <f>IF(C3&lt;&gt;"",B2,"")</f>
        <v/>
      </c>
      <c r="C3" s="61" t="str">
        <f>IF(Sheet1!B20&lt;&gt;"",Sheet1!B20,"")</f>
        <v/>
      </c>
      <c r="D3" t="str">
        <f>IF(C3&lt;&gt;"",D2,"")</f>
        <v/>
      </c>
      <c r="E3" s="92" t="str">
        <f>IF(C3&lt;&gt;"",IF(Sheet1!D20&lt;&gt;"",IF(Sheet1!D20="zero",0,IF(Sheet1!D20&lt;&gt;"zero",Sheet1!D20,""))),"")</f>
        <v/>
      </c>
      <c r="F3" s="61" t="str">
        <f>IF(C3&lt;&gt;"",IF(Sheet1!J17=30,2,IF(Sheet1!J17=60,3)),"")</f>
        <v/>
      </c>
      <c r="G3" t="str">
        <f>IF(C3&lt;&gt;"",G2,"")</f>
        <v/>
      </c>
    </row>
    <row r="4" spans="1:7">
      <c r="A4" s="61" t="str">
        <f>IF(C4&lt;&gt;"",A2,"")</f>
        <v/>
      </c>
      <c r="B4" s="61" t="str">
        <f>IF(C4&lt;&gt;"",B2,"")</f>
        <v/>
      </c>
      <c r="C4" s="61" t="str">
        <f>IF(Sheet1!B21&lt;&gt;"",Sheet1!B21,"")</f>
        <v/>
      </c>
      <c r="D4" s="61" t="str">
        <f>IF(C4&lt;&gt;"",D2,"")</f>
        <v/>
      </c>
      <c r="E4" s="92" t="str">
        <f>IF(C4&lt;&gt;"",IF(Sheet1!D21&lt;&gt;"",IF(Sheet1!D21="zero",0,IF(Sheet1!D21&lt;&gt;"zero",Sheet1!D21,""))),"")</f>
        <v/>
      </c>
      <c r="F4" s="61" t="str">
        <f>IF(C4&lt;&gt;"",IF(Sheet1!J17=30,2,IF(Sheet1!J17=60,3)),"")</f>
        <v/>
      </c>
      <c r="G4" s="61" t="str">
        <f>IF(C4&lt;&gt;"",G2,"")</f>
        <v/>
      </c>
    </row>
    <row r="5" spans="1:7">
      <c r="A5" s="61" t="str">
        <f>IF(C5&lt;&gt;"",A2,"")</f>
        <v/>
      </c>
      <c r="B5" s="61" t="str">
        <f>IF(C5&lt;&gt;"",B2,"")</f>
        <v/>
      </c>
      <c r="C5" s="61" t="str">
        <f>IF(Sheet1!B22&lt;&gt;"",Sheet1!B22,"")</f>
        <v/>
      </c>
      <c r="D5" s="61" t="str">
        <f>IF(C5&lt;&gt;"",D2,"")</f>
        <v/>
      </c>
      <c r="E5" s="92" t="str">
        <f>IF(C5&lt;&gt;"",IF(Sheet1!D22&lt;&gt;"",IF(Sheet1!D22="zero",0,IF(Sheet1!D22&lt;&gt;"zero",Sheet1!D22,""))),"")</f>
        <v/>
      </c>
      <c r="F5" s="61" t="str">
        <f>IF(C5&lt;&gt;"",IF(Sheet1!J17=30,2,IF(Sheet1!J17=60,3)),"")</f>
        <v/>
      </c>
      <c r="G5" s="61" t="str">
        <f>IF(C5&lt;&gt;"",G2,"")</f>
        <v/>
      </c>
    </row>
    <row r="6" spans="1:7">
      <c r="A6" s="61" t="str">
        <f>IF(C6&lt;&gt;"",A2,"")</f>
        <v/>
      </c>
      <c r="B6" s="61" t="str">
        <f>IF(C6&lt;&gt;"",B2,"")</f>
        <v/>
      </c>
      <c r="C6" s="61" t="str">
        <f>IF(Sheet1!B23&lt;&gt;"",Sheet1!B23,"")</f>
        <v/>
      </c>
      <c r="D6" s="61" t="str">
        <f>IF(C6&lt;&gt;"",D2,"")</f>
        <v/>
      </c>
      <c r="E6" s="92" t="str">
        <f>IF(C6&lt;&gt;"",IF(Sheet1!D23&lt;&gt;"",IF(Sheet1!D23="zero",0,IF(Sheet1!D23&lt;&gt;"zero",Sheet1!D23,""))),"")</f>
        <v/>
      </c>
      <c r="F6" s="61" t="str">
        <f>IF(C6&lt;&gt;"",IF(Sheet1!J17=30,2,IF(Sheet1!J17=60,3)),"")</f>
        <v/>
      </c>
      <c r="G6" s="61" t="str">
        <f>IF(C6&lt;&gt;"",G2,"")</f>
        <v/>
      </c>
    </row>
    <row r="7" spans="1:7">
      <c r="A7" s="61" t="str">
        <f>IF(C7&lt;&gt;"",A2,"")</f>
        <v/>
      </c>
      <c r="B7" s="61" t="str">
        <f>IF(C7&lt;&gt;"",B2,"")</f>
        <v/>
      </c>
      <c r="C7" s="61" t="str">
        <f>IF(Sheet1!B24&lt;&gt;"",Sheet1!B24,"")</f>
        <v/>
      </c>
      <c r="D7" s="61" t="str">
        <f>IF(C7&lt;&gt;"",D2,"")</f>
        <v/>
      </c>
      <c r="E7" s="92" t="str">
        <f>IF(C7&lt;&gt;"",IF(Sheet1!D24&lt;&gt;"",IF(Sheet1!D24="zero",0,IF(Sheet1!D24&lt;&gt;"zero",Sheet1!D24,""))),"")</f>
        <v/>
      </c>
      <c r="F7" s="61" t="str">
        <f>IF(C7&lt;&gt;"",IF(Sheet1!J17=30,2,IF(Sheet1!J17=60,3)),"")</f>
        <v/>
      </c>
      <c r="G7" s="61" t="str">
        <f>IF(C7&lt;&gt;"",G2,"")</f>
        <v/>
      </c>
    </row>
    <row r="8" spans="1:7">
      <c r="A8" s="61" t="str">
        <f>IF(C8&lt;&gt;"",A2,"")</f>
        <v/>
      </c>
      <c r="B8" s="61" t="str">
        <f>IF(C8&lt;&gt;"",B2,"")</f>
        <v/>
      </c>
      <c r="C8" s="61" t="str">
        <f>IF(Sheet1!B25&lt;&gt;"",Sheet1!B25,"")</f>
        <v/>
      </c>
      <c r="D8" s="61" t="str">
        <f>IF(C8&lt;&gt;"",D2,"")</f>
        <v/>
      </c>
      <c r="E8" s="92" t="str">
        <f>IF(C8&lt;&gt;"",IF(Sheet1!D25&lt;&gt;"",IF(Sheet1!D25="zero",0,IF(Sheet1!D25&lt;&gt;"zero",Sheet1!D25,""))),"")</f>
        <v/>
      </c>
      <c r="F8" s="61" t="str">
        <f>IF(C8&lt;&gt;"",IF(Sheet1!J17=30,2,IF(Sheet1!J17=60,3)),"")</f>
        <v/>
      </c>
      <c r="G8" s="61" t="str">
        <f>IF(C8&lt;&gt;"",G2,"")</f>
        <v/>
      </c>
    </row>
    <row r="9" spans="1:7">
      <c r="A9" s="61" t="str">
        <f>IF(C9&lt;&gt;"",A2,"")</f>
        <v/>
      </c>
      <c r="B9" s="61" t="str">
        <f>IF(C9&lt;&gt;"",B2,"")</f>
        <v/>
      </c>
      <c r="C9" s="61" t="str">
        <f>IF(Sheet1!B26&lt;&gt;"",Sheet1!B26,"")</f>
        <v/>
      </c>
      <c r="D9" s="61" t="str">
        <f>IF(C9&lt;&gt;"",D2,"")</f>
        <v/>
      </c>
      <c r="E9" s="92" t="str">
        <f>IF(C9&lt;&gt;"",IF(Sheet1!D26&lt;&gt;"",IF(Sheet1!D26="zero",0,IF(Sheet1!D26&lt;&gt;"zero",Sheet1!D26,""))),"")</f>
        <v/>
      </c>
      <c r="F9" s="61" t="str">
        <f>IF(C9&lt;&gt;"",IF(Sheet1!J17=30,2,IF(Sheet1!J17=60,3)),"")</f>
        <v/>
      </c>
      <c r="G9" s="61" t="str">
        <f>IF(C9&lt;&gt;"",G2,"")</f>
        <v/>
      </c>
    </row>
    <row r="10" spans="1:7">
      <c r="A10" s="61" t="str">
        <f>IF(C10&lt;&gt;"",A2,"")</f>
        <v/>
      </c>
      <c r="B10" s="61" t="str">
        <f>IF(C10&lt;&gt;"",B2,"")</f>
        <v/>
      </c>
      <c r="C10" s="61" t="str">
        <f>IF(Sheet1!B27&lt;&gt;"",Sheet1!B27,"")</f>
        <v/>
      </c>
      <c r="D10" s="61" t="str">
        <f>IF(C10&lt;&gt;"",D2,"")</f>
        <v/>
      </c>
      <c r="E10" s="92" t="str">
        <f>IF(C10&lt;&gt;"",IF(Sheet1!D27&lt;&gt;"",IF(Sheet1!D27="zero",0,IF(Sheet1!D27&lt;&gt;"zero",Sheet1!D27,""))),"")</f>
        <v/>
      </c>
      <c r="F10" s="61" t="str">
        <f>IF(C10&lt;&gt;"",IF(Sheet1!J17=30,2,IF(Sheet1!J17=60,3)),"")</f>
        <v/>
      </c>
      <c r="G10" s="61" t="str">
        <f>IF(C10&lt;&gt;"",G2,"")</f>
        <v/>
      </c>
    </row>
    <row r="11" spans="1:7">
      <c r="A11" s="61" t="str">
        <f>IF(C11&lt;&gt;"",A2,"")</f>
        <v/>
      </c>
      <c r="B11" s="61" t="str">
        <f>IF(C11&lt;&gt;"",B2,"")</f>
        <v/>
      </c>
      <c r="C11" s="61" t="str">
        <f>IF(Sheet1!B28&lt;&gt;"",Sheet1!B28,"")</f>
        <v/>
      </c>
      <c r="D11" s="61" t="str">
        <f>IF(C11&lt;&gt;"",D2,"")</f>
        <v/>
      </c>
      <c r="E11" s="92" t="str">
        <f>IF(C11&lt;&gt;"",IF(Sheet1!D28&lt;&gt;"",IF(Sheet1!D28="zero",0,IF(Sheet1!D28&lt;&gt;"zero",Sheet1!D28,""))),"")</f>
        <v/>
      </c>
      <c r="F11" s="61" t="str">
        <f>IF(C11&lt;&gt;"",IF(Sheet1!J17=30,2,IF(Sheet1!J17=60,3)),"")</f>
        <v/>
      </c>
      <c r="G11" s="61" t="str">
        <f>IF(C11&lt;&gt;"",G2,"")</f>
        <v/>
      </c>
    </row>
    <row r="12" spans="1:7">
      <c r="A12" s="61" t="str">
        <f>IF(C12&lt;&gt;"",A2,"")</f>
        <v/>
      </c>
      <c r="B12" s="61" t="str">
        <f>IF(C12&lt;&gt;"",B2,"")</f>
        <v/>
      </c>
      <c r="C12" s="61" t="str">
        <f>IF(Sheet1!B29&lt;&gt;"",Sheet1!B29,"")</f>
        <v/>
      </c>
      <c r="D12" s="61" t="str">
        <f>IF(C12&lt;&gt;"",D2,"")</f>
        <v/>
      </c>
      <c r="E12" s="92" t="str">
        <f>IF(C12&lt;&gt;"",IF(Sheet1!D29&lt;&gt;"",IF(Sheet1!D29="zero",0,IF(Sheet1!D29&lt;&gt;"zero",Sheet1!D29,""))),"")</f>
        <v/>
      </c>
      <c r="F12" s="61" t="str">
        <f>IF(C12&lt;&gt;"",IF(Sheet1!J17=30,2,IF(Sheet1!J17=60,3)),"")</f>
        <v/>
      </c>
      <c r="G12" s="61" t="str">
        <f>IF(C12&lt;&gt;"",G2,"")</f>
        <v/>
      </c>
    </row>
    <row r="13" spans="1:7">
      <c r="A13" s="61" t="str">
        <f>IF(C13&lt;&gt;"",A2,"")</f>
        <v/>
      </c>
      <c r="B13" s="61" t="str">
        <f>IF(C13&lt;&gt;"",B2,"")</f>
        <v/>
      </c>
      <c r="C13" s="61" t="str">
        <f>IF(Sheet1!B30&lt;&gt;"",Sheet1!B30,"")</f>
        <v/>
      </c>
      <c r="D13" s="61" t="str">
        <f>IF(C13&lt;&gt;"",D2,"")</f>
        <v/>
      </c>
      <c r="E13" s="92" t="str">
        <f>IF(C13&lt;&gt;"",IF(Sheet1!D30&lt;&gt;"",IF(Sheet1!D30="zero",0,IF(Sheet1!D30&lt;&gt;"zero",Sheet1!D30,""))),"")</f>
        <v/>
      </c>
      <c r="F13" s="61" t="str">
        <f>IF(C13&lt;&gt;"",IF(Sheet1!J17=30,2,IF(Sheet1!J17=60,3)),"")</f>
        <v/>
      </c>
      <c r="G13" s="61" t="str">
        <f>IF(C13&lt;&gt;"",G2,"")</f>
        <v/>
      </c>
    </row>
    <row r="14" spans="1:7">
      <c r="A14" s="61" t="str">
        <f>IF(C14&lt;&gt;"",A2,"")</f>
        <v/>
      </c>
      <c r="B14" s="61" t="str">
        <f>IF(C14&lt;&gt;"",B2,"")</f>
        <v/>
      </c>
      <c r="C14" s="61" t="str">
        <f>IF(Sheet1!B31&lt;&gt;"",Sheet1!B31,"")</f>
        <v/>
      </c>
      <c r="D14" s="61" t="str">
        <f>IF(C14&lt;&gt;"",D2,"")</f>
        <v/>
      </c>
      <c r="E14" s="92" t="str">
        <f>IF(C14&lt;&gt;"",IF(Sheet1!D31&lt;&gt;"",IF(Sheet1!D31="zero",0,IF(Sheet1!D31&lt;&gt;"zero",Sheet1!D31,""))),"")</f>
        <v/>
      </c>
      <c r="F14" s="61" t="str">
        <f>IF(C14&lt;&gt;"",IF(Sheet1!J17=30,2,IF(Sheet1!J17=60,3)),"")</f>
        <v/>
      </c>
      <c r="G14" s="61" t="str">
        <f>IF(C14&lt;&gt;"",G2,"")</f>
        <v/>
      </c>
    </row>
    <row r="15" spans="1:7">
      <c r="A15" s="61" t="str">
        <f>IF(C15&lt;&gt;"",A2,"")</f>
        <v/>
      </c>
      <c r="B15" s="61" t="str">
        <f>IF(C15&lt;&gt;"",B2,"")</f>
        <v/>
      </c>
      <c r="C15" s="61" t="str">
        <f>IF(Sheet1!B32&lt;&gt;"",Sheet1!B32,"")</f>
        <v/>
      </c>
      <c r="D15" s="61" t="str">
        <f>IF(C15&lt;&gt;"",D2,"")</f>
        <v/>
      </c>
      <c r="E15" s="92" t="str">
        <f>IF(C15&lt;&gt;"",IF(Sheet1!D32&lt;&gt;"",IF(Sheet1!D32="zero",0,IF(Sheet1!D32&lt;&gt;"zero",Sheet1!D32,""))),"")</f>
        <v/>
      </c>
      <c r="F15" s="61" t="str">
        <f>IF(C15&lt;&gt;"",IF(Sheet1!J17=30,2,IF(Sheet1!J17=60,3)),"")</f>
        <v/>
      </c>
      <c r="G15" s="61" t="str">
        <f>IF(C15&lt;&gt;"",G2,"")</f>
        <v/>
      </c>
    </row>
    <row r="16" spans="1:7">
      <c r="A16" s="61" t="str">
        <f>IF(C16&lt;&gt;"",A2,"")</f>
        <v/>
      </c>
      <c r="B16" s="61" t="str">
        <f>IF(C16&lt;&gt;"",B2,"")</f>
        <v/>
      </c>
      <c r="C16" s="61" t="str">
        <f>IF(Sheet1!B33&lt;&gt;"",Sheet1!B33,"")</f>
        <v/>
      </c>
      <c r="D16" s="61" t="str">
        <f>IF(C16&lt;&gt;"",D2,"")</f>
        <v/>
      </c>
      <c r="E16" s="92" t="str">
        <f>IF(C16&lt;&gt;"",IF(Sheet1!D33&lt;&gt;"",IF(Sheet1!D33="zero",0,IF(Sheet1!D33&lt;&gt;"zero",Sheet1!D33,""))),"")</f>
        <v/>
      </c>
      <c r="F16" s="61" t="str">
        <f>IF(C16&lt;&gt;"",IF(Sheet1!J17=30,2,IF(Sheet1!J17=60,3)),"")</f>
        <v/>
      </c>
      <c r="G16" s="61" t="str">
        <f>IF(C16&lt;&gt;"",G2,"")</f>
        <v/>
      </c>
    </row>
    <row r="17" spans="1:7">
      <c r="A17" s="61" t="str">
        <f>IF(C17&lt;&gt;"",A2,"")</f>
        <v/>
      </c>
      <c r="B17" s="61" t="str">
        <f>IF(C17&lt;&gt;"",B2,"")</f>
        <v/>
      </c>
      <c r="C17" s="61" t="str">
        <f>IF(Sheet1!B34&lt;&gt;"",Sheet1!B34,"")</f>
        <v/>
      </c>
      <c r="D17" s="61" t="str">
        <f>IF(C17&lt;&gt;"",D2,"")</f>
        <v/>
      </c>
      <c r="E17" s="92" t="str">
        <f>IF(C17&lt;&gt;"",IF(Sheet1!D34&lt;&gt;"",IF(Sheet1!D34="zero",0,IF(Sheet1!D34&lt;&gt;"zero",Sheet1!D34,""))),"")</f>
        <v/>
      </c>
      <c r="F17" s="61" t="str">
        <f>IF(C17&lt;&gt;"",IF(Sheet1!J17=30,2,IF(Sheet1!J17=60,3)),"")</f>
        <v/>
      </c>
      <c r="G17" s="61" t="str">
        <f>IF(C17&lt;&gt;"",G2,"")</f>
        <v/>
      </c>
    </row>
    <row r="18" spans="1:7">
      <c r="A18" s="61" t="str">
        <f>IF(C18&lt;&gt;"",A2,"")</f>
        <v/>
      </c>
      <c r="B18" s="61" t="str">
        <f>IF(C18&lt;&gt;"",B2,"")</f>
        <v/>
      </c>
      <c r="C18" s="61" t="str">
        <f>IF(Sheet1!B35&lt;&gt;"",Sheet1!B35,"")</f>
        <v/>
      </c>
      <c r="D18" s="61" t="str">
        <f>IF(C18&lt;&gt;"",D2,"")</f>
        <v/>
      </c>
      <c r="E18" s="92" t="str">
        <f>IF(C18&lt;&gt;"",IF(Sheet1!D35&lt;&gt;"",IF(Sheet1!D35="zero",0,IF(Sheet1!D35&lt;&gt;"zero",Sheet1!D35,""))),"")</f>
        <v/>
      </c>
      <c r="F18" s="61" t="str">
        <f>IF(C18&lt;&gt;"",IF(Sheet1!J17=30,2,IF(Sheet1!J17=60,3)),"")</f>
        <v/>
      </c>
      <c r="G18" s="61" t="str">
        <f>IF(C18&lt;&gt;"",G2,"")</f>
        <v/>
      </c>
    </row>
    <row r="19" spans="1:7">
      <c r="A19" s="61" t="str">
        <f>IF(C19&lt;&gt;"",A2,"")</f>
        <v/>
      </c>
      <c r="B19" s="61" t="str">
        <f>IF(C19&lt;&gt;"",B2,"")</f>
        <v/>
      </c>
      <c r="C19" s="61" t="str">
        <f>IF(Sheet1!B36&lt;&gt;"",Sheet1!B36,"")</f>
        <v/>
      </c>
      <c r="D19" s="61" t="str">
        <f>IF(C19&lt;&gt;"",D2,"")</f>
        <v/>
      </c>
      <c r="E19" s="92" t="str">
        <f>IF(C19&lt;&gt;"",IF(Sheet1!D36&lt;&gt;"",IF(Sheet1!D36="zero",0,IF(Sheet1!D36&lt;&gt;"zero",Sheet1!D36,""))),"")</f>
        <v/>
      </c>
      <c r="F19" s="61" t="str">
        <f>IF(C19&lt;&gt;"",IF(Sheet1!J17=30,2,IF(Sheet1!J17=60,3)),"")</f>
        <v/>
      </c>
      <c r="G19" s="61" t="str">
        <f>IF(C19&lt;&gt;"",G2,"")</f>
        <v/>
      </c>
    </row>
    <row r="20" spans="1:7">
      <c r="A20" s="61" t="str">
        <f>IF(C20&lt;&gt;"",A2,"")</f>
        <v/>
      </c>
      <c r="B20" s="61" t="str">
        <f>IF(C20&lt;&gt;"",B2,"")</f>
        <v/>
      </c>
      <c r="C20" s="61" t="str">
        <f>IF(Sheet1!B37&lt;&gt;"",Sheet1!B37,"")</f>
        <v/>
      </c>
      <c r="D20" s="61" t="str">
        <f>IF(C20&lt;&gt;"",D2,"")</f>
        <v/>
      </c>
      <c r="E20" s="92" t="str">
        <f>IF(C20&lt;&gt;"",IF(Sheet1!D37&lt;&gt;"",IF(Sheet1!D37="zero",0,IF(Sheet1!D37&lt;&gt;"zero",Sheet1!D37,""))),"")</f>
        <v/>
      </c>
      <c r="F20" s="61" t="str">
        <f>IF(C20&lt;&gt;"",IF(Sheet1!J17=30,2,IF(Sheet1!J17=60,3)),"")</f>
        <v/>
      </c>
      <c r="G20" s="61" t="str">
        <f>IF(C20&lt;&gt;"",G2,"")</f>
        <v/>
      </c>
    </row>
    <row r="21" spans="1:7">
      <c r="A21" s="61" t="str">
        <f>IF(C21&lt;&gt;"",A2,"")</f>
        <v/>
      </c>
      <c r="B21" s="61" t="str">
        <f>IF(C21&lt;&gt;"",B2,"")</f>
        <v/>
      </c>
      <c r="C21" s="61" t="str">
        <f>IF(Sheet1!B38&lt;&gt;"",Sheet1!B38,"")</f>
        <v/>
      </c>
      <c r="D21" s="61" t="str">
        <f>IF(C21&lt;&gt;"",D2,"")</f>
        <v/>
      </c>
      <c r="E21" s="92" t="str">
        <f>IF(C21&lt;&gt;"",IF(Sheet1!D38&lt;&gt;"",IF(Sheet1!D38="zero",0,IF(Sheet1!D38&lt;&gt;"zero",Sheet1!D38,""))),"")</f>
        <v/>
      </c>
      <c r="F21" s="61" t="str">
        <f>IF(C21&lt;&gt;"",IF(Sheet1!J17=30,2,IF(Sheet1!J17=60,3)),"")</f>
        <v/>
      </c>
      <c r="G21" s="61" t="str">
        <f>IF(C21&lt;&gt;"",G2,"")</f>
        <v/>
      </c>
    </row>
    <row r="22" spans="1:7">
      <c r="A22" s="91" t="str">
        <f>IF(C22&lt;&gt;"",A2,"")</f>
        <v/>
      </c>
      <c r="B22" s="91" t="str">
        <f>IF(C22&lt;&gt;"",B2,"")</f>
        <v/>
      </c>
      <c r="C22" s="91" t="str">
        <f>IF(Sheet2!B19&lt;&gt;"",Sheet2!B19,"")</f>
        <v/>
      </c>
      <c r="D22" s="91" t="str">
        <f>IF(C22&lt;&gt;"",D2,"")</f>
        <v/>
      </c>
      <c r="E22" s="93" t="str">
        <f>IF(C22&lt;&gt;"",IF(Sheet2!D19&lt;&gt;"",IF(Sheet2!D19="zero",0,IF(Sheet2!D19&lt;&gt;"zero",Sheet2!D19,""))),"")</f>
        <v/>
      </c>
      <c r="F22" s="61" t="str">
        <f>IF(C22&lt;&gt;"",IF(Sheet1!J17=30,2,IF(Sheet1!J17=60,3)),"")</f>
        <v/>
      </c>
      <c r="G22" s="61" t="str">
        <f>IF(C22&lt;&gt;"",G2,"")</f>
        <v/>
      </c>
    </row>
    <row r="23" spans="1:7">
      <c r="A23" s="61" t="str">
        <f>IF(C23&lt;&gt;"",A2,"")</f>
        <v/>
      </c>
      <c r="B23" s="61" t="str">
        <f>IF(C23&lt;&gt;"",B2,"")</f>
        <v/>
      </c>
      <c r="C23" s="61" t="str">
        <f>IF(Sheet2!B20&lt;&gt;"",Sheet2!B20,"")</f>
        <v/>
      </c>
      <c r="D23" s="61" t="str">
        <f>IF(C23&lt;&gt;"",D2,"")</f>
        <v/>
      </c>
      <c r="E23" s="94" t="str">
        <f>IF(C23&lt;&gt;"",IF(Sheet2!D20&lt;&gt;"",IF(Sheet2!D20="zero",0,IF(Sheet2!D20&lt;&gt;"zero",Sheet2!D20,""))),"")</f>
        <v/>
      </c>
      <c r="F23" s="61" t="str">
        <f>IF(C23&lt;&gt;"",IF(Sheet1!J17=30,2,IF(Sheet1!J17=60,3)),"")</f>
        <v/>
      </c>
      <c r="G23" s="61" t="str">
        <f>IF(C23&lt;&gt;"",G2,"")</f>
        <v/>
      </c>
    </row>
    <row r="24" spans="1:7">
      <c r="A24" s="61" t="str">
        <f>IF(C24&lt;&gt;"",A2,"")</f>
        <v/>
      </c>
      <c r="B24" s="61" t="str">
        <f>IF(C24&lt;&gt;"",B2,"")</f>
        <v/>
      </c>
      <c r="C24" s="61" t="str">
        <f>IF(Sheet2!B21&lt;&gt;"",Sheet2!B21,"")</f>
        <v/>
      </c>
      <c r="D24" s="61" t="str">
        <f>IF(C24&lt;&gt;"",D2,"")</f>
        <v/>
      </c>
      <c r="E24" s="94" t="str">
        <f>IF(C24&lt;&gt;"",IF(Sheet2!D21&lt;&gt;"",IF(Sheet2!D21="zero",0,IF(Sheet2!D21&lt;&gt;"zero",Sheet2!D21,""))),"")</f>
        <v/>
      </c>
      <c r="F24" s="61" t="str">
        <f>IF(C24&lt;&gt;"",IF(Sheet1!J17=30,2,IF(Sheet1!J17=60,3)),"")</f>
        <v/>
      </c>
      <c r="G24" s="61" t="str">
        <f>IF(C24&lt;&gt;"",G2,"")</f>
        <v/>
      </c>
    </row>
    <row r="25" spans="1:7">
      <c r="A25" s="61" t="str">
        <f>IF(C25&lt;&gt;"",A2,"")</f>
        <v/>
      </c>
      <c r="B25" s="61" t="str">
        <f>IF(C25&lt;&gt;"",B2,"")</f>
        <v/>
      </c>
      <c r="C25" s="61" t="str">
        <f>IF(Sheet2!B22&lt;&gt;"",Sheet2!B22,"")</f>
        <v/>
      </c>
      <c r="D25" s="61" t="str">
        <f>IF(C25&lt;&gt;"",D2,"")</f>
        <v/>
      </c>
      <c r="E25" s="94" t="str">
        <f>IF(C25&lt;&gt;"",IF(Sheet2!D22&lt;&gt;"",IF(Sheet2!D22="zero",0,IF(Sheet2!D22&lt;&gt;"zero",Sheet2!D22,""))),"")</f>
        <v/>
      </c>
      <c r="F25" s="61" t="str">
        <f>IF(C25&lt;&gt;"",IF(Sheet1!J17=30,2,IF(Sheet1!J17=60,3)),"")</f>
        <v/>
      </c>
      <c r="G25" s="61" t="str">
        <f>IF(C25&lt;&gt;"",G2,"")</f>
        <v/>
      </c>
    </row>
    <row r="26" spans="1:7">
      <c r="A26" s="61" t="str">
        <f>IF(C26&lt;&gt;"",A2,"")</f>
        <v/>
      </c>
      <c r="B26" s="61" t="str">
        <f>IF(C26&lt;&gt;"",B2,"")</f>
        <v/>
      </c>
      <c r="C26" s="61" t="str">
        <f>IF(Sheet2!B23&lt;&gt;"",Sheet2!B23,"")</f>
        <v/>
      </c>
      <c r="D26" s="61" t="str">
        <f>IF(C26&lt;&gt;"",D2,"")</f>
        <v/>
      </c>
      <c r="E26" s="94" t="str">
        <f>IF(C26&lt;&gt;"",IF(Sheet2!D23&lt;&gt;"",IF(Sheet2!D23="zero",0,IF(Sheet2!D23&lt;&gt;"zero",Sheet2!D23,""))),"")</f>
        <v/>
      </c>
      <c r="F26" s="61" t="str">
        <f>IF(C26&lt;&gt;"",IF(Sheet1!J17=30,2,IF(Sheet1!J17=60,3)),"")</f>
        <v/>
      </c>
      <c r="G26" s="61" t="str">
        <f>IF(C26&lt;&gt;"",G2,"")</f>
        <v/>
      </c>
    </row>
    <row r="27" spans="1:7">
      <c r="A27" s="61" t="str">
        <f>IF(C27&lt;&gt;"",A2,"")</f>
        <v/>
      </c>
      <c r="B27" s="61" t="str">
        <f>IF(C27&lt;&gt;"",B2,"")</f>
        <v/>
      </c>
      <c r="C27" s="61" t="str">
        <f>IF(Sheet2!B24&lt;&gt;"",Sheet2!B24,"")</f>
        <v/>
      </c>
      <c r="D27" s="61" t="str">
        <f>IF(C27&lt;&gt;"",D2,"")</f>
        <v/>
      </c>
      <c r="E27" s="94" t="str">
        <f>IF(C27&lt;&gt;"",IF(Sheet2!D24&lt;&gt;"",IF(Sheet2!D24="zero",0,IF(Sheet2!D24&lt;&gt;"zero",Sheet2!D24,""))),"")</f>
        <v/>
      </c>
      <c r="F27" s="61" t="str">
        <f>IF(C27&lt;&gt;"",IF(Sheet1!J17=30,2,IF(Sheet1!J17=60,3)),"")</f>
        <v/>
      </c>
      <c r="G27" s="61" t="str">
        <f>IF(C27&lt;&gt;"",G2,"")</f>
        <v/>
      </c>
    </row>
    <row r="28" spans="1:7">
      <c r="A28" s="61" t="str">
        <f>IF(C28&lt;&gt;"",A2,"")</f>
        <v/>
      </c>
      <c r="B28" s="61" t="str">
        <f>IF(C28&lt;&gt;"",B2,"")</f>
        <v/>
      </c>
      <c r="C28" s="61" t="str">
        <f>IF(Sheet2!B25&lt;&gt;"",Sheet2!B25,"")</f>
        <v/>
      </c>
      <c r="D28" s="61" t="str">
        <f>IF(C28&lt;&gt;"",D2,"")</f>
        <v/>
      </c>
      <c r="E28" s="94" t="str">
        <f>IF(C28&lt;&gt;"",IF(Sheet2!D25&lt;&gt;"",IF(Sheet2!D25="zero",0,IF(Sheet2!D25&lt;&gt;"zero",Sheet2!D25,""))),"")</f>
        <v/>
      </c>
      <c r="F28" s="61" t="str">
        <f>IF(C28&lt;&gt;"",IF(Sheet1!J17=30,2,IF(Sheet1!J17=60,3)),"")</f>
        <v/>
      </c>
      <c r="G28" s="61" t="str">
        <f>IF(C28&lt;&gt;"",G2,"")</f>
        <v/>
      </c>
    </row>
    <row r="29" spans="1:7">
      <c r="A29" s="61" t="str">
        <f>IF(C29&lt;&gt;"",A2,"")</f>
        <v/>
      </c>
      <c r="B29" s="61" t="str">
        <f>IF(C29&lt;&gt;"",B2,"")</f>
        <v/>
      </c>
      <c r="C29" s="61" t="str">
        <f>IF(Sheet2!B26&lt;&gt;"",Sheet2!B26,"")</f>
        <v/>
      </c>
      <c r="D29" s="61" t="str">
        <f>IF(C29&lt;&gt;"",D2,"")</f>
        <v/>
      </c>
      <c r="E29" s="94" t="str">
        <f>IF(C29&lt;&gt;"",IF(Sheet2!D26&lt;&gt;"",IF(Sheet2!D26="zero",0,IF(Sheet2!D26&lt;&gt;"zero",Sheet2!D26,""))),"")</f>
        <v/>
      </c>
      <c r="F29" s="61" t="str">
        <f>IF(C29&lt;&gt;"",IF(Sheet1!J17=30,2,IF(Sheet1!J17=60,3)),"")</f>
        <v/>
      </c>
      <c r="G29" s="61" t="str">
        <f>IF(C29&lt;&gt;"",G2,"")</f>
        <v/>
      </c>
    </row>
    <row r="30" spans="1:7">
      <c r="A30" s="61" t="str">
        <f>IF(C30&lt;&gt;"",A2,"")</f>
        <v/>
      </c>
      <c r="B30" s="61" t="str">
        <f>IF(C30&lt;&gt;"",B2,"")</f>
        <v/>
      </c>
      <c r="C30" s="61" t="str">
        <f>IF(Sheet2!B27&lt;&gt;"",Sheet2!B27,"")</f>
        <v/>
      </c>
      <c r="D30" s="61" t="str">
        <f>IF(C30&lt;&gt;"",D2,"")</f>
        <v/>
      </c>
      <c r="E30" s="94" t="str">
        <f>IF(C30&lt;&gt;"",IF(Sheet2!D27&lt;&gt;"",IF(Sheet2!D27="zero",0,IF(Sheet2!D27&lt;&gt;"zero",Sheet2!D27,""))),"")</f>
        <v/>
      </c>
      <c r="F30" s="61" t="str">
        <f>IF(C30&lt;&gt;"",IF(Sheet1!J17=30,2,IF(Sheet1!J17=60,3)),"")</f>
        <v/>
      </c>
      <c r="G30" s="61" t="str">
        <f>IF(C30&lt;&gt;"",G2,"")</f>
        <v/>
      </c>
    </row>
    <row r="31" spans="1:7">
      <c r="A31" s="61" t="str">
        <f>IF(C31&lt;&gt;"",A2,"")</f>
        <v/>
      </c>
      <c r="B31" s="61" t="str">
        <f>IF(C31&lt;&gt;"",B2,"")</f>
        <v/>
      </c>
      <c r="C31" s="61" t="str">
        <f>IF(Sheet2!B28&lt;&gt;"",Sheet2!B28,"")</f>
        <v/>
      </c>
      <c r="D31" s="61" t="str">
        <f>IF(C31&lt;&gt;"",D2,"")</f>
        <v/>
      </c>
      <c r="E31" s="94" t="str">
        <f>IF(C31&lt;&gt;"",IF(Sheet2!D28&lt;&gt;"",IF(Sheet2!D28="zero",0,IF(Sheet2!D28&lt;&gt;"zero",Sheet2!D28,""))),"")</f>
        <v/>
      </c>
      <c r="F31" s="61" t="str">
        <f>IF(C31&lt;&gt;"",IF(Sheet1!J17=30,2,IF(Sheet1!J17=60,3)),"")</f>
        <v/>
      </c>
      <c r="G31" s="61" t="str">
        <f>IF(C31&lt;&gt;"",G2,"")</f>
        <v/>
      </c>
    </row>
    <row r="32" spans="1:7">
      <c r="A32" s="61" t="str">
        <f>IF(C32&lt;&gt;"",A2,"")</f>
        <v/>
      </c>
      <c r="B32" s="61" t="str">
        <f>IF(C32&lt;&gt;"",B2,"")</f>
        <v/>
      </c>
      <c r="C32" s="61" t="str">
        <f>IF(Sheet2!B29&lt;&gt;"",Sheet2!B29,"")</f>
        <v/>
      </c>
      <c r="D32" s="61" t="str">
        <f>IF(C32&lt;&gt;"",D2,"")</f>
        <v/>
      </c>
      <c r="E32" s="94" t="str">
        <f>IF(C32&lt;&gt;"",IF(Sheet2!D29&lt;&gt;"",IF(Sheet2!D29="zero",0,IF(Sheet2!D29&lt;&gt;"zero",Sheet2!D29,""))),"")</f>
        <v/>
      </c>
      <c r="F32" s="61" t="str">
        <f>IF(C32&lt;&gt;"",IF(Sheet1!J17=30,2,IF(Sheet1!J17=60,3)),"")</f>
        <v/>
      </c>
      <c r="G32" s="61" t="str">
        <f>IF(C32&lt;&gt;"",G2,"")</f>
        <v/>
      </c>
    </row>
    <row r="33" spans="1:7">
      <c r="A33" s="61" t="str">
        <f>IF(C33&lt;&gt;"",A2,"")</f>
        <v/>
      </c>
      <c r="B33" s="61" t="str">
        <f>IF(C33&lt;&gt;"",B2,"")</f>
        <v/>
      </c>
      <c r="C33" s="61" t="str">
        <f>IF(Sheet2!B30&lt;&gt;"",Sheet2!B30,"")</f>
        <v/>
      </c>
      <c r="D33" s="61" t="str">
        <f>IF(C33&lt;&gt;"",D2,"")</f>
        <v/>
      </c>
      <c r="E33" s="94" t="str">
        <f>IF(C33&lt;&gt;"",IF(Sheet2!D30&lt;&gt;"",IF(Sheet2!D30="zero",0,IF(Sheet2!D30&lt;&gt;"zero",Sheet2!D30,""))),"")</f>
        <v/>
      </c>
      <c r="F33" s="61" t="str">
        <f>IF(C33&lt;&gt;"",IF(Sheet1!J17=30,2,IF(Sheet1!J17=60,3)),"")</f>
        <v/>
      </c>
      <c r="G33" s="61" t="str">
        <f>IF(C33&lt;&gt;"",G2,"")</f>
        <v/>
      </c>
    </row>
    <row r="34" spans="1:7">
      <c r="A34" s="61" t="str">
        <f>IF(C34&lt;&gt;"",A2,"")</f>
        <v/>
      </c>
      <c r="B34" s="61" t="str">
        <f>IF(C34&lt;&gt;"",B2,"")</f>
        <v/>
      </c>
      <c r="C34" s="61" t="str">
        <f>IF(Sheet2!B31&lt;&gt;"",Sheet2!B31,"")</f>
        <v/>
      </c>
      <c r="D34" s="61" t="str">
        <f>IF(C34&lt;&gt;"",D2,"")</f>
        <v/>
      </c>
      <c r="E34" s="94" t="str">
        <f>IF(C34&lt;&gt;"",IF(Sheet2!D31&lt;&gt;"",IF(Sheet2!D31="zero",0,IF(Sheet2!D31&lt;&gt;"zero",Sheet2!D31,""))),"")</f>
        <v/>
      </c>
      <c r="F34" s="61" t="str">
        <f>IF(C34&lt;&gt;"",IF(Sheet1!J17=30,2,IF(Sheet1!J17=60,3)),"")</f>
        <v/>
      </c>
      <c r="G34" s="61" t="str">
        <f>IF(C34&lt;&gt;"",G2,"")</f>
        <v/>
      </c>
    </row>
    <row r="35" spans="1:7">
      <c r="A35" s="61" t="str">
        <f>IF(C35&lt;&gt;"",A2,"")</f>
        <v/>
      </c>
      <c r="B35" s="61" t="str">
        <f>IF(C35&lt;&gt;"",B2,"")</f>
        <v/>
      </c>
      <c r="C35" s="61" t="str">
        <f>IF(Sheet2!B32&lt;&gt;"",Sheet2!B32,"")</f>
        <v/>
      </c>
      <c r="D35" s="61" t="str">
        <f>IF(C35&lt;&gt;"",D2,"")</f>
        <v/>
      </c>
      <c r="E35" s="94" t="str">
        <f>IF(C35&lt;&gt;"",IF(Sheet2!D32&lt;&gt;"",IF(Sheet2!D32="zero",0,IF(Sheet2!D32&lt;&gt;"zero",Sheet2!D32,""))),"")</f>
        <v/>
      </c>
      <c r="F35" s="61" t="str">
        <f>IF(C35&lt;&gt;"",IF(Sheet1!J17=30,2,IF(Sheet1!J17=60,3)),"")</f>
        <v/>
      </c>
      <c r="G35" s="61" t="str">
        <f>IF(C35&lt;&gt;"",G2,"")</f>
        <v/>
      </c>
    </row>
    <row r="36" spans="1:7">
      <c r="A36" s="61" t="str">
        <f>IF(C36&lt;&gt;"",A2,"")</f>
        <v/>
      </c>
      <c r="B36" s="61" t="str">
        <f>IF(C36&lt;&gt;"",B2,"")</f>
        <v/>
      </c>
      <c r="C36" s="61" t="str">
        <f>IF(Sheet2!B33&lt;&gt;"",Sheet2!B33,"")</f>
        <v/>
      </c>
      <c r="D36" s="61" t="str">
        <f>IF(C36&lt;&gt;"",D2,"")</f>
        <v/>
      </c>
      <c r="E36" s="94" t="str">
        <f>IF(C36&lt;&gt;"",IF(Sheet2!D33&lt;&gt;"",IF(Sheet2!D33="zero",0,IF(Sheet2!D33&lt;&gt;"zero",Sheet2!D33,""))),"")</f>
        <v/>
      </c>
      <c r="F36" s="61" t="str">
        <f>IF(C36&lt;&gt;"",IF(Sheet1!J17=30,2,IF(Sheet1!J17=60,3)),"")</f>
        <v/>
      </c>
      <c r="G36" s="61" t="str">
        <f>IF(C36&lt;&gt;"",G2,"")</f>
        <v/>
      </c>
    </row>
    <row r="37" spans="1:7">
      <c r="A37" s="61" t="str">
        <f>IF(C37&lt;&gt;"",A2,"")</f>
        <v/>
      </c>
      <c r="B37" s="61" t="str">
        <f>IF(C37&lt;&gt;"",B2,"")</f>
        <v/>
      </c>
      <c r="C37" s="61" t="str">
        <f>IF(Sheet2!B34&lt;&gt;"",Sheet2!B34,"")</f>
        <v/>
      </c>
      <c r="D37" s="61" t="str">
        <f>IF(C37&lt;&gt;"",D2,"")</f>
        <v/>
      </c>
      <c r="E37" s="94" t="str">
        <f>IF(C37&lt;&gt;"",IF(Sheet2!D34&lt;&gt;"",IF(Sheet2!D34="zero",0,IF(Sheet2!D34&lt;&gt;"zero",Sheet2!D34,""))),"")</f>
        <v/>
      </c>
      <c r="F37" s="61" t="str">
        <f>IF(C37&lt;&gt;"",IF(Sheet1!J17=30,2,IF(Sheet1!J17=60,3)),"")</f>
        <v/>
      </c>
      <c r="G37" s="61" t="str">
        <f>IF(C37&lt;&gt;"",G2,"")</f>
        <v/>
      </c>
    </row>
    <row r="38" spans="1:7">
      <c r="A38" s="61" t="str">
        <f>IF(C38&lt;&gt;"",A2,"")</f>
        <v/>
      </c>
      <c r="B38" s="61" t="str">
        <f>IF(C38&lt;&gt;"",B2,"")</f>
        <v/>
      </c>
      <c r="C38" s="61" t="str">
        <f>IF(Sheet2!B35&lt;&gt;"",Sheet2!B35,"")</f>
        <v/>
      </c>
      <c r="D38" s="61" t="str">
        <f>IF(C38&lt;&gt;"",D2,"")</f>
        <v/>
      </c>
      <c r="E38" s="94" t="str">
        <f>IF(C38&lt;&gt;"",IF(Sheet2!D35&lt;&gt;"",IF(Sheet2!D35="zero",0,IF(Sheet2!D35&lt;&gt;"zero",Sheet2!D35,""))),"")</f>
        <v/>
      </c>
      <c r="F38" s="61" t="str">
        <f>IF(C38&lt;&gt;"",IF(Sheet1!J17=30,2,IF(Sheet1!J17=60,3)),"")</f>
        <v/>
      </c>
      <c r="G38" s="61" t="str">
        <f>IF(C38&lt;&gt;"",G2,"")</f>
        <v/>
      </c>
    </row>
    <row r="39" spans="1:7">
      <c r="A39" s="61" t="str">
        <f>IF(C39&lt;&gt;"",A2,"")</f>
        <v/>
      </c>
      <c r="B39" s="61" t="str">
        <f>IF(C39&lt;&gt;"",B2,"")</f>
        <v/>
      </c>
      <c r="C39" s="61" t="str">
        <f>IF(Sheet2!B36&lt;&gt;"",Sheet2!B36,"")</f>
        <v/>
      </c>
      <c r="D39" s="61" t="str">
        <f>IF(C39&lt;&gt;"",D2,"")</f>
        <v/>
      </c>
      <c r="E39" s="94" t="str">
        <f>IF(C39&lt;&gt;"",IF(Sheet2!D36&lt;&gt;"",IF(Sheet2!D36="zero",0,IF(Sheet2!D36&lt;&gt;"zero",Sheet2!D36,""))),"")</f>
        <v/>
      </c>
      <c r="F39" s="61" t="str">
        <f>IF(C39&lt;&gt;"",IF(Sheet1!J17=30,2,IF(Sheet1!J17=60,3)),"")</f>
        <v/>
      </c>
      <c r="G39" s="61" t="str">
        <f>IF(C39&lt;&gt;"",G2,"")</f>
        <v/>
      </c>
    </row>
    <row r="40" spans="1:7">
      <c r="A40" s="61" t="str">
        <f>IF(C40&lt;&gt;"",A2,"")</f>
        <v/>
      </c>
      <c r="B40" s="61" t="str">
        <f>IF(C40&lt;&gt;"",B2,"")</f>
        <v/>
      </c>
      <c r="C40" s="61" t="str">
        <f>IF(Sheet2!B37&lt;&gt;"",Sheet2!B37,"")</f>
        <v/>
      </c>
      <c r="D40" s="61" t="str">
        <f>IF(C40&lt;&gt;"",D2,"")</f>
        <v/>
      </c>
      <c r="E40" s="94" t="str">
        <f>IF(C40&lt;&gt;"",IF(Sheet2!D37&lt;&gt;"",IF(Sheet2!D37="zero",0,IF(Sheet2!D37&lt;&gt;"zero",Sheet2!D37,""))),"")</f>
        <v/>
      </c>
      <c r="F40" s="61" t="str">
        <f>IF(C40&lt;&gt;"",IF(Sheet1!J17=30,2,IF(Sheet1!J17=60,3)),"")</f>
        <v/>
      </c>
      <c r="G40" s="61" t="str">
        <f>IF(C40&lt;&gt;"",G2,"")</f>
        <v/>
      </c>
    </row>
    <row r="41" spans="1:7">
      <c r="A41" s="61" t="str">
        <f>IF(C41&lt;&gt;"",A2,"")</f>
        <v/>
      </c>
      <c r="B41" s="61" t="str">
        <f>IF(C41&lt;&gt;"",B2,"")</f>
        <v/>
      </c>
      <c r="C41" s="61" t="str">
        <f>IF(Sheet2!B38&lt;&gt;"",Sheet2!B38,"")</f>
        <v/>
      </c>
      <c r="D41" s="61" t="str">
        <f>IF(C41&lt;&gt;"",D2,"")</f>
        <v/>
      </c>
      <c r="E41" s="94" t="str">
        <f>IF(C41&lt;&gt;"",IF(Sheet2!D38&lt;&gt;"",IF(Sheet2!D38="zero",0,IF(Sheet2!D38&lt;&gt;"zero",Sheet2!D38,""))),"")</f>
        <v/>
      </c>
      <c r="F41" s="61" t="str">
        <f>IF(C41&lt;&gt;"",IF(Sheet1!J17=30,2,IF(Sheet1!J17=60,3)),"")</f>
        <v/>
      </c>
      <c r="G41" s="61" t="str">
        <f>IF(C41&lt;&gt;"",G2,"")</f>
        <v/>
      </c>
    </row>
    <row r="42" spans="1:7">
      <c r="A42" s="91" t="str">
        <f>IF(C42&lt;&gt;"",A2,"")</f>
        <v/>
      </c>
      <c r="B42" s="91" t="str">
        <f>IF(C42&lt;&gt;"",B2,"")</f>
        <v/>
      </c>
      <c r="C42" s="91" t="str">
        <f>IF(Sheet3!B19&lt;&gt;"",Sheet3!B19,"")</f>
        <v/>
      </c>
      <c r="D42" s="91" t="str">
        <f>IF(C42&lt;&gt;"",D2,"")</f>
        <v/>
      </c>
      <c r="E42" s="93" t="str">
        <f>IF(C42&lt;&gt;"",IF(Sheet3!D19&lt;&gt;"",IF(Sheet3!D19="zero",0,IF(Sheet3!D19&lt;&gt;"zero",Sheet3!D19,""))),"")</f>
        <v/>
      </c>
      <c r="F42" s="61" t="str">
        <f>IF(C42&lt;&gt;"",IF(Sheet1!J17=30,2,IF(Sheet1!J17=60,3)),"")</f>
        <v/>
      </c>
      <c r="G42" s="61" t="str">
        <f>IF(C42&lt;&gt;"",G2,"")</f>
        <v/>
      </c>
    </row>
    <row r="43" spans="1:7">
      <c r="A43" s="61" t="str">
        <f>IF(C43&lt;&gt;"",A2,"")</f>
        <v/>
      </c>
      <c r="B43" s="61" t="str">
        <f>IF(C43&lt;&gt;"",B2,"")</f>
        <v/>
      </c>
      <c r="C43" s="61" t="str">
        <f>IF(Sheet3!B20&lt;&gt;"",Sheet3!B20,"")</f>
        <v/>
      </c>
      <c r="D43" s="61" t="str">
        <f>IF(C43&lt;&gt;"",D2,"")</f>
        <v/>
      </c>
      <c r="E43" s="92" t="str">
        <f>IF(C43&lt;&gt;"",IF(Sheet3!D20&lt;&gt;"",IF(Sheet3!D20="zero",0,IF(Sheet3!D20&lt;&gt;"zero",Sheet3!D20,""))),"")</f>
        <v/>
      </c>
      <c r="F43" s="61" t="str">
        <f>IF(C43&lt;&gt;"",IF(Sheet1!J17=30,2,IF(Sheet1!J17=60,3)),"")</f>
        <v/>
      </c>
      <c r="G43" s="61" t="str">
        <f>IF(C43&lt;&gt;"",G2,"")</f>
        <v/>
      </c>
    </row>
    <row r="44" spans="1:7">
      <c r="A44" s="61" t="str">
        <f>IF(C44&lt;&gt;"",A2,"")</f>
        <v/>
      </c>
      <c r="B44" s="61" t="str">
        <f>IF(C44&lt;&gt;"",B2,"")</f>
        <v/>
      </c>
      <c r="C44" s="61" t="str">
        <f>IF(Sheet3!B21&lt;&gt;"",Sheet3!B21,"")</f>
        <v/>
      </c>
      <c r="D44" s="61" t="str">
        <f>IF(C44&lt;&gt;"",D2,"")</f>
        <v/>
      </c>
      <c r="E44" s="92" t="str">
        <f>IF(C44&lt;&gt;"",IF(Sheet3!D21&lt;&gt;"",IF(Sheet3!D21="zero",0,IF(Sheet3!D21&lt;&gt;"zero",Sheet3!D21,""))),"")</f>
        <v/>
      </c>
      <c r="F44" s="61" t="str">
        <f>IF(C44&lt;&gt;"",IF(Sheet1!J17=30,2,IF(Sheet1!J17=60,3)),"")</f>
        <v/>
      </c>
      <c r="G44" s="61" t="str">
        <f>IF(C44&lt;&gt;"",G2,"")</f>
        <v/>
      </c>
    </row>
    <row r="45" spans="1:7">
      <c r="A45" s="61" t="str">
        <f>IF(C45&lt;&gt;"",A2,"")</f>
        <v/>
      </c>
      <c r="B45" s="61" t="str">
        <f>IF(C45&lt;&gt;"",B2,"")</f>
        <v/>
      </c>
      <c r="C45" s="61" t="str">
        <f>IF(Sheet3!B22&lt;&gt;"",Sheet3!B22,"")</f>
        <v/>
      </c>
      <c r="D45" s="61" t="str">
        <f>IF(C45&lt;&gt;"",D2,"")</f>
        <v/>
      </c>
      <c r="E45" s="92" t="str">
        <f>IF(C45&lt;&gt;"",IF(Sheet3!D22&lt;&gt;"",IF(Sheet3!D22="zero",0,IF(Sheet3!D22&lt;&gt;"zero",Sheet3!D22,""))),"")</f>
        <v/>
      </c>
      <c r="F45" s="61" t="str">
        <f>IF(C45&lt;&gt;"",IF(Sheet1!J17=30,2,IF(Sheet1!J17=60,3)),"")</f>
        <v/>
      </c>
      <c r="G45" s="61" t="str">
        <f>IF(C45&lt;&gt;"",G2,"")</f>
        <v/>
      </c>
    </row>
    <row r="46" spans="1:7">
      <c r="A46" s="61" t="str">
        <f>IF(C46&lt;&gt;"",A2,"")</f>
        <v/>
      </c>
      <c r="B46" s="61" t="str">
        <f>IF(C46&lt;&gt;"",B2,"")</f>
        <v/>
      </c>
      <c r="C46" s="61" t="str">
        <f>IF(Sheet3!B23&lt;&gt;"",Sheet3!B23,"")</f>
        <v/>
      </c>
      <c r="D46" s="61" t="str">
        <f>IF(C46&lt;&gt;"",D2,"")</f>
        <v/>
      </c>
      <c r="E46" s="92" t="str">
        <f>IF(C46&lt;&gt;"",IF(Sheet3!D23&lt;&gt;"",IF(Sheet3!D23="zero",0,IF(Sheet3!D23&lt;&gt;"zero",Sheet3!D23,""))),"")</f>
        <v/>
      </c>
      <c r="F46" s="61" t="str">
        <f>IF(C46&lt;&gt;"",IF(Sheet1!J17=30,2,IF(Sheet1!J17=60,3)),"")</f>
        <v/>
      </c>
      <c r="G46" s="61" t="str">
        <f>IF(C46&lt;&gt;"",G2,"")</f>
        <v/>
      </c>
    </row>
    <row r="47" spans="1:7">
      <c r="A47" s="61" t="str">
        <f>IF(C47&lt;&gt;"",A2,"")</f>
        <v/>
      </c>
      <c r="B47" s="61" t="str">
        <f>IF(C47&lt;&gt;"",B2,"")</f>
        <v/>
      </c>
      <c r="C47" s="61" t="str">
        <f>IF(Sheet3!B24&lt;&gt;"",Sheet3!B24,"")</f>
        <v/>
      </c>
      <c r="D47" s="61" t="str">
        <f>IF(C47&lt;&gt;"",D2,"")</f>
        <v/>
      </c>
      <c r="E47" s="92" t="str">
        <f>IF(C47&lt;&gt;"",IF(Sheet3!D24&lt;&gt;"",IF(Sheet3!D24="zero",0,IF(Sheet3!D24&lt;&gt;"zero",Sheet3!D24,""))),"")</f>
        <v/>
      </c>
      <c r="F47" s="61" t="str">
        <f>IF(C47&lt;&gt;"",IF(Sheet1!J17=30,2,IF(Sheet1!J17=60,3)),"")</f>
        <v/>
      </c>
      <c r="G47" s="61" t="str">
        <f>IF(C47&lt;&gt;"",G2,"")</f>
        <v/>
      </c>
    </row>
    <row r="48" spans="1:7">
      <c r="A48" s="61" t="str">
        <f>IF(C48&lt;&gt;"",A2,"")</f>
        <v/>
      </c>
      <c r="B48" s="61" t="str">
        <f>IF(C48&lt;&gt;"",B2,"")</f>
        <v/>
      </c>
      <c r="C48" s="61" t="str">
        <f>IF(Sheet3!B25&lt;&gt;"",Sheet3!B25,"")</f>
        <v/>
      </c>
      <c r="D48" s="61" t="str">
        <f>IF(C48&lt;&gt;"",D2,"")</f>
        <v/>
      </c>
      <c r="E48" s="92" t="str">
        <f>IF(C48&lt;&gt;"",IF(Sheet3!D25&lt;&gt;"",IF(Sheet3!D25="zero",0,IF(Sheet3!D25&lt;&gt;"zero",Sheet3!D25,""))),"")</f>
        <v/>
      </c>
      <c r="F48" s="61" t="str">
        <f>IF(C48&lt;&gt;"",IF(Sheet1!J17=30,2,IF(Sheet1!J17=60,3)),"")</f>
        <v/>
      </c>
      <c r="G48" s="61" t="str">
        <f>IF(C48&lt;&gt;"",G2,"")</f>
        <v/>
      </c>
    </row>
    <row r="49" spans="1:7">
      <c r="A49" s="61" t="str">
        <f>IF(C49&lt;&gt;"",A2,"")</f>
        <v/>
      </c>
      <c r="B49" s="61" t="str">
        <f>IF(C49&lt;&gt;"",B2,"")</f>
        <v/>
      </c>
      <c r="C49" s="61" t="str">
        <f>IF(Sheet3!B26&lt;&gt;"",Sheet3!B26,"")</f>
        <v/>
      </c>
      <c r="D49" s="61" t="str">
        <f>IF(C49&lt;&gt;"",D2,"")</f>
        <v/>
      </c>
      <c r="E49" s="92" t="str">
        <f>IF(C49&lt;&gt;"",IF(Sheet3!D26&lt;&gt;"",IF(Sheet3!D26="zero",0,IF(Sheet3!D26&lt;&gt;"zero",Sheet3!D26,""))),"")</f>
        <v/>
      </c>
      <c r="F49" s="61" t="str">
        <f>IF(C49&lt;&gt;"",IF(Sheet1!J17=30,2,IF(Sheet1!J17=60,3)),"")</f>
        <v/>
      </c>
      <c r="G49" s="61" t="str">
        <f>IF(C49&lt;&gt;"",G2,"")</f>
        <v/>
      </c>
    </row>
    <row r="50" spans="1:7">
      <c r="A50" s="61" t="str">
        <f>IF(C50&lt;&gt;"",A2,"")</f>
        <v/>
      </c>
      <c r="B50" s="61" t="str">
        <f>IF(C50&lt;&gt;"",B2,"")</f>
        <v/>
      </c>
      <c r="C50" s="61" t="str">
        <f>IF(Sheet3!B27&lt;&gt;"",Sheet3!B27,"")</f>
        <v/>
      </c>
      <c r="D50" s="61" t="str">
        <f>IF(C50&lt;&gt;"",D2,"")</f>
        <v/>
      </c>
      <c r="E50" s="92" t="str">
        <f>IF(C50&lt;&gt;"",IF(Sheet3!D27&lt;&gt;"",IF(Sheet3!D27="zero",0,IF(Sheet3!D27&lt;&gt;"zero",Sheet3!D27,""))),"")</f>
        <v/>
      </c>
      <c r="F50" s="61" t="str">
        <f>IF(C50&lt;&gt;"",IF(Sheet1!J17=30,2,IF(Sheet1!J17=60,3)),"")</f>
        <v/>
      </c>
      <c r="G50" s="61" t="str">
        <f>IF(C50&lt;&gt;"",G2,"")</f>
        <v/>
      </c>
    </row>
    <row r="51" spans="1:7">
      <c r="A51" s="61" t="str">
        <f>IF(C51&lt;&gt;"",A2,"")</f>
        <v/>
      </c>
      <c r="B51" s="61" t="str">
        <f>IF(C51&lt;&gt;"",B2,"")</f>
        <v/>
      </c>
      <c r="C51" s="61" t="str">
        <f>IF(Sheet3!B28&lt;&gt;"",Sheet3!B28,"")</f>
        <v/>
      </c>
      <c r="D51" s="61" t="str">
        <f>IF(C51&lt;&gt;"",D2,"")</f>
        <v/>
      </c>
      <c r="E51" s="92" t="str">
        <f>IF(C51&lt;&gt;"",IF(Sheet3!D28&lt;&gt;"",IF(Sheet3!D28="zero",0,IF(Sheet3!D28&lt;&gt;"zero",Sheet3!D28,""))),"")</f>
        <v/>
      </c>
      <c r="F51" s="61" t="str">
        <f>IF(C51&lt;&gt;"",IF(Sheet1!J17=30,2,IF(Sheet1!J17=60,3)),"")</f>
        <v/>
      </c>
      <c r="G51" s="61" t="str">
        <f>IF(C51&lt;&gt;"",G2,"")</f>
        <v/>
      </c>
    </row>
    <row r="52" spans="1:7">
      <c r="A52" s="61" t="str">
        <f>IF(C52&lt;&gt;"",A2,"")</f>
        <v/>
      </c>
      <c r="B52" s="61" t="str">
        <f>IF(C52&lt;&gt;"",B2,"")</f>
        <v/>
      </c>
      <c r="C52" s="61" t="str">
        <f>IF(Sheet3!B29&lt;&gt;"",Sheet3!B29,"")</f>
        <v/>
      </c>
      <c r="D52" s="61" t="str">
        <f>IF(C52&lt;&gt;"",D2,"")</f>
        <v/>
      </c>
      <c r="E52" s="92" t="str">
        <f>IF(C52&lt;&gt;"",IF(Sheet3!D29&lt;&gt;"",IF(Sheet3!D29="zero",0,IF(Sheet3!D29&lt;&gt;"zero",Sheet3!D29,""))),"")</f>
        <v/>
      </c>
      <c r="F52" s="61" t="str">
        <f>IF(C52&lt;&gt;"",IF(Sheet1!J17=30,2,IF(Sheet1!J17=60,3)),"")</f>
        <v/>
      </c>
      <c r="G52" s="61" t="str">
        <f>IF(C52&lt;&gt;"",G2,"")</f>
        <v/>
      </c>
    </row>
    <row r="53" spans="1:7">
      <c r="A53" s="61" t="str">
        <f>IF(C53&lt;&gt;"",A2,"")</f>
        <v/>
      </c>
      <c r="B53" s="61" t="str">
        <f>IF(C53&lt;&gt;"",B2,"")</f>
        <v/>
      </c>
      <c r="C53" s="61" t="str">
        <f>IF(Sheet3!B30&lt;&gt;"",Sheet3!B30,"")</f>
        <v/>
      </c>
      <c r="D53" s="61" t="str">
        <f>IF(C53&lt;&gt;"",D2,"")</f>
        <v/>
      </c>
      <c r="E53" s="92" t="str">
        <f>IF(C53&lt;&gt;"",IF(Sheet3!D30&lt;&gt;"",IF(Sheet3!D30="zero",0,IF(Sheet3!D30&lt;&gt;"zero",Sheet3!D30,""))),"")</f>
        <v/>
      </c>
      <c r="F53" s="61" t="str">
        <f>IF(C53&lt;&gt;"",IF(Sheet1!J17=30,2,IF(Sheet1!J17=60,3)),"")</f>
        <v/>
      </c>
      <c r="G53" s="61" t="str">
        <f>IF(C53&lt;&gt;"",G2,"")</f>
        <v/>
      </c>
    </row>
    <row r="54" spans="1:7">
      <c r="A54" s="61" t="str">
        <f>IF(C54&lt;&gt;"",A2,"")</f>
        <v/>
      </c>
      <c r="B54" s="61" t="str">
        <f>IF(C54&lt;&gt;"",B2,"")</f>
        <v/>
      </c>
      <c r="C54" s="61" t="str">
        <f>IF(Sheet3!B31&lt;&gt;"",Sheet3!B31,"")</f>
        <v/>
      </c>
      <c r="D54" s="61" t="str">
        <f>IF(C54&lt;&gt;"",D2,"")</f>
        <v/>
      </c>
      <c r="E54" s="92" t="str">
        <f>IF(C54&lt;&gt;"",IF(Sheet3!D31&lt;&gt;"",IF(Sheet3!D31="zero",0,IF(Sheet3!D31&lt;&gt;"zero",Sheet3!D31,""))),"")</f>
        <v/>
      </c>
      <c r="F54" s="61" t="str">
        <f>IF(C54&lt;&gt;"",IF(Sheet1!J17=30,2,IF(Sheet1!J17=60,3)),"")</f>
        <v/>
      </c>
      <c r="G54" s="61" t="str">
        <f>IF(C54&lt;&gt;"",G2,"")</f>
        <v/>
      </c>
    </row>
    <row r="55" spans="1:7">
      <c r="A55" s="61" t="str">
        <f>IF(C55&lt;&gt;"",A2,"")</f>
        <v/>
      </c>
      <c r="B55" s="61" t="str">
        <f>IF(C55&lt;&gt;"",B2,"")</f>
        <v/>
      </c>
      <c r="C55" s="61" t="str">
        <f>IF(Sheet3!B32&lt;&gt;"",Sheet3!B32,"")</f>
        <v/>
      </c>
      <c r="D55" s="61" t="str">
        <f>IF(C55&lt;&gt;"",D2,"")</f>
        <v/>
      </c>
      <c r="E55" s="92" t="str">
        <f>IF(C55&lt;&gt;"",IF(Sheet3!D32&lt;&gt;"",IF(Sheet3!D32="zero",0,IF(Sheet3!D32&lt;&gt;"zero",Sheet3!D32,""))),"")</f>
        <v/>
      </c>
      <c r="F55" s="61" t="str">
        <f>IF(C55&lt;&gt;"",IF(Sheet1!J17=30,2,IF(Sheet1!J17=60,3)),"")</f>
        <v/>
      </c>
      <c r="G55" s="61" t="str">
        <f>IF(C55&lt;&gt;"",G2,"")</f>
        <v/>
      </c>
    </row>
    <row r="56" spans="1:7">
      <c r="A56" s="61" t="str">
        <f>IF(C56&lt;&gt;"",A2,"")</f>
        <v/>
      </c>
      <c r="B56" s="61" t="str">
        <f>IF(C56&lt;&gt;"",B2,"")</f>
        <v/>
      </c>
      <c r="C56" s="61" t="str">
        <f>IF(Sheet3!B33&lt;&gt;"",Sheet3!B33,"")</f>
        <v/>
      </c>
      <c r="D56" s="61" t="str">
        <f>IF(C56&lt;&gt;"",D2,"")</f>
        <v/>
      </c>
      <c r="E56" s="92" t="str">
        <f>IF(C56&lt;&gt;"",IF(Sheet3!D33&lt;&gt;"",IF(Sheet3!D33="zero",0,IF(Sheet3!D33&lt;&gt;"zero",Sheet3!D33,""))),"")</f>
        <v/>
      </c>
      <c r="F56" s="61" t="str">
        <f>IF(C56&lt;&gt;"",IF(Sheet1!J17=30,2,IF(Sheet1!J17=60,3)),"")</f>
        <v/>
      </c>
      <c r="G56" s="61" t="str">
        <f>IF(C56&lt;&gt;"",G2,"")</f>
        <v/>
      </c>
    </row>
    <row r="57" spans="1:7">
      <c r="A57" s="61" t="str">
        <f>IF(C57&lt;&gt;"",A2,"")</f>
        <v/>
      </c>
      <c r="B57" s="61" t="str">
        <f>IF(C57&lt;&gt;"",B2,"")</f>
        <v/>
      </c>
      <c r="C57" s="61" t="str">
        <f>IF(Sheet3!B34&lt;&gt;"",Sheet3!B34,"")</f>
        <v/>
      </c>
      <c r="D57" s="61" t="str">
        <f>IF(C57&lt;&gt;"",D2,"")</f>
        <v/>
      </c>
      <c r="E57" s="92" t="str">
        <f>IF(C57&lt;&gt;"",IF(Sheet3!D34&lt;&gt;"",IF(Sheet3!D34="zero",0,IF(Sheet3!D34&lt;&gt;"zero",Sheet3!D34,""))),"")</f>
        <v/>
      </c>
      <c r="F57" s="61" t="str">
        <f>IF(C57&lt;&gt;"",IF(Sheet1!J17=30,2,IF(Sheet1!J17=60,3)),"")</f>
        <v/>
      </c>
      <c r="G57" s="61" t="str">
        <f>IF(C57&lt;&gt;"",G2,"")</f>
        <v/>
      </c>
    </row>
    <row r="58" spans="1:7">
      <c r="A58" s="61" t="str">
        <f>IF(C58&lt;&gt;"",A2,"")</f>
        <v/>
      </c>
      <c r="B58" s="61" t="str">
        <f>IF(C58&lt;&gt;"",B2,"")</f>
        <v/>
      </c>
      <c r="C58" s="61" t="str">
        <f>IF(Sheet3!B35&lt;&gt;"",Sheet3!B35,"")</f>
        <v/>
      </c>
      <c r="D58" s="61" t="str">
        <f>IF(C58&lt;&gt;"",D2,"")</f>
        <v/>
      </c>
      <c r="E58" s="92" t="str">
        <f>IF(C58&lt;&gt;"",IF(Sheet3!D35&lt;&gt;"",IF(Sheet3!D35="zero",0,IF(Sheet3!D35&lt;&gt;"zero",Sheet3!D35,""))),"")</f>
        <v/>
      </c>
      <c r="F58" s="61" t="str">
        <f>IF(C58&lt;&gt;"",IF(Sheet1!J17=30,2,IF(Sheet1!J17=60,3)),"")</f>
        <v/>
      </c>
      <c r="G58" s="61" t="str">
        <f>IF(C58&lt;&gt;"",G2,"")</f>
        <v/>
      </c>
    </row>
    <row r="59" spans="1:7">
      <c r="A59" s="61" t="str">
        <f>IF(C59&lt;&gt;"",A2,"")</f>
        <v/>
      </c>
      <c r="B59" s="61" t="str">
        <f>IF(C59&lt;&gt;"",B2,"")</f>
        <v/>
      </c>
      <c r="C59" s="61" t="str">
        <f>IF(Sheet3!B36&lt;&gt;"",Sheet3!B36,"")</f>
        <v/>
      </c>
      <c r="D59" s="61" t="str">
        <f>IF(C59&lt;&gt;"",D2,"")</f>
        <v/>
      </c>
      <c r="E59" s="92" t="str">
        <f>IF(C59&lt;&gt;"",IF(Sheet3!D36&lt;&gt;"",IF(Sheet3!D36="zero",0,IF(Sheet3!D36&lt;&gt;"zero",Sheet3!D36,""))),"")</f>
        <v/>
      </c>
      <c r="F59" s="61" t="str">
        <f>IF(C59&lt;&gt;"",IF(Sheet1!J17=30,2,IF(Sheet1!J17=60,3)),"")</f>
        <v/>
      </c>
      <c r="G59" s="61" t="str">
        <f>IF(C59&lt;&gt;"",G2,"")</f>
        <v/>
      </c>
    </row>
    <row r="60" spans="1:7">
      <c r="A60" s="61" t="str">
        <f>IF(C60&lt;&gt;"",A2,"")</f>
        <v/>
      </c>
      <c r="B60" s="61" t="str">
        <f>IF(C60&lt;&gt;"",B2,"")</f>
        <v/>
      </c>
      <c r="C60" s="61" t="str">
        <f>IF(Sheet3!B37&lt;&gt;"",Sheet3!B37,"")</f>
        <v/>
      </c>
      <c r="D60" s="61" t="str">
        <f>IF(C60&lt;&gt;"",D2,"")</f>
        <v/>
      </c>
      <c r="E60" s="92" t="str">
        <f>IF(C60&lt;&gt;"",IF(Sheet3!D37&lt;&gt;"",IF(Sheet3!D37="zero",0,IF(Sheet3!D37&lt;&gt;"zero",Sheet3!D37,""))),"")</f>
        <v/>
      </c>
      <c r="F60" s="61" t="str">
        <f>IF(C60&lt;&gt;"",IF(Sheet1!J17=30,2,IF(Sheet1!J17=60,3)),"")</f>
        <v/>
      </c>
      <c r="G60" s="61" t="str">
        <f>IF(C60&lt;&gt;"",G2,"")</f>
        <v/>
      </c>
    </row>
    <row r="61" spans="1:7">
      <c r="A61" s="61" t="str">
        <f>IF(C61&lt;&gt;"",A2,"")</f>
        <v/>
      </c>
      <c r="B61" s="61" t="str">
        <f>IF(C61&lt;&gt;"",B2,"")</f>
        <v/>
      </c>
      <c r="C61" s="61" t="str">
        <f>IF(Sheet3!B38&lt;&gt;"",Sheet3!B38,"")</f>
        <v/>
      </c>
      <c r="D61" s="61" t="str">
        <f>IF(C61&lt;&gt;"",D2,"")</f>
        <v/>
      </c>
      <c r="E61" s="92" t="str">
        <f>IF(C61&lt;&gt;"",IF(Sheet3!D38&lt;&gt;"",IF(Sheet3!D38="zero",0,IF(Sheet3!D38&lt;&gt;"zero",Sheet3!D38,""))),"")</f>
        <v/>
      </c>
      <c r="F61" s="61" t="str">
        <f>IF(C61&lt;&gt;"",IF(Sheet1!J17=30,2,IF(Sheet1!J17=60,3)),"")</f>
        <v/>
      </c>
      <c r="G61" s="61" t="str">
        <f>IF(C61&lt;&gt;"",G2,"")</f>
        <v/>
      </c>
    </row>
    <row r="62" spans="1:7">
      <c r="A62" s="91" t="str">
        <f>IF(C62&lt;&gt;"",A2,"")</f>
        <v/>
      </c>
      <c r="B62" s="91" t="str">
        <f>IF(C62&lt;&gt;"",B2,"")</f>
        <v/>
      </c>
      <c r="C62" s="91" t="str">
        <f>IF(Sheet4!B19&lt;&gt;"",Sheet4!B19,"")</f>
        <v/>
      </c>
      <c r="D62" s="91" t="str">
        <f>IF(C62&lt;&gt;"",D2,"")</f>
        <v/>
      </c>
      <c r="E62" s="93" t="str">
        <f>IF(C62&lt;&gt;"",IF(Sheet4!D19&lt;&gt;"",IF(Sheet4!D19="zero",0,IF(Sheet4!D19&lt;&gt;"zero",Sheet4!D19,""))),"")</f>
        <v/>
      </c>
      <c r="F62" s="61" t="str">
        <f>IF(C62&lt;&gt;"",IF(Sheet1!J17=30,2,IF(Sheet1!J17=60,3)),"")</f>
        <v/>
      </c>
      <c r="G62" s="61" t="str">
        <f>IF(C62&lt;&gt;"",G2,"")</f>
        <v/>
      </c>
    </row>
    <row r="63" spans="1:7">
      <c r="A63" s="61" t="str">
        <f>IF(C63&lt;&gt;"",A2,"")</f>
        <v/>
      </c>
      <c r="B63" s="61" t="str">
        <f>IF(C63&lt;&gt;"",B2,"")</f>
        <v/>
      </c>
      <c r="C63" s="61" t="str">
        <f>IF(Sheet4!B20&lt;&gt;"",Sheet4!B20,"")</f>
        <v/>
      </c>
      <c r="D63" s="61" t="str">
        <f>IF(C63&lt;&gt;"",D2,"")</f>
        <v/>
      </c>
      <c r="E63" s="92" t="str">
        <f>IF(C63&lt;&gt;"",IF(Sheet4!D20&lt;&gt;"",IF(Sheet4!D20="zero",0,IF(Sheet4!D20&lt;&gt;"zero",Sheet4!D20,""))),"")</f>
        <v/>
      </c>
      <c r="F63" s="61" t="str">
        <f>IF(C63&lt;&gt;"",IF(Sheet1!J17=30,2,IF(Sheet1!J17=60,3)),"")</f>
        <v/>
      </c>
      <c r="G63" s="61" t="str">
        <f>IF(C63&lt;&gt;"",G2,"")</f>
        <v/>
      </c>
    </row>
    <row r="64" spans="1:7">
      <c r="A64" s="61" t="str">
        <f>IF(C64&lt;&gt;"",A2,"")</f>
        <v/>
      </c>
      <c r="B64" s="61" t="str">
        <f>IF(C64&lt;&gt;"",B2,"")</f>
        <v/>
      </c>
      <c r="C64" s="61" t="str">
        <f>IF(Sheet4!B21&lt;&gt;"",Sheet4!B21,"")</f>
        <v/>
      </c>
      <c r="D64" s="61" t="str">
        <f>IF(C64&lt;&gt;"",D2,"")</f>
        <v/>
      </c>
      <c r="E64" s="92" t="str">
        <f>IF(C64&lt;&gt;"",IF(Sheet4!D21&lt;&gt;"",IF(Sheet4!D21="zero",0,IF(Sheet4!D21&lt;&gt;"zero",Sheet4!D21,""))),"")</f>
        <v/>
      </c>
      <c r="F64" s="61" t="str">
        <f>IF(C64&lt;&gt;"",IF(Sheet1!J17=30,2,IF(Sheet1!J17=60,3)),"")</f>
        <v/>
      </c>
      <c r="G64" s="61" t="str">
        <f>IF(C64&lt;&gt;"",G2,"")</f>
        <v/>
      </c>
    </row>
    <row r="65" spans="1:7">
      <c r="A65" s="61" t="str">
        <f>IF(C65&lt;&gt;"",A2,"")</f>
        <v/>
      </c>
      <c r="B65" s="61" t="str">
        <f>IF(C65&lt;&gt;"",B2,"")</f>
        <v/>
      </c>
      <c r="C65" s="61" t="str">
        <f>IF(Sheet4!B22&lt;&gt;"",Sheet4!B22,"")</f>
        <v/>
      </c>
      <c r="D65" s="61" t="str">
        <f>IF(C65&lt;&gt;"",D2,"")</f>
        <v/>
      </c>
      <c r="E65" s="92" t="str">
        <f>IF(C65&lt;&gt;"",IF(Sheet4!D22&lt;&gt;"",IF(Sheet4!D22="zero",0,IF(Sheet4!D22&lt;&gt;"zero",Sheet4!D22,""))),"")</f>
        <v/>
      </c>
      <c r="F65" s="61" t="str">
        <f>IF(C65&lt;&gt;"",IF(Sheet1!J17=30,2,IF(Sheet1!J17=60,3)),"")</f>
        <v/>
      </c>
      <c r="G65" s="61" t="str">
        <f>IF(C65&lt;&gt;"",G2,"")</f>
        <v/>
      </c>
    </row>
    <row r="66" spans="1:7">
      <c r="A66" s="61" t="str">
        <f>IF(C66&lt;&gt;"",A2,"")</f>
        <v/>
      </c>
      <c r="B66" s="61" t="str">
        <f>IF(C66&lt;&gt;"",B2,"")</f>
        <v/>
      </c>
      <c r="C66" s="61" t="str">
        <f>IF(Sheet4!B23&lt;&gt;"",Sheet4!B23,"")</f>
        <v/>
      </c>
      <c r="D66" s="61" t="str">
        <f>IF(C66&lt;&gt;"",D2,"")</f>
        <v/>
      </c>
      <c r="E66" s="92" t="str">
        <f>IF(C66&lt;&gt;"",IF(Sheet4!D23&lt;&gt;"",IF(Sheet4!D23="zero",0,IF(Sheet4!D23&lt;&gt;"zero",Sheet4!D23,""))),"")</f>
        <v/>
      </c>
      <c r="F66" s="61" t="str">
        <f>IF(C66&lt;&gt;"",IF(Sheet1!J17=30,2,IF(Sheet1!J17=60,3)),"")</f>
        <v/>
      </c>
      <c r="G66" s="61" t="str">
        <f>IF(C66&lt;&gt;"",G2,"")</f>
        <v/>
      </c>
    </row>
    <row r="67" spans="1:7">
      <c r="A67" s="61" t="str">
        <f>IF(C67&lt;&gt;"",A2,"")</f>
        <v/>
      </c>
      <c r="B67" s="61" t="str">
        <f>IF(C67&lt;&gt;"",B2,"")</f>
        <v/>
      </c>
      <c r="C67" s="61" t="str">
        <f>IF(Sheet4!B24&lt;&gt;"",Sheet4!B24,"")</f>
        <v/>
      </c>
      <c r="D67" s="61" t="str">
        <f>IF(C67&lt;&gt;"",D2,"")</f>
        <v/>
      </c>
      <c r="E67" s="92" t="str">
        <f>IF(C67&lt;&gt;"",IF(Sheet4!D24&lt;&gt;"",IF(Sheet4!D24="zero",0,IF(Sheet4!D24&lt;&gt;"zero",Sheet4!D24,""))),"")</f>
        <v/>
      </c>
      <c r="F67" s="61" t="str">
        <f>IF(C67&lt;&gt;"",IF(Sheet1!J17=30,2,IF(Sheet1!J17=60,3)),"")</f>
        <v/>
      </c>
      <c r="G67" s="61" t="str">
        <f>IF(C67&lt;&gt;"",G2,"")</f>
        <v/>
      </c>
    </row>
    <row r="68" spans="1:7">
      <c r="A68" s="61" t="str">
        <f>IF(C68&lt;&gt;"",A2,"")</f>
        <v/>
      </c>
      <c r="B68" s="61" t="str">
        <f>IF(C68&lt;&gt;"",B2,"")</f>
        <v/>
      </c>
      <c r="C68" s="61" t="str">
        <f>IF(Sheet4!B25&lt;&gt;"",Sheet4!B25,"")</f>
        <v/>
      </c>
      <c r="D68" s="61" t="str">
        <f>IF(C68&lt;&gt;"",D2,"")</f>
        <v/>
      </c>
      <c r="E68" s="92" t="str">
        <f>IF(C68&lt;&gt;"",IF(Sheet4!D25&lt;&gt;"",IF(Sheet4!D25="zero",0,IF(Sheet4!D25&lt;&gt;"zero",Sheet4!D25,""))),"")</f>
        <v/>
      </c>
      <c r="F68" s="61" t="str">
        <f>IF(C68&lt;&gt;"",IF(Sheet1!J17=30,2,IF(Sheet1!J17=60,3)),"")</f>
        <v/>
      </c>
      <c r="G68" s="61" t="str">
        <f>IF(C68&lt;&gt;"",G2,"")</f>
        <v/>
      </c>
    </row>
    <row r="69" spans="1:7">
      <c r="A69" s="61" t="str">
        <f>IF(C69&lt;&gt;"",A2,"")</f>
        <v/>
      </c>
      <c r="B69" s="61" t="str">
        <f>IF(C69&lt;&gt;"",B2,"")</f>
        <v/>
      </c>
      <c r="C69" s="61" t="str">
        <f>IF(Sheet4!B26&lt;&gt;"",Sheet4!B26,"")</f>
        <v/>
      </c>
      <c r="D69" s="61" t="str">
        <f>IF(C69&lt;&gt;"",D2,"")</f>
        <v/>
      </c>
      <c r="E69" s="92" t="str">
        <f>IF(C69&lt;&gt;"",IF(Sheet4!D26&lt;&gt;"",IF(Sheet4!D26="zero",0,IF(Sheet4!D26&lt;&gt;"zero",Sheet4!D26,""))),"")</f>
        <v/>
      </c>
      <c r="F69" s="61" t="str">
        <f>IF(C69&lt;&gt;"",IF(Sheet1!J17=30,2,IF(Sheet1!J17=60,3)),"")</f>
        <v/>
      </c>
      <c r="G69" s="61" t="str">
        <f>IF(C69&lt;&gt;"",G2,"")</f>
        <v/>
      </c>
    </row>
    <row r="70" spans="1:7">
      <c r="A70" s="61" t="str">
        <f>IF(C70&lt;&gt;"",A2,"")</f>
        <v/>
      </c>
      <c r="B70" s="61" t="str">
        <f>IF(C70&lt;&gt;"",B2,"")</f>
        <v/>
      </c>
      <c r="C70" s="61" t="str">
        <f>IF(Sheet4!B27&lt;&gt;"",Sheet4!B27,"")</f>
        <v/>
      </c>
      <c r="D70" s="61" t="str">
        <f>IF(C70&lt;&gt;"",D2,"")</f>
        <v/>
      </c>
      <c r="E70" s="92" t="str">
        <f>IF(C70&lt;&gt;"",IF(Sheet4!D27&lt;&gt;"",IF(Sheet4!D27="zero",0,IF(Sheet4!D27&lt;&gt;"zero",Sheet4!D27,""))),"")</f>
        <v/>
      </c>
      <c r="F70" s="61" t="str">
        <f>IF(C70&lt;&gt;"",IF(Sheet1!J17=30,2,IF(Sheet1!J17=60,3)),"")</f>
        <v/>
      </c>
      <c r="G70" s="61" t="str">
        <f>IF(C70&lt;&gt;"",G2,"")</f>
        <v/>
      </c>
    </row>
    <row r="71" spans="1:7">
      <c r="A71" s="61" t="str">
        <f>IF(C71&lt;&gt;"",A2,"")</f>
        <v/>
      </c>
      <c r="B71" s="61" t="str">
        <f>IF(C71&lt;&gt;"",B2,"")</f>
        <v/>
      </c>
      <c r="C71" s="61" t="str">
        <f>IF(Sheet4!B28&lt;&gt;"",Sheet4!B28,"")</f>
        <v/>
      </c>
      <c r="D71" s="61" t="str">
        <f>IF(C71&lt;&gt;"",D2,"")</f>
        <v/>
      </c>
      <c r="E71" s="92" t="str">
        <f>IF(C71&lt;&gt;"",IF(Sheet4!D28&lt;&gt;"",IF(Sheet4!D28="zero",0,IF(Sheet4!D28&lt;&gt;"zero",Sheet4!D28,""))),"")</f>
        <v/>
      </c>
      <c r="F71" s="61" t="str">
        <f>IF(C71&lt;&gt;"",IF(Sheet1!J17=30,2,IF(Sheet1!J17=60,3)),"")</f>
        <v/>
      </c>
      <c r="G71" s="61" t="str">
        <f>IF(C71&lt;&gt;"",G2,"")</f>
        <v/>
      </c>
    </row>
    <row r="72" spans="1:7">
      <c r="A72" s="61" t="str">
        <f>IF(C72&lt;&gt;"",A2,"")</f>
        <v/>
      </c>
      <c r="B72" s="61" t="str">
        <f>IF(C72&lt;&gt;"",B2,"")</f>
        <v/>
      </c>
      <c r="C72" s="61" t="str">
        <f>IF(Sheet4!B29&lt;&gt;"",Sheet4!B29,"")</f>
        <v/>
      </c>
      <c r="D72" s="61" t="str">
        <f>IF(C72&lt;&gt;"",D2,"")</f>
        <v/>
      </c>
      <c r="E72" s="92" t="str">
        <f>IF(C72&lt;&gt;"",IF(Sheet4!D29&lt;&gt;"",IF(Sheet4!D29="zero",0,IF(Sheet4!D29&lt;&gt;"zero",Sheet4!D29,""))),"")</f>
        <v/>
      </c>
      <c r="F72" s="61" t="str">
        <f>IF(C72&lt;&gt;"",IF(Sheet1!J17=30,2,IF(Sheet1!J17=60,3)),"")</f>
        <v/>
      </c>
      <c r="G72" s="61" t="str">
        <f>IF(C72&lt;&gt;"",G2,"")</f>
        <v/>
      </c>
    </row>
    <row r="73" spans="1:7">
      <c r="A73" s="61" t="str">
        <f>IF(C73&lt;&gt;"",A2,"")</f>
        <v/>
      </c>
      <c r="B73" s="61" t="str">
        <f>IF(C73&lt;&gt;"",B2,"")</f>
        <v/>
      </c>
      <c r="C73" s="61" t="str">
        <f>IF(Sheet4!B30&lt;&gt;"",Sheet4!B30,"")</f>
        <v/>
      </c>
      <c r="D73" s="61" t="str">
        <f>IF(C73&lt;&gt;"",D2,"")</f>
        <v/>
      </c>
      <c r="E73" s="92" t="str">
        <f>IF(C73&lt;&gt;"",IF(Sheet4!D30&lt;&gt;"",IF(Sheet4!D30="zero",0,IF(Sheet4!D30&lt;&gt;"zero",Sheet4!D30,""))),"")</f>
        <v/>
      </c>
      <c r="F73" s="61" t="str">
        <f>IF(C73&lt;&gt;"",IF(Sheet1!J17=30,2,IF(Sheet1!J17=60,3)),"")</f>
        <v/>
      </c>
      <c r="G73" s="61" t="str">
        <f>IF(C73&lt;&gt;"",G2,"")</f>
        <v/>
      </c>
    </row>
    <row r="74" spans="1:7">
      <c r="A74" s="61" t="str">
        <f>IF(C74&lt;&gt;"",A2,"")</f>
        <v/>
      </c>
      <c r="B74" s="61" t="str">
        <f>IF(C74&lt;&gt;"",B2,"")</f>
        <v/>
      </c>
      <c r="C74" s="61" t="str">
        <f>IF(Sheet4!B31&lt;&gt;"",Sheet4!B31,"")</f>
        <v/>
      </c>
      <c r="D74" s="61" t="str">
        <f>IF(C74&lt;&gt;"",D2,"")</f>
        <v/>
      </c>
      <c r="E74" s="92" t="str">
        <f>IF(C74&lt;&gt;"",IF(Sheet4!D31&lt;&gt;"",IF(Sheet4!D31="zero",0,IF(Sheet4!D31&lt;&gt;"zero",Sheet4!D31,""))),"")</f>
        <v/>
      </c>
      <c r="F74" s="61" t="str">
        <f>IF(C74&lt;&gt;"",IF(Sheet1!J17=30,2,IF(Sheet1!J17=60,3)),"")</f>
        <v/>
      </c>
      <c r="G74" s="61" t="str">
        <f>IF(C74&lt;&gt;"",G2,"")</f>
        <v/>
      </c>
    </row>
    <row r="75" spans="1:7">
      <c r="A75" s="61" t="str">
        <f>IF(C75&lt;&gt;"",A2,"")</f>
        <v/>
      </c>
      <c r="B75" s="61" t="str">
        <f>IF(C75&lt;&gt;"",B2,"")</f>
        <v/>
      </c>
      <c r="C75" s="61" t="str">
        <f>IF(Sheet4!B32&lt;&gt;"",Sheet4!B32,"")</f>
        <v/>
      </c>
      <c r="D75" s="61" t="str">
        <f>IF(C75&lt;&gt;"",D2,"")</f>
        <v/>
      </c>
      <c r="E75" s="92" t="str">
        <f>IF(C75&lt;&gt;"",IF(Sheet4!D32&lt;&gt;"",IF(Sheet4!D32="zero",0,IF(Sheet4!D32&lt;&gt;"zero",Sheet4!D32,""))),"")</f>
        <v/>
      </c>
      <c r="F75" s="61" t="str">
        <f>IF(C75&lt;&gt;"",IF(Sheet1!J17=30,2,IF(Sheet1!J17=60,3)),"")</f>
        <v/>
      </c>
      <c r="G75" s="61" t="str">
        <f>IF(C75&lt;&gt;"",G2,"")</f>
        <v/>
      </c>
    </row>
    <row r="76" spans="1:7">
      <c r="A76" s="61" t="str">
        <f>IF(C76&lt;&gt;"",A2,"")</f>
        <v/>
      </c>
      <c r="B76" s="61" t="str">
        <f>IF(C76&lt;&gt;"",B2,"")</f>
        <v/>
      </c>
      <c r="C76" s="61" t="str">
        <f>IF(Sheet4!B33&lt;&gt;"",Sheet4!B33,"")</f>
        <v/>
      </c>
      <c r="D76" s="61" t="str">
        <f>IF(C76&lt;&gt;"",D2,"")</f>
        <v/>
      </c>
      <c r="E76" s="92" t="str">
        <f>IF(C76&lt;&gt;"",IF(Sheet4!D33&lt;&gt;"",IF(Sheet4!D33="zero",0,IF(Sheet4!D33&lt;&gt;"zero",Sheet4!D33,""))),"")</f>
        <v/>
      </c>
      <c r="F76" s="61" t="str">
        <f>IF(C76&lt;&gt;"",IF(Sheet1!J17=30,2,IF(Sheet1!J17=60,3)),"")</f>
        <v/>
      </c>
      <c r="G76" s="61" t="str">
        <f>IF(C76&lt;&gt;"",G2,"")</f>
        <v/>
      </c>
    </row>
    <row r="77" spans="1:7">
      <c r="A77" s="61" t="str">
        <f>IF(C77&lt;&gt;"",A2,"")</f>
        <v/>
      </c>
      <c r="B77" s="61" t="str">
        <f>IF(C77&lt;&gt;"",B2,"")</f>
        <v/>
      </c>
      <c r="C77" s="61" t="str">
        <f>IF(Sheet4!B34&lt;&gt;"",Sheet4!B34,"")</f>
        <v/>
      </c>
      <c r="D77" s="61" t="str">
        <f>IF(C77&lt;&gt;"",D2,"")</f>
        <v/>
      </c>
      <c r="E77" s="92" t="str">
        <f>IF(C77&lt;&gt;"",IF(Sheet4!D34&lt;&gt;"",IF(Sheet4!D34="zero",0,IF(Sheet4!D34&lt;&gt;"zero",Sheet4!D34,""))),"")</f>
        <v/>
      </c>
      <c r="F77" s="61" t="str">
        <f>IF(C77&lt;&gt;"",IF(Sheet1!J17=30,2,IF(Sheet1!J17=60,3)),"")</f>
        <v/>
      </c>
      <c r="G77" s="61" t="str">
        <f>IF(C77&lt;&gt;"",G2,"")</f>
        <v/>
      </c>
    </row>
    <row r="78" spans="1:7">
      <c r="A78" s="61" t="str">
        <f>IF(C78&lt;&gt;"",A2,"")</f>
        <v/>
      </c>
      <c r="B78" s="61" t="str">
        <f>IF(C78&lt;&gt;"",B2,"")</f>
        <v/>
      </c>
      <c r="C78" s="61" t="str">
        <f>IF(Sheet4!B35&lt;&gt;"",Sheet4!B35,"")</f>
        <v/>
      </c>
      <c r="D78" s="61" t="str">
        <f>IF(C78&lt;&gt;"",D2,"")</f>
        <v/>
      </c>
      <c r="E78" s="92" t="str">
        <f>IF(C78&lt;&gt;"",IF(Sheet4!D35&lt;&gt;"",IF(Sheet4!D35="zero",0,IF(Sheet4!D35&lt;&gt;"zero",Sheet4!D35,""))),"")</f>
        <v/>
      </c>
      <c r="F78" s="61" t="str">
        <f>IF(C78&lt;&gt;"",IF(Sheet1!J17=30,2,IF(Sheet1!J17=60,3)),"")</f>
        <v/>
      </c>
      <c r="G78" s="61" t="str">
        <f>IF(C78&lt;&gt;"",G2,"")</f>
        <v/>
      </c>
    </row>
    <row r="79" spans="1:7">
      <c r="A79" s="61" t="str">
        <f>IF(C79&lt;&gt;"",A2,"")</f>
        <v/>
      </c>
      <c r="B79" s="61" t="str">
        <f>IF(C79&lt;&gt;"",B2,"")</f>
        <v/>
      </c>
      <c r="C79" s="61" t="str">
        <f>IF(Sheet4!B36&lt;&gt;"",Sheet4!B36,"")</f>
        <v/>
      </c>
      <c r="D79" s="61" t="str">
        <f>IF(C79&lt;&gt;"",D2,"")</f>
        <v/>
      </c>
      <c r="E79" s="92" t="str">
        <f>IF(C79&lt;&gt;"",IF(Sheet4!D36&lt;&gt;"",IF(Sheet4!D36="zero",0,IF(Sheet4!D36&lt;&gt;"zero",Sheet4!D36,""))),"")</f>
        <v/>
      </c>
      <c r="F79" s="61" t="str">
        <f>IF(C79&lt;&gt;"",IF(Sheet1!J17=30,2,IF(Sheet1!J17=60,3)),"")</f>
        <v/>
      </c>
      <c r="G79" s="61" t="str">
        <f>IF(C79&lt;&gt;"",G2,"")</f>
        <v/>
      </c>
    </row>
    <row r="80" spans="1:7">
      <c r="A80" s="61" t="str">
        <f>IF(C80&lt;&gt;"",A2,"")</f>
        <v/>
      </c>
      <c r="B80" s="61" t="str">
        <f>IF(C80&lt;&gt;"",B2,"")</f>
        <v/>
      </c>
      <c r="C80" s="61" t="str">
        <f>IF(Sheet4!B37&lt;&gt;"",Sheet4!B37,"")</f>
        <v/>
      </c>
      <c r="D80" s="61" t="str">
        <f>IF(C80&lt;&gt;"",D2,"")</f>
        <v/>
      </c>
      <c r="E80" s="92" t="str">
        <f>IF(C80&lt;&gt;"",IF(Sheet4!D37&lt;&gt;"",IF(Sheet4!D37="zero",0,IF(Sheet4!D37&lt;&gt;"zero",Sheet4!D37,""))),"")</f>
        <v/>
      </c>
      <c r="F80" s="61" t="str">
        <f>IF(C80&lt;&gt;"",IF(Sheet1!J17=30,2,IF(Sheet1!J17=60,3)),"")</f>
        <v/>
      </c>
      <c r="G80" s="61" t="str">
        <f>IF(C80&lt;&gt;"",G2,"")</f>
        <v/>
      </c>
    </row>
    <row r="81" spans="1:7">
      <c r="A81" s="61" t="str">
        <f>IF(C81&lt;&gt;"",A2,"")</f>
        <v/>
      </c>
      <c r="B81" s="61" t="str">
        <f>IF(C81&lt;&gt;"",B2,"")</f>
        <v/>
      </c>
      <c r="C81" s="61" t="str">
        <f>IF(Sheet4!B38&lt;&gt;"",Sheet4!B38,"")</f>
        <v/>
      </c>
      <c r="D81" s="61" t="str">
        <f>IF(C81&lt;&gt;"",D2,"")</f>
        <v/>
      </c>
      <c r="E81" s="92" t="str">
        <f>IF(C81&lt;&gt;"",IF(Sheet4!D38&lt;&gt;"",IF(Sheet4!D38="zero",0,IF(Sheet4!D38&lt;&gt;"zero",Sheet4!D38,""))),"")</f>
        <v/>
      </c>
      <c r="F81" s="61" t="str">
        <f>IF(C81&lt;&gt;"",IF(Sheet1!J17=30,2,IF(Sheet1!J17=60,3)),"")</f>
        <v/>
      </c>
      <c r="G81" s="61" t="str">
        <f>IF(C81&lt;&gt;"",G2,"")</f>
        <v/>
      </c>
    </row>
    <row r="82" spans="1:7">
      <c r="A82" s="91" t="str">
        <f>IF(C82&lt;&gt;"",A2,"")</f>
        <v/>
      </c>
      <c r="B82" s="91" t="str">
        <f>IF(C82&lt;&gt;"",B2,"")</f>
        <v/>
      </c>
      <c r="C82" s="91" t="str">
        <f>IF(Sheet5!B19&lt;&gt;"",Sheet5!B19,"")</f>
        <v/>
      </c>
      <c r="D82" s="91" t="str">
        <f>IF(C82&lt;&gt;"",D2,"")</f>
        <v/>
      </c>
      <c r="E82" s="93" t="str">
        <f>IF(C82&lt;&gt;"",IF(Sheet5!D19&lt;&gt;"",IF(Sheet5!D19="zero",0,IF(Sheet5!D19&lt;&gt;"zero",Sheet5!D19,""))),"")</f>
        <v/>
      </c>
      <c r="F82" s="61" t="str">
        <f>IF(C82&lt;&gt;"",IF(Sheet1!J17=30,2,IF(Sheet1!J17=60,3)),"")</f>
        <v/>
      </c>
      <c r="G82" s="61" t="str">
        <f>IF(C82&lt;&gt;"",G2,"")</f>
        <v/>
      </c>
    </row>
    <row r="83" spans="1:7">
      <c r="A83" s="61" t="str">
        <f>IF(C83&lt;&gt;"",A2,"")</f>
        <v/>
      </c>
      <c r="B83" s="61" t="str">
        <f>IF(C83&lt;&gt;"",B2,"")</f>
        <v/>
      </c>
      <c r="C83" s="61" t="str">
        <f>IF(Sheet5!B20&lt;&gt;"",Sheet5!B20,"")</f>
        <v/>
      </c>
      <c r="D83" s="61" t="str">
        <f>IF(C83&lt;&gt;"",D2,"")</f>
        <v/>
      </c>
      <c r="E83" s="92" t="str">
        <f>IF(C83&lt;&gt;"",IF(Sheet5!D20&lt;&gt;"",IF(Sheet5!D20="zero",0,IF(Sheet5!D20&lt;&gt;"zero",Sheet5!D20,""))),"")</f>
        <v/>
      </c>
      <c r="F83" s="61" t="str">
        <f>IF(C83&lt;&gt;"",IF(Sheet1!J17=30,2,IF(Sheet1!J17=60,3)),"")</f>
        <v/>
      </c>
      <c r="G83" s="61" t="str">
        <f>IF(C83&lt;&gt;"",G2,"")</f>
        <v/>
      </c>
    </row>
    <row r="84" spans="1:7">
      <c r="A84" s="61" t="str">
        <f>IF(C84&lt;&gt;"",A2,"")</f>
        <v/>
      </c>
      <c r="B84" s="61" t="str">
        <f>IF(C84&lt;&gt;"",B2,"")</f>
        <v/>
      </c>
      <c r="C84" s="61" t="str">
        <f>IF(Sheet5!B21&lt;&gt;"",Sheet5!B21,"")</f>
        <v/>
      </c>
      <c r="D84" s="61" t="str">
        <f>IF(C84&lt;&gt;"",D2,"")</f>
        <v/>
      </c>
      <c r="E84" s="92" t="str">
        <f>IF(C84&lt;&gt;"",IF(Sheet5!D21&lt;&gt;"",IF(Sheet5!D21="zero",0,IF(Sheet5!D21&lt;&gt;"zero",Sheet5!D21,""))),"")</f>
        <v/>
      </c>
      <c r="F84" s="61" t="str">
        <f>IF(C84&lt;&gt;"",IF(Sheet1!J17=30,2,IF(Sheet1!J17=60,3)),"")</f>
        <v/>
      </c>
      <c r="G84" s="61" t="str">
        <f>IF(C84&lt;&gt;"",G2,"")</f>
        <v/>
      </c>
    </row>
    <row r="85" spans="1:7">
      <c r="A85" s="61" t="str">
        <f>IF(C85&lt;&gt;"",A2,"")</f>
        <v/>
      </c>
      <c r="B85" s="61" t="str">
        <f>IF(C85&lt;&gt;"",B2,"")</f>
        <v/>
      </c>
      <c r="C85" s="61" t="str">
        <f>IF(Sheet5!B22&lt;&gt;"",Sheet5!B22,"")</f>
        <v/>
      </c>
      <c r="D85" s="61" t="str">
        <f>IF(C85&lt;&gt;"",D2,"")</f>
        <v/>
      </c>
      <c r="E85" s="92" t="str">
        <f>IF(C85&lt;&gt;"",IF(Sheet5!D22&lt;&gt;"",IF(Sheet5!D22="zero",0,IF(Sheet5!D22&lt;&gt;"zero",Sheet5!D22,""))),"")</f>
        <v/>
      </c>
      <c r="F85" s="61" t="str">
        <f>IF(C85&lt;&gt;"",IF(Sheet1!J17=30,2,IF(Sheet1!J17=60,3)),"")</f>
        <v/>
      </c>
      <c r="G85" s="61" t="str">
        <f>IF(C85&lt;&gt;"",G2,"")</f>
        <v/>
      </c>
    </row>
    <row r="86" spans="1:7">
      <c r="A86" s="61" t="str">
        <f>IF(C86&lt;&gt;"",A2,"")</f>
        <v/>
      </c>
      <c r="B86" s="61" t="str">
        <f>IF(C86&lt;&gt;"",B2,"")</f>
        <v/>
      </c>
      <c r="C86" s="61" t="str">
        <f>IF(Sheet5!B23&lt;&gt;"",Sheet5!B23,"")</f>
        <v/>
      </c>
      <c r="D86" s="61" t="str">
        <f>IF(C86&lt;&gt;"",D2,"")</f>
        <v/>
      </c>
      <c r="E86" s="92" t="str">
        <f>IF(C86&lt;&gt;"",IF(Sheet5!D23&lt;&gt;"",IF(Sheet5!D23="zero",0,IF(Sheet5!D23&lt;&gt;"zero",Sheet5!D23,""))),"")</f>
        <v/>
      </c>
      <c r="F86" s="61" t="str">
        <f>IF(C86&lt;&gt;"",IF(Sheet1!J17=30,2,IF(Sheet1!J17=60,3)),"")</f>
        <v/>
      </c>
      <c r="G86" s="61" t="str">
        <f>IF(C86&lt;&gt;"",G2,"")</f>
        <v/>
      </c>
    </row>
    <row r="87" spans="1:7">
      <c r="A87" s="61" t="str">
        <f>IF(C87&lt;&gt;"",A2,"")</f>
        <v/>
      </c>
      <c r="B87" s="61" t="str">
        <f>IF(C87&lt;&gt;"",B2,"")</f>
        <v/>
      </c>
      <c r="C87" s="61" t="str">
        <f>IF(Sheet5!B24&lt;&gt;"",Sheet5!B24,"")</f>
        <v/>
      </c>
      <c r="D87" s="61" t="str">
        <f>IF(C87&lt;&gt;"",D2,"")</f>
        <v/>
      </c>
      <c r="E87" s="92" t="str">
        <f>IF(C87&lt;&gt;"",IF(Sheet5!D24&lt;&gt;"",IF(Sheet5!D24="zero",0,IF(Sheet5!D24&lt;&gt;"zero",Sheet5!D24,""))),"")</f>
        <v/>
      </c>
      <c r="F87" s="61" t="str">
        <f>IF(C87&lt;&gt;"",IF(Sheet1!J17=30,2,IF(Sheet1!J17=60,3)),"")</f>
        <v/>
      </c>
      <c r="G87" s="61" t="str">
        <f>IF(C87&lt;&gt;"",G2,"")</f>
        <v/>
      </c>
    </row>
    <row r="88" spans="1:7">
      <c r="A88" s="61" t="str">
        <f>IF(C88&lt;&gt;"",A2,"")</f>
        <v/>
      </c>
      <c r="B88" s="61" t="str">
        <f>IF(C88&lt;&gt;"",B2,"")</f>
        <v/>
      </c>
      <c r="C88" s="61" t="str">
        <f>IF(Sheet5!B25&lt;&gt;"",Sheet5!B25,"")</f>
        <v/>
      </c>
      <c r="D88" s="61" t="str">
        <f>IF(C88&lt;&gt;"",D2,"")</f>
        <v/>
      </c>
      <c r="E88" s="92" t="str">
        <f>IF(C88&lt;&gt;"",IF(Sheet5!D25&lt;&gt;"",IF(Sheet5!D25="zero",0,IF(Sheet5!D25&lt;&gt;"zero",Sheet5!D25,""))),"")</f>
        <v/>
      </c>
      <c r="F88" s="61" t="str">
        <f>IF(C88&lt;&gt;"",IF(Sheet1!J17=30,2,IF(Sheet1!J17=60,3)),"")</f>
        <v/>
      </c>
      <c r="G88" s="61" t="str">
        <f>IF(C88&lt;&gt;"",G2,"")</f>
        <v/>
      </c>
    </row>
    <row r="89" spans="1:7">
      <c r="A89" s="61" t="str">
        <f>IF(C89&lt;&gt;"",A2,"")</f>
        <v/>
      </c>
      <c r="B89" s="61" t="str">
        <f>IF(C89&lt;&gt;"",B2,"")</f>
        <v/>
      </c>
      <c r="C89" s="61" t="str">
        <f>IF(Sheet5!B26&lt;&gt;"",Sheet5!B26,"")</f>
        <v/>
      </c>
      <c r="D89" s="61" t="str">
        <f>IF(C89&lt;&gt;"",D2,"")</f>
        <v/>
      </c>
      <c r="E89" s="92" t="str">
        <f>IF(C89&lt;&gt;"",IF(Sheet5!D26&lt;&gt;"",IF(Sheet5!D26="zero",0,IF(Sheet5!D26&lt;&gt;"zero",Sheet5!D26,""))),"")</f>
        <v/>
      </c>
      <c r="F89" s="61" t="str">
        <f>IF(C89&lt;&gt;"",IF(Sheet1!J17=30,2,IF(Sheet1!J17=60,3)),"")</f>
        <v/>
      </c>
      <c r="G89" s="61" t="str">
        <f>IF(C89&lt;&gt;"",G2,"")</f>
        <v/>
      </c>
    </row>
    <row r="90" spans="1:7">
      <c r="A90" s="61" t="str">
        <f>IF(C90&lt;&gt;"",A2,"")</f>
        <v/>
      </c>
      <c r="B90" s="61" t="str">
        <f>IF(C90&lt;&gt;"",B2,"")</f>
        <v/>
      </c>
      <c r="C90" s="61" t="str">
        <f>IF(Sheet5!B27&lt;&gt;"",Sheet5!B27,"")</f>
        <v/>
      </c>
      <c r="D90" s="61" t="str">
        <f>IF(C90&lt;&gt;"",D2,"")</f>
        <v/>
      </c>
      <c r="E90" s="92" t="str">
        <f>IF(C90&lt;&gt;"",IF(Sheet5!D27&lt;&gt;"",IF(Sheet5!D27="zero",0,IF(Sheet5!D27&lt;&gt;"zero",Sheet5!D27,""))),"")</f>
        <v/>
      </c>
      <c r="F90" s="61" t="str">
        <f>IF(C90&lt;&gt;"",IF(Sheet1!J17=30,2,IF(Sheet1!J17=60,3)),"")</f>
        <v/>
      </c>
      <c r="G90" s="61" t="str">
        <f>IF(C90&lt;&gt;"",G2,"")</f>
        <v/>
      </c>
    </row>
    <row r="91" spans="1:7">
      <c r="A91" s="61" t="str">
        <f>IF(C91&lt;&gt;"",A2,"")</f>
        <v/>
      </c>
      <c r="B91" s="61" t="str">
        <f>IF(C91&lt;&gt;"",B2,"")</f>
        <v/>
      </c>
      <c r="C91" s="61" t="str">
        <f>IF(Sheet5!B28&lt;&gt;"",Sheet5!B28,"")</f>
        <v/>
      </c>
      <c r="D91" s="61" t="str">
        <f>IF(C91&lt;&gt;"",D2,"")</f>
        <v/>
      </c>
      <c r="E91" s="92" t="str">
        <f>IF(C91&lt;&gt;"",IF(Sheet5!D28&lt;&gt;"",IF(Sheet5!D28="zero",0,IF(Sheet5!D28&lt;&gt;"zero",Sheet5!D28,""))),"")</f>
        <v/>
      </c>
      <c r="F91" s="61" t="str">
        <f>IF(C91&lt;&gt;"",IF(Sheet1!J17=30,2,IF(Sheet1!J17=60,3)),"")</f>
        <v/>
      </c>
      <c r="G91" s="61" t="str">
        <f>IF(C91&lt;&gt;"",G2,"")</f>
        <v/>
      </c>
    </row>
    <row r="92" spans="1:7">
      <c r="A92" s="61" t="str">
        <f>IF(C92&lt;&gt;"",A2,"")</f>
        <v/>
      </c>
      <c r="B92" s="61" t="str">
        <f>IF(C92&lt;&gt;"",B2,"")</f>
        <v/>
      </c>
      <c r="C92" s="61" t="str">
        <f>IF(Sheet5!B29&lt;&gt;"",Sheet5!B29,"")</f>
        <v/>
      </c>
      <c r="D92" s="61" t="str">
        <f>IF(C92&lt;&gt;"",D2,"")</f>
        <v/>
      </c>
      <c r="E92" s="92" t="str">
        <f>IF(C92&lt;&gt;"",IF(Sheet5!D29&lt;&gt;"",IF(Sheet5!D29="zero",0,IF(Sheet5!D29&lt;&gt;"zero",Sheet5!D29,""))),"")</f>
        <v/>
      </c>
      <c r="F92" s="61" t="str">
        <f>IF(C92&lt;&gt;"",IF(Sheet1!J17=30,2,IF(Sheet1!J17=60,3)),"")</f>
        <v/>
      </c>
      <c r="G92" s="61" t="str">
        <f>IF(C92&lt;&gt;"",G2,"")</f>
        <v/>
      </c>
    </row>
    <row r="93" spans="1:7">
      <c r="A93" s="61" t="str">
        <f>IF(C93&lt;&gt;"",A2,"")</f>
        <v/>
      </c>
      <c r="B93" s="61" t="str">
        <f>IF(C93&lt;&gt;"",B2,"")</f>
        <v/>
      </c>
      <c r="C93" s="61" t="str">
        <f>IF(Sheet5!B30&lt;&gt;"",Sheet5!B30,"")</f>
        <v/>
      </c>
      <c r="D93" s="61" t="str">
        <f>IF(C93&lt;&gt;"",D2,"")</f>
        <v/>
      </c>
      <c r="E93" s="92" t="str">
        <f>IF(C93&lt;&gt;"",IF(Sheet5!D30&lt;&gt;"",IF(Sheet5!D30="zero",0,IF(Sheet5!D30&lt;&gt;"zero",Sheet5!D30,""))),"")</f>
        <v/>
      </c>
      <c r="F93" s="61" t="str">
        <f>IF(C93&lt;&gt;"",IF(Sheet1!J17=30,2,IF(Sheet1!J17=60,3)),"")</f>
        <v/>
      </c>
      <c r="G93" s="61" t="str">
        <f>IF(C93&lt;&gt;"",G2,"")</f>
        <v/>
      </c>
    </row>
    <row r="94" spans="1:7">
      <c r="A94" s="61" t="str">
        <f>IF(C94&lt;&gt;"",A2,"")</f>
        <v/>
      </c>
      <c r="B94" s="61" t="str">
        <f>IF(C94&lt;&gt;"",B2,"")</f>
        <v/>
      </c>
      <c r="C94" s="61" t="str">
        <f>IF(Sheet5!B31&lt;&gt;"",Sheet5!B31,"")</f>
        <v/>
      </c>
      <c r="D94" s="61" t="str">
        <f>IF(C94&lt;&gt;"",D2,"")</f>
        <v/>
      </c>
      <c r="E94" s="92" t="str">
        <f>IF(C94&lt;&gt;"",IF(Sheet5!D31&lt;&gt;"",IF(Sheet5!D31="zero",0,IF(Sheet5!D31&lt;&gt;"zero",Sheet5!D31,""))),"")</f>
        <v/>
      </c>
      <c r="F94" s="61" t="str">
        <f>IF(C94&lt;&gt;"",IF(Sheet1!J17=30,2,IF(Sheet1!J17=60,3)),"")</f>
        <v/>
      </c>
      <c r="G94" s="61" t="str">
        <f>IF(C94&lt;&gt;"",G2,"")</f>
        <v/>
      </c>
    </row>
    <row r="95" spans="1:7">
      <c r="A95" s="61" t="str">
        <f>IF(C95&lt;&gt;"",A2,"")</f>
        <v/>
      </c>
      <c r="B95" s="61" t="str">
        <f>IF(C95&lt;&gt;"",B2,"")</f>
        <v/>
      </c>
      <c r="C95" s="61" t="str">
        <f>IF(Sheet5!B32&lt;&gt;"",Sheet5!B32,"")</f>
        <v/>
      </c>
      <c r="D95" s="61" t="str">
        <f>IF(C95&lt;&gt;"",D2,"")</f>
        <v/>
      </c>
      <c r="E95" s="92" t="str">
        <f>IF(C95&lt;&gt;"",IF(Sheet5!D32&lt;&gt;"",IF(Sheet5!D32="zero",0,IF(Sheet5!D32&lt;&gt;"zero",Sheet5!D32,""))),"")</f>
        <v/>
      </c>
      <c r="F95" s="61" t="str">
        <f>IF(C95&lt;&gt;"",IF(Sheet1!J17=30,2,IF(Sheet1!J17=60,3)),"")</f>
        <v/>
      </c>
      <c r="G95" s="61" t="str">
        <f>IF(C95&lt;&gt;"",G2,"")</f>
        <v/>
      </c>
    </row>
    <row r="96" spans="1:7">
      <c r="A96" s="61" t="str">
        <f>IF(C96&lt;&gt;"",A2,"")</f>
        <v/>
      </c>
      <c r="B96" s="61" t="str">
        <f>IF(C96&lt;&gt;"",B2,"")</f>
        <v/>
      </c>
      <c r="C96" s="61" t="str">
        <f>IF(Sheet5!B33&lt;&gt;"",Sheet5!B33,"")</f>
        <v/>
      </c>
      <c r="D96" s="61" t="str">
        <f>IF(C96&lt;&gt;"",D2,"")</f>
        <v/>
      </c>
      <c r="E96" s="92" t="str">
        <f>IF(C96&lt;&gt;"",IF(Sheet5!D33&lt;&gt;"",IF(Sheet5!D33="zero",0,IF(Sheet5!D33&lt;&gt;"zero",Sheet5!D33,""))),"")</f>
        <v/>
      </c>
      <c r="F96" s="61" t="str">
        <f>IF(C96&lt;&gt;"",IF(Sheet1!J17=30,2,IF(Sheet1!J17=60,3)),"")</f>
        <v/>
      </c>
      <c r="G96" s="61" t="str">
        <f>IF(C96&lt;&gt;"",G2,"")</f>
        <v/>
      </c>
    </row>
    <row r="97" spans="1:7">
      <c r="A97" s="61" t="str">
        <f>IF(C97&lt;&gt;"",A2,"")</f>
        <v/>
      </c>
      <c r="B97" s="61" t="str">
        <f>IF(C97&lt;&gt;"",B2,"")</f>
        <v/>
      </c>
      <c r="C97" s="61" t="str">
        <f>IF(Sheet5!B34&lt;&gt;"",Sheet5!B34,"")</f>
        <v/>
      </c>
      <c r="D97" s="61" t="str">
        <f>IF(C97&lt;&gt;"",D2,"")</f>
        <v/>
      </c>
      <c r="E97" s="92" t="str">
        <f>IF(C97&lt;&gt;"",IF(Sheet5!D34&lt;&gt;"",IF(Sheet5!D34="zero",0,IF(Sheet5!D34&lt;&gt;"zero",Sheet5!D34,""))),"")</f>
        <v/>
      </c>
      <c r="F97" s="61" t="str">
        <f>IF(C97&lt;&gt;"",IF(Sheet1!J17=30,2,IF(Sheet1!J17=60,3)),"")</f>
        <v/>
      </c>
      <c r="G97" s="61" t="str">
        <f>IF(C97&lt;&gt;"",G2,"")</f>
        <v/>
      </c>
    </row>
    <row r="98" spans="1:7">
      <c r="A98" s="61" t="str">
        <f>IF(C98&lt;&gt;"",A2,"")</f>
        <v/>
      </c>
      <c r="B98" s="61" t="str">
        <f>IF(C98&lt;&gt;"",B2,"")</f>
        <v/>
      </c>
      <c r="C98" s="61" t="str">
        <f>IF(Sheet5!B35&lt;&gt;"",Sheet5!B35,"")</f>
        <v/>
      </c>
      <c r="D98" s="61" t="str">
        <f>IF(C98&lt;&gt;"",D2,"")</f>
        <v/>
      </c>
      <c r="E98" s="92" t="str">
        <f>IF(C98&lt;&gt;"",IF(Sheet5!D35&lt;&gt;"",IF(Sheet5!D35="zero",0,IF(Sheet5!D35&lt;&gt;"zero",Sheet5!D35,""))),"")</f>
        <v/>
      </c>
      <c r="F98" s="61" t="str">
        <f>IF(C98&lt;&gt;"",IF(Sheet1!J17=30,2,IF(Sheet1!J17=60,3)),"")</f>
        <v/>
      </c>
      <c r="G98" s="61" t="str">
        <f>IF(C98&lt;&gt;"",G2,"")</f>
        <v/>
      </c>
    </row>
    <row r="99" spans="1:7">
      <c r="A99" s="61" t="str">
        <f>IF(C99&lt;&gt;"",A2,"")</f>
        <v/>
      </c>
      <c r="B99" s="61" t="str">
        <f>IF(C99&lt;&gt;"",B2,"")</f>
        <v/>
      </c>
      <c r="C99" s="61" t="str">
        <f>IF(Sheet5!B36&lt;&gt;"",Sheet5!B36,"")</f>
        <v/>
      </c>
      <c r="D99" s="61" t="str">
        <f>IF(C99&lt;&gt;"",D2,"")</f>
        <v/>
      </c>
      <c r="E99" s="92" t="str">
        <f>IF(C99&lt;&gt;"",IF(Sheet5!D36&lt;&gt;"",IF(Sheet5!D36="zero",0,IF(Sheet5!D36&lt;&gt;"zero",Sheet5!D36,""))),"")</f>
        <v/>
      </c>
      <c r="F99" s="61" t="str">
        <f>IF(C99&lt;&gt;"",IF(Sheet1!J17=30,2,IF(Sheet1!J17=60,3)),"")</f>
        <v/>
      </c>
      <c r="G99" s="61" t="str">
        <f>IF(C99&lt;&gt;"",G2,"")</f>
        <v/>
      </c>
    </row>
    <row r="100" spans="1:7">
      <c r="A100" s="61" t="str">
        <f>IF(C100&lt;&gt;"",A2,"")</f>
        <v/>
      </c>
      <c r="B100" s="61" t="str">
        <f>IF(C100&lt;&gt;"",B2,"")</f>
        <v/>
      </c>
      <c r="C100" s="61" t="str">
        <f>IF(Sheet5!B37&lt;&gt;"",Sheet5!B37,"")</f>
        <v/>
      </c>
      <c r="D100" s="61" t="str">
        <f>IF(C100&lt;&gt;"",D2,"")</f>
        <v/>
      </c>
      <c r="E100" s="92" t="str">
        <f>IF(C100&lt;&gt;"",IF(Sheet5!D37&lt;&gt;"",IF(Sheet5!D37="zero",0,IF(Sheet5!D37&lt;&gt;"zero",Sheet5!D37,""))),"")</f>
        <v/>
      </c>
      <c r="F100" s="61" t="str">
        <f>IF(C100&lt;&gt;"",IF(Sheet1!J17=30,2,IF(Sheet1!J17=60,3)),"")</f>
        <v/>
      </c>
      <c r="G100" s="61" t="str">
        <f>IF(C100&lt;&gt;"",G2,"")</f>
        <v/>
      </c>
    </row>
    <row r="101" spans="1:7">
      <c r="A101" s="61" t="str">
        <f>IF(C101&lt;&gt;"",A2,"")</f>
        <v/>
      </c>
      <c r="B101" s="61" t="str">
        <f>IF(C101&lt;&gt;"",B2,"")</f>
        <v/>
      </c>
      <c r="C101" s="61" t="str">
        <f>IF(Sheet5!B38&lt;&gt;"",Sheet5!B38,"")</f>
        <v/>
      </c>
      <c r="D101" s="61" t="str">
        <f>IF(C101&lt;&gt;"",D2,"")</f>
        <v/>
      </c>
      <c r="E101" s="92" t="str">
        <f>IF(C101&lt;&gt;"",IF(Sheet5!D38&lt;&gt;"",IF(Sheet5!D38="zero",0,IF(Sheet5!D38&lt;&gt;"zero",Sheet5!D38,""))),"")</f>
        <v/>
      </c>
      <c r="F101" s="61" t="str">
        <f>IF(C101&lt;&gt;"",IF(Sheet1!J17=30,2,IF(Sheet1!J17=60,3)),"")</f>
        <v/>
      </c>
      <c r="G101" s="61" t="str">
        <f>IF(C101&lt;&gt;"",G2,"")</f>
        <v/>
      </c>
    </row>
    <row r="102" spans="1:7">
      <c r="A102" s="91" t="str">
        <f>IF(C102&lt;&gt;"",A2,"")</f>
        <v/>
      </c>
      <c r="B102" s="91" t="str">
        <f>IF(C102&lt;&gt;"",B2,"")</f>
        <v/>
      </c>
      <c r="C102" s="91" t="str">
        <f>IF(Sheet6!B19&lt;&gt;"",Sheet6!B19,"")</f>
        <v/>
      </c>
      <c r="D102" s="91" t="str">
        <f>IF(C102&lt;&gt;"",D2,"")</f>
        <v/>
      </c>
      <c r="E102" s="93" t="str">
        <f>IF(C102&lt;&gt;"",IF(Sheet6!D19&lt;&gt;"",IF(Sheet6!D19="zero",0,IF(Sheet6!D19&lt;&gt;"zero",Sheet6!D19,""))),"")</f>
        <v/>
      </c>
      <c r="F102" s="61" t="str">
        <f>IF(C102&lt;&gt;"",IF(Sheet1!J17=30,2,IF(Sheet1!J17=60,3)),"")</f>
        <v/>
      </c>
      <c r="G102" s="61" t="str">
        <f>IF(C102&lt;&gt;"",G2,"")</f>
        <v/>
      </c>
    </row>
    <row r="103" spans="1:7">
      <c r="A103" s="61" t="str">
        <f>IF(C103&lt;&gt;"",A2,"")</f>
        <v/>
      </c>
      <c r="B103" s="61" t="str">
        <f>IF(C103&lt;&gt;"",B2,"")</f>
        <v/>
      </c>
      <c r="C103" s="61" t="str">
        <f>IF(Sheet6!B20&lt;&gt;"",Sheet6!B20,"")</f>
        <v/>
      </c>
      <c r="D103" s="61" t="str">
        <f>IF(C103&lt;&gt;"",D2,"")</f>
        <v/>
      </c>
      <c r="E103" s="92" t="str">
        <f>IF(C103&lt;&gt;"",IF(Sheet6!D20&lt;&gt;"",IF(Sheet6!D20="zero",0,IF(Sheet6!D20&lt;&gt;"zero",Sheet6!D20,""))),"")</f>
        <v/>
      </c>
      <c r="F103" s="61" t="str">
        <f>IF(C103&lt;&gt;"",IF(Sheet1!J17=30,2,IF(Sheet1!J17=60,3)),"")</f>
        <v/>
      </c>
      <c r="G103" s="61" t="str">
        <f>IF(C103&lt;&gt;"",G2,"")</f>
        <v/>
      </c>
    </row>
    <row r="104" spans="1:7">
      <c r="A104" s="61" t="str">
        <f>IF(C104&lt;&gt;"",A2,"")</f>
        <v/>
      </c>
      <c r="B104" s="61" t="str">
        <f>IF(C104&lt;&gt;"",B2,"")</f>
        <v/>
      </c>
      <c r="C104" s="61" t="str">
        <f>IF(Sheet6!B21&lt;&gt;"",Sheet6!B21,"")</f>
        <v/>
      </c>
      <c r="D104" s="61" t="str">
        <f>IF(C104&lt;&gt;"",D2,"")</f>
        <v/>
      </c>
      <c r="E104" s="92" t="str">
        <f>IF(C104&lt;&gt;"",IF(Sheet6!D21&lt;&gt;"",IF(Sheet6!D21="zero",0,IF(Sheet6!D21&lt;&gt;"zero",Sheet6!D21,""))),"")</f>
        <v/>
      </c>
      <c r="F104" s="61" t="str">
        <f>IF(C104&lt;&gt;"",IF(Sheet1!J17=30,2,IF(Sheet1!J17=60,3)),"")</f>
        <v/>
      </c>
      <c r="G104" s="61" t="str">
        <f>IF(C104&lt;&gt;"",G2,"")</f>
        <v/>
      </c>
    </row>
    <row r="105" spans="1:7">
      <c r="A105" s="61" t="str">
        <f>IF(C105&lt;&gt;"",A2,"")</f>
        <v/>
      </c>
      <c r="B105" s="61" t="str">
        <f>IF(C105&lt;&gt;"",B2,"")</f>
        <v/>
      </c>
      <c r="C105" s="61" t="str">
        <f>IF(Sheet6!B22&lt;&gt;"",Sheet6!B22,"")</f>
        <v/>
      </c>
      <c r="D105" s="61" t="str">
        <f>IF(C105&lt;&gt;"",D2,"")</f>
        <v/>
      </c>
      <c r="E105" s="92" t="str">
        <f>IF(C105&lt;&gt;"",IF(Sheet6!D22&lt;&gt;"",IF(Sheet6!D22="zero",0,IF(Sheet6!D22&lt;&gt;"zero",Sheet6!D22,""))),"")</f>
        <v/>
      </c>
      <c r="F105" s="61" t="str">
        <f>IF(C105&lt;&gt;"",IF(Sheet1!J17=30,2,IF(Sheet1!J17=60,3)),"")</f>
        <v/>
      </c>
      <c r="G105" s="61" t="str">
        <f>IF(C105&lt;&gt;"",G2,"")</f>
        <v/>
      </c>
    </row>
    <row r="106" spans="1:7">
      <c r="A106" s="61" t="str">
        <f>IF(C106&lt;&gt;"",A2,"")</f>
        <v/>
      </c>
      <c r="B106" s="61" t="str">
        <f>IF(C106&lt;&gt;"",B2,"")</f>
        <v/>
      </c>
      <c r="C106" s="61" t="str">
        <f>IF(Sheet6!B23&lt;&gt;"",Sheet6!B23,"")</f>
        <v/>
      </c>
      <c r="D106" s="61" t="str">
        <f>IF(C106&lt;&gt;"",D2,"")</f>
        <v/>
      </c>
      <c r="E106" s="92" t="str">
        <f>IF(C106&lt;&gt;"",IF(Sheet6!D23&lt;&gt;"",IF(Sheet6!D23="zero",0,IF(Sheet6!D23&lt;&gt;"zero",Sheet6!D23,""))),"")</f>
        <v/>
      </c>
      <c r="F106" s="61" t="str">
        <f>IF(C106&lt;&gt;"",IF(Sheet1!J17=30,2,IF(Sheet1!J17=60,3)),"")</f>
        <v/>
      </c>
      <c r="G106" s="61" t="str">
        <f>IF(C106&lt;&gt;"",G2,"")</f>
        <v/>
      </c>
    </row>
    <row r="107" spans="1:7">
      <c r="A107" s="61" t="str">
        <f>IF(C107&lt;&gt;"",A2,"")</f>
        <v/>
      </c>
      <c r="B107" s="61" t="str">
        <f>IF(C107&lt;&gt;"",B2,"")</f>
        <v/>
      </c>
      <c r="C107" s="61" t="str">
        <f>IF(Sheet6!B24&lt;&gt;"",Sheet6!B24,"")</f>
        <v/>
      </c>
      <c r="D107" s="61" t="str">
        <f>IF(C107&lt;&gt;"",D2,"")</f>
        <v/>
      </c>
      <c r="E107" s="92" t="str">
        <f>IF(C107&lt;&gt;"",IF(Sheet6!D24&lt;&gt;"",IF(Sheet6!D24="zero",0,IF(Sheet6!D24&lt;&gt;"zero",Sheet6!D24,""))),"")</f>
        <v/>
      </c>
      <c r="F107" s="61" t="str">
        <f>IF(C107&lt;&gt;"",IF(Sheet1!J17=30,2,IF(Sheet1!J17=60,3)),"")</f>
        <v/>
      </c>
      <c r="G107" s="61" t="str">
        <f>IF(C107&lt;&gt;"",G2,"")</f>
        <v/>
      </c>
    </row>
    <row r="108" spans="1:7">
      <c r="A108" s="61" t="str">
        <f>IF(C108&lt;&gt;"",A2,"")</f>
        <v/>
      </c>
      <c r="B108" s="61" t="str">
        <f>IF(C108&lt;&gt;"",B2,"")</f>
        <v/>
      </c>
      <c r="C108" s="61" t="str">
        <f>IF(Sheet6!B25&lt;&gt;"",Sheet6!B25,"")</f>
        <v/>
      </c>
      <c r="D108" s="61" t="str">
        <f>IF(C108&lt;&gt;"",D2,"")</f>
        <v/>
      </c>
      <c r="E108" s="92" t="str">
        <f>IF(C108&lt;&gt;"",IF(Sheet6!D25&lt;&gt;"",IF(Sheet6!D25="zero",0,IF(Sheet6!D25&lt;&gt;"zero",Sheet6!D25,""))),"")</f>
        <v/>
      </c>
      <c r="F108" s="61" t="str">
        <f>IF(C108&lt;&gt;"",IF(Sheet1!J17=30,2,IF(Sheet1!J17=60,3)),"")</f>
        <v/>
      </c>
      <c r="G108" s="61" t="str">
        <f>IF(C108&lt;&gt;"",G2,"")</f>
        <v/>
      </c>
    </row>
    <row r="109" spans="1:7">
      <c r="A109" s="61" t="str">
        <f>IF(C109&lt;&gt;"",A2,"")</f>
        <v/>
      </c>
      <c r="B109" s="61" t="str">
        <f>IF(C109&lt;&gt;"",B2,"")</f>
        <v/>
      </c>
      <c r="C109" s="61" t="str">
        <f>IF(Sheet6!B26&lt;&gt;"",Sheet6!B26,"")</f>
        <v/>
      </c>
      <c r="D109" s="61" t="str">
        <f>IF(C109&lt;&gt;"",D2,"")</f>
        <v/>
      </c>
      <c r="E109" s="92" t="str">
        <f>IF(C109&lt;&gt;"",IF(Sheet6!D26&lt;&gt;"",IF(Sheet6!D26="zero",0,IF(Sheet6!D26&lt;&gt;"zero",Sheet6!D26,""))),"")</f>
        <v/>
      </c>
      <c r="F109" s="61" t="str">
        <f>IF(C109&lt;&gt;"",IF(Sheet1!J17=30,2,IF(Sheet1!J17=60,3)),"")</f>
        <v/>
      </c>
      <c r="G109" s="61" t="str">
        <f>IF(C109&lt;&gt;"",G2,"")</f>
        <v/>
      </c>
    </row>
    <row r="110" spans="1:7">
      <c r="A110" s="61" t="str">
        <f>IF(C110&lt;&gt;"",A2,"")</f>
        <v/>
      </c>
      <c r="B110" s="61" t="str">
        <f>IF(C110&lt;&gt;"",B2,"")</f>
        <v/>
      </c>
      <c r="C110" s="61" t="str">
        <f>IF(Sheet6!B27&lt;&gt;"",Sheet6!B27,"")</f>
        <v/>
      </c>
      <c r="D110" s="61" t="str">
        <f>IF(C110&lt;&gt;"",D2,"")</f>
        <v/>
      </c>
      <c r="E110" s="92" t="str">
        <f>IF(C110&lt;&gt;"",IF(Sheet6!D27&lt;&gt;"",IF(Sheet6!D27="zero",0,IF(Sheet6!D27&lt;&gt;"zero",Sheet6!D27,""))),"")</f>
        <v/>
      </c>
      <c r="F110" s="61" t="str">
        <f>IF(C110&lt;&gt;"",IF(Sheet1!J17=30,2,IF(Sheet1!J17=60,3)),"")</f>
        <v/>
      </c>
      <c r="G110" s="61" t="str">
        <f>IF(C110&lt;&gt;"",G2,"")</f>
        <v/>
      </c>
    </row>
    <row r="111" spans="1:7">
      <c r="A111" s="61" t="str">
        <f>IF(C111&lt;&gt;"",A2,"")</f>
        <v/>
      </c>
      <c r="B111" s="61" t="str">
        <f>IF(C111&lt;&gt;"",B2,"")</f>
        <v/>
      </c>
      <c r="C111" s="61" t="str">
        <f>IF(Sheet6!B28&lt;&gt;"",Sheet6!B28,"")</f>
        <v/>
      </c>
      <c r="D111" s="61" t="str">
        <f>IF(C111&lt;&gt;"",D2,"")</f>
        <v/>
      </c>
      <c r="E111" s="92" t="str">
        <f>IF(C111&lt;&gt;"",IF(Sheet6!D28&lt;&gt;"",IF(Sheet6!D28="zero",0,IF(Sheet6!D28&lt;&gt;"zero",Sheet6!D28,""))),"")</f>
        <v/>
      </c>
      <c r="F111" s="61" t="str">
        <f>IF(C111&lt;&gt;"",IF(Sheet1!J17=30,2,IF(Sheet1!J17=60,3)),"")</f>
        <v/>
      </c>
      <c r="G111" s="61" t="str">
        <f>IF(C111&lt;&gt;"",G2,"")</f>
        <v/>
      </c>
    </row>
    <row r="112" spans="1:7">
      <c r="A112" s="61" t="str">
        <f>IF(C112&lt;&gt;"",A2,"")</f>
        <v/>
      </c>
      <c r="B112" s="61" t="str">
        <f>IF(C112&lt;&gt;"",B2,"")</f>
        <v/>
      </c>
      <c r="C112" s="61" t="str">
        <f>IF(Sheet6!B29&lt;&gt;"",Sheet6!B29,"")</f>
        <v/>
      </c>
      <c r="D112" s="61" t="str">
        <f>IF(C112&lt;&gt;"",D2,"")</f>
        <v/>
      </c>
      <c r="E112" s="92" t="str">
        <f>IF(C112&lt;&gt;"",IF(Sheet6!D29&lt;&gt;"",IF(Sheet6!D29="zero",0,IF(Sheet6!D29&lt;&gt;"zero",Sheet6!D29,""))),"")</f>
        <v/>
      </c>
      <c r="F112" s="61" t="str">
        <f>IF(C112&lt;&gt;"",IF(Sheet1!J17=30,2,IF(Sheet1!J17=60,3)),"")</f>
        <v/>
      </c>
      <c r="G112" s="61" t="str">
        <f>IF(C112&lt;&gt;"",G2,"")</f>
        <v/>
      </c>
    </row>
    <row r="113" spans="1:7">
      <c r="A113" s="61" t="str">
        <f>IF(C113&lt;&gt;"",A2,"")</f>
        <v/>
      </c>
      <c r="B113" s="61" t="str">
        <f>IF(C113&lt;&gt;"",B2,"")</f>
        <v/>
      </c>
      <c r="C113" s="61" t="str">
        <f>IF(Sheet6!B30&lt;&gt;"",Sheet6!B30,"")</f>
        <v/>
      </c>
      <c r="D113" s="61" t="str">
        <f>IF(C113&lt;&gt;"",D2,"")</f>
        <v/>
      </c>
      <c r="E113" s="92" t="str">
        <f>IF(C113&lt;&gt;"",IF(Sheet6!D30&lt;&gt;"",IF(Sheet6!D30="zero",0,IF(Sheet6!D30&lt;&gt;"zero",Sheet6!D30,""))),"")</f>
        <v/>
      </c>
      <c r="F113" s="61" t="str">
        <f>IF(C113&lt;&gt;"",IF(Sheet1!J17=30,2,IF(Sheet1!J17=60,3)),"")</f>
        <v/>
      </c>
      <c r="G113" s="61" t="str">
        <f>IF(C113&lt;&gt;"",G2,"")</f>
        <v/>
      </c>
    </row>
    <row r="114" spans="1:7">
      <c r="A114" s="61" t="str">
        <f>IF(C114&lt;&gt;"",A2,"")</f>
        <v/>
      </c>
      <c r="B114" s="61" t="str">
        <f>IF(C114&lt;&gt;"",B2,"")</f>
        <v/>
      </c>
      <c r="C114" s="61" t="str">
        <f>IF(Sheet6!B31&lt;&gt;"",Sheet6!B31,"")</f>
        <v/>
      </c>
      <c r="D114" s="61" t="str">
        <f>IF(C114&lt;&gt;"",D2,"")</f>
        <v/>
      </c>
      <c r="E114" s="92" t="str">
        <f>IF(C114&lt;&gt;"",IF(Sheet6!D31&lt;&gt;"",IF(Sheet6!D31="zero",0,IF(Sheet6!D31&lt;&gt;"zero",Sheet6!D31,""))),"")</f>
        <v/>
      </c>
      <c r="F114" s="61" t="str">
        <f>IF(C114&lt;&gt;"",IF(Sheet1!J17=30,2,IF(Sheet1!J17=60,3)),"")</f>
        <v/>
      </c>
      <c r="G114" s="61" t="str">
        <f>IF(C114&lt;&gt;"",G2,"")</f>
        <v/>
      </c>
    </row>
    <row r="115" spans="1:7">
      <c r="A115" s="61" t="str">
        <f>IF(C115&lt;&gt;"",A2,"")</f>
        <v/>
      </c>
      <c r="B115" s="61" t="str">
        <f>IF(C115&lt;&gt;"",B2,"")</f>
        <v/>
      </c>
      <c r="C115" s="61" t="str">
        <f>IF(Sheet6!B32&lt;&gt;"",Sheet6!B32,"")</f>
        <v/>
      </c>
      <c r="D115" s="61" t="str">
        <f>IF(C115&lt;&gt;"",D2,"")</f>
        <v/>
      </c>
      <c r="E115" s="92" t="str">
        <f>IF(C115&lt;&gt;"",IF(Sheet6!D32&lt;&gt;"",IF(Sheet6!D32="zero",0,IF(Sheet6!D32&lt;&gt;"zero",Sheet6!D32,""))),"")</f>
        <v/>
      </c>
      <c r="F115" s="61" t="str">
        <f>IF(C115&lt;&gt;"",IF(Sheet1!J17=30,2,IF(Sheet1!J17=60,3)),"")</f>
        <v/>
      </c>
      <c r="G115" s="61" t="str">
        <f>IF(C115&lt;&gt;"",G2,"")</f>
        <v/>
      </c>
    </row>
    <row r="116" spans="1:7">
      <c r="A116" s="61" t="str">
        <f>IF(C116&lt;&gt;"",A2,"")</f>
        <v/>
      </c>
      <c r="B116" s="61" t="str">
        <f>IF(C116&lt;&gt;"",B2,"")</f>
        <v/>
      </c>
      <c r="C116" s="61" t="str">
        <f>IF(Sheet6!B33&lt;&gt;"",Sheet6!B33,"")</f>
        <v/>
      </c>
      <c r="D116" s="61" t="str">
        <f>IF(C116&lt;&gt;"",D2,"")</f>
        <v/>
      </c>
      <c r="E116" s="92" t="str">
        <f>IF(C116&lt;&gt;"",IF(Sheet6!D33&lt;&gt;"",IF(Sheet6!D33="zero",0,IF(Sheet6!D33&lt;&gt;"zero",Sheet6!D33,""))),"")</f>
        <v/>
      </c>
      <c r="F116" s="61" t="str">
        <f>IF(C116&lt;&gt;"",IF(Sheet1!J17=30,2,IF(Sheet1!J17=60,3)),"")</f>
        <v/>
      </c>
      <c r="G116" s="61" t="str">
        <f>IF(C116&lt;&gt;"",G2,"")</f>
        <v/>
      </c>
    </row>
    <row r="117" spans="1:7">
      <c r="A117" s="61" t="str">
        <f>IF(C117&lt;&gt;"",A2,"")</f>
        <v/>
      </c>
      <c r="B117" s="61" t="str">
        <f>IF(C117&lt;&gt;"",B2,"")</f>
        <v/>
      </c>
      <c r="C117" s="61" t="str">
        <f>IF(Sheet6!B34&lt;&gt;"",Sheet6!B34,"")</f>
        <v/>
      </c>
      <c r="D117" s="61" t="str">
        <f>IF(C117&lt;&gt;"",D2,"")</f>
        <v/>
      </c>
      <c r="E117" s="92" t="str">
        <f>IF(C117&lt;&gt;"",IF(Sheet6!D34&lt;&gt;"",IF(Sheet6!D34="zero",0,IF(Sheet6!D34&lt;&gt;"zero",Sheet6!D34,""))),"")</f>
        <v/>
      </c>
      <c r="F117" s="61" t="str">
        <f>IF(C117&lt;&gt;"",IF(Sheet1!J17=30,2,IF(Sheet1!J17=60,3)),"")</f>
        <v/>
      </c>
      <c r="G117" s="61" t="str">
        <f>IF(C117&lt;&gt;"",G2,"")</f>
        <v/>
      </c>
    </row>
    <row r="118" spans="1:7">
      <c r="A118" s="61" t="str">
        <f>IF(C118&lt;&gt;"",A2,"")</f>
        <v/>
      </c>
      <c r="B118" s="61" t="str">
        <f>IF(C118&lt;&gt;"",B2,"")</f>
        <v/>
      </c>
      <c r="C118" s="61" t="str">
        <f>IF(Sheet6!B35&lt;&gt;"",Sheet6!B35,"")</f>
        <v/>
      </c>
      <c r="D118" s="61" t="str">
        <f>IF(C118&lt;&gt;"",D2,"")</f>
        <v/>
      </c>
      <c r="E118" s="92" t="str">
        <f>IF(C118&lt;&gt;"",IF(Sheet6!D35&lt;&gt;"",IF(Sheet6!D35="zero",0,IF(Sheet6!D35&lt;&gt;"zero",Sheet6!D35,""))),"")</f>
        <v/>
      </c>
      <c r="F118" s="61" t="str">
        <f>IF(C118&lt;&gt;"",IF(Sheet1!J17=30,2,IF(Sheet1!J17=60,3)),"")</f>
        <v/>
      </c>
      <c r="G118" s="61" t="str">
        <f>IF(C118&lt;&gt;"",G2,"")</f>
        <v/>
      </c>
    </row>
    <row r="119" spans="1:7">
      <c r="A119" s="61" t="str">
        <f>IF(C119&lt;&gt;"",A2,"")</f>
        <v/>
      </c>
      <c r="B119" s="61" t="str">
        <f>IF(C119&lt;&gt;"",B2,"")</f>
        <v/>
      </c>
      <c r="C119" s="61" t="str">
        <f>IF(Sheet6!B36&lt;&gt;"",Sheet6!B36,"")</f>
        <v/>
      </c>
      <c r="D119" s="61" t="str">
        <f>IF(C119&lt;&gt;"",D2,"")</f>
        <v/>
      </c>
      <c r="E119" s="92" t="str">
        <f>IF(C119&lt;&gt;"",IF(Sheet6!D36&lt;&gt;"",IF(Sheet6!D36="zero",0,IF(Sheet6!D36&lt;&gt;"zero",Sheet6!D36,""))),"")</f>
        <v/>
      </c>
      <c r="F119" s="61" t="str">
        <f>IF(C119&lt;&gt;"",IF(Sheet1!J17=30,2,IF(Sheet1!J17=60,3)),"")</f>
        <v/>
      </c>
      <c r="G119" s="61" t="str">
        <f>IF(C119&lt;&gt;"",G2,"")</f>
        <v/>
      </c>
    </row>
    <row r="120" spans="1:7">
      <c r="A120" s="61" t="str">
        <f>IF(C120&lt;&gt;"",A2,"")</f>
        <v/>
      </c>
      <c r="B120" s="61" t="str">
        <f>IF(C120&lt;&gt;"",B2,"")</f>
        <v/>
      </c>
      <c r="C120" s="61" t="str">
        <f>IF(Sheet6!B37&lt;&gt;"",Sheet6!B37,"")</f>
        <v/>
      </c>
      <c r="D120" s="61" t="str">
        <f>IF(C120&lt;&gt;"",D2,"")</f>
        <v/>
      </c>
      <c r="E120" s="92" t="str">
        <f>IF(C120&lt;&gt;"",IF(Sheet6!D37&lt;&gt;"",IF(Sheet6!D37="zero",0,IF(Sheet6!D37&lt;&gt;"zero",Sheet6!D37,""))),"")</f>
        <v/>
      </c>
      <c r="F120" s="61" t="str">
        <f>IF(C120&lt;&gt;"",IF(Sheet1!J17=30,2,IF(Sheet1!J17=60,3)),"")</f>
        <v/>
      </c>
      <c r="G120" s="61" t="str">
        <f>IF(C120&lt;&gt;"",G2,"")</f>
        <v/>
      </c>
    </row>
    <row r="121" spans="1:7">
      <c r="A121" s="61" t="str">
        <f>IF(C121&lt;&gt;"",A2,"")</f>
        <v/>
      </c>
      <c r="B121" s="61" t="str">
        <f>IF(C121&lt;&gt;"",B2,"")</f>
        <v/>
      </c>
      <c r="C121" s="61" t="str">
        <f>IF(Sheet6!B38&lt;&gt;"",Sheet6!B38,"")</f>
        <v/>
      </c>
      <c r="D121" s="61" t="str">
        <f>IF(C121&lt;&gt;"",D2,"")</f>
        <v/>
      </c>
      <c r="E121" s="92" t="str">
        <f>IF(C121&lt;&gt;"",IF(Sheet6!D38&lt;&gt;"",IF(Sheet6!D38="zero",0,IF(Sheet6!D38&lt;&gt;"zero",Sheet6!D38,""))),"")</f>
        <v/>
      </c>
      <c r="F121" s="61" t="str">
        <f>IF(C121&lt;&gt;"",IF(Sheet1!J17=30,2,IF(Sheet1!J17=60,3)),"")</f>
        <v/>
      </c>
      <c r="G121" s="61" t="str">
        <f>IF(C121&lt;&gt;"",G2,"")</f>
        <v/>
      </c>
    </row>
    <row r="122" spans="1:7">
      <c r="A122" s="91" t="str">
        <f>IF(C122&lt;&gt;"",A2,"")</f>
        <v/>
      </c>
      <c r="B122" s="91" t="str">
        <f>IF(C122&lt;&gt;"",B2,"")</f>
        <v/>
      </c>
      <c r="C122" s="91" t="str">
        <f>IF(Sheet7!B19&lt;&gt;"",Sheet7!B19,"")</f>
        <v/>
      </c>
      <c r="D122" s="91" t="str">
        <f>IF(C122&lt;&gt;"",D2,"")</f>
        <v/>
      </c>
      <c r="E122" s="93" t="str">
        <f>IF(C122&lt;&gt;"",IF(Sheet7!D19&lt;&gt;"",IF(Sheet7!D19="zero",0,IF(Sheet7!D19&lt;&gt;"zero",Sheet7!D19,""))),"")</f>
        <v/>
      </c>
      <c r="F122" s="61" t="str">
        <f>IF(C122&lt;&gt;"",IF(Sheet1!J17=30,2,IF(Sheet1!J17=60,3)),"")</f>
        <v/>
      </c>
      <c r="G122" s="61" t="str">
        <f>IF(C122&lt;&gt;"",G2,"")</f>
        <v/>
      </c>
    </row>
    <row r="123" spans="1:7">
      <c r="A123" s="61" t="str">
        <f>IF(C123&lt;&gt;"",A2,"")</f>
        <v/>
      </c>
      <c r="B123" s="61" t="str">
        <f>IF(C123&lt;&gt;"",B2,"")</f>
        <v/>
      </c>
      <c r="C123" s="61" t="str">
        <f>IF(Sheet7!B20&lt;&gt;"",Sheet7!B20,"")</f>
        <v/>
      </c>
      <c r="D123" s="61" t="str">
        <f>IF(C123&lt;&gt;"",D2,"")</f>
        <v/>
      </c>
      <c r="E123" s="92" t="str">
        <f>IF(C123&lt;&gt;"",IF(Sheet7!D20&lt;&gt;"",IF(Sheet7!D20="zero",0,IF(Sheet7!D20&lt;&gt;"zero",Sheet7!D20,""))),"")</f>
        <v/>
      </c>
      <c r="F123" s="61" t="str">
        <f>IF(C123&lt;&gt;"",IF(Sheet1!J17=30,2,IF(Sheet1!J17=60,3)),"")</f>
        <v/>
      </c>
      <c r="G123" s="61" t="str">
        <f>IF(C123&lt;&gt;"",G2,"")</f>
        <v/>
      </c>
    </row>
    <row r="124" spans="1:7">
      <c r="A124" s="61" t="str">
        <f>IF(C124&lt;&gt;"",A2,"")</f>
        <v/>
      </c>
      <c r="B124" s="61" t="str">
        <f>IF(C124&lt;&gt;"",B2,"")</f>
        <v/>
      </c>
      <c r="C124" s="61" t="str">
        <f>IF(Sheet7!B21&lt;&gt;"",Sheet7!B21,"")</f>
        <v/>
      </c>
      <c r="D124" s="61" t="str">
        <f>IF(C124&lt;&gt;"",D2,"")</f>
        <v/>
      </c>
      <c r="E124" s="92" t="str">
        <f>IF(C124&lt;&gt;"",IF(Sheet7!D21&lt;&gt;"",IF(Sheet7!D21="zero",0,IF(Sheet7!D21&lt;&gt;"zero",Sheet7!D21,""))),"")</f>
        <v/>
      </c>
      <c r="F124" s="61" t="str">
        <f>IF(C124&lt;&gt;"",IF(Sheet1!J17=30,2,IF(Sheet1!J17=60,3)),"")</f>
        <v/>
      </c>
      <c r="G124" s="61" t="str">
        <f>IF(C124&lt;&gt;"",G2,"")</f>
        <v/>
      </c>
    </row>
    <row r="125" spans="1:7">
      <c r="A125" s="61" t="str">
        <f>IF(C125&lt;&gt;"",A2,"")</f>
        <v/>
      </c>
      <c r="B125" s="61" t="str">
        <f>IF(C125&lt;&gt;"",B2,"")</f>
        <v/>
      </c>
      <c r="C125" s="61" t="str">
        <f>IF(Sheet7!B22&lt;&gt;"",Sheet7!B22,"")</f>
        <v/>
      </c>
      <c r="D125" s="61" t="str">
        <f>IF(C125&lt;&gt;"",D2,"")</f>
        <v/>
      </c>
      <c r="E125" s="92" t="str">
        <f>IF(C125&lt;&gt;"",IF(Sheet7!D22&lt;&gt;"",IF(Sheet7!D22="zero",0,IF(Sheet7!D22&lt;&gt;"zero",Sheet7!D22,""))),"")</f>
        <v/>
      </c>
      <c r="F125" s="61" t="str">
        <f>IF(C125&lt;&gt;"",IF(Sheet1!J17=30,2,IF(Sheet1!J17=60,3)),"")</f>
        <v/>
      </c>
      <c r="G125" s="61" t="str">
        <f>IF(C125&lt;&gt;"",G2,"")</f>
        <v/>
      </c>
    </row>
    <row r="126" spans="1:7">
      <c r="A126" s="61" t="str">
        <f>IF(C126&lt;&gt;"",A2,"")</f>
        <v/>
      </c>
      <c r="B126" s="61" t="str">
        <f>IF(C126&lt;&gt;"",B2,"")</f>
        <v/>
      </c>
      <c r="C126" s="61" t="str">
        <f>IF(Sheet7!B23&lt;&gt;"",Sheet7!B23,"")</f>
        <v/>
      </c>
      <c r="D126" s="61" t="str">
        <f>IF(C126&lt;&gt;"",D2,"")</f>
        <v/>
      </c>
      <c r="E126" s="92" t="str">
        <f>IF(C126&lt;&gt;"",IF(Sheet7!D23&lt;&gt;"",IF(Sheet7!D23="zero",0,IF(Sheet7!D23&lt;&gt;"zero",Sheet7!D23,""))),"")</f>
        <v/>
      </c>
      <c r="F126" s="61" t="str">
        <f>IF(C126&lt;&gt;"",IF(Sheet1!J17=30,2,IF(Sheet1!J17=60,3)),"")</f>
        <v/>
      </c>
      <c r="G126" s="61" t="str">
        <f>IF(C126&lt;&gt;"",G2,"")</f>
        <v/>
      </c>
    </row>
    <row r="127" spans="1:7">
      <c r="A127" s="61" t="str">
        <f>IF(C127&lt;&gt;"",A2,"")</f>
        <v/>
      </c>
      <c r="B127" s="61" t="str">
        <f>IF(C127&lt;&gt;"",B2,"")</f>
        <v/>
      </c>
      <c r="C127" s="61" t="str">
        <f>IF(Sheet7!B24&lt;&gt;"",Sheet7!B24,"")</f>
        <v/>
      </c>
      <c r="D127" s="61" t="str">
        <f>IF(C127&lt;&gt;"",D2,"")</f>
        <v/>
      </c>
      <c r="E127" s="92" t="str">
        <f>IF(C127&lt;&gt;"",IF(Sheet7!D24&lt;&gt;"",IF(Sheet7!D24="zero",0,IF(Sheet7!D24&lt;&gt;"zero",Sheet7!D24,""))),"")</f>
        <v/>
      </c>
      <c r="F127" s="61" t="str">
        <f>IF(C127&lt;&gt;"",IF(Sheet1!J17=30,2,IF(Sheet1!J17=60,3)),"")</f>
        <v/>
      </c>
      <c r="G127" s="61" t="str">
        <f>IF(C127&lt;&gt;"",G2,"")</f>
        <v/>
      </c>
    </row>
    <row r="128" spans="1:7">
      <c r="A128" s="61" t="str">
        <f>IF(C128&lt;&gt;"",A2,"")</f>
        <v/>
      </c>
      <c r="B128" s="61" t="str">
        <f>IF(C128&lt;&gt;"",B2,"")</f>
        <v/>
      </c>
      <c r="C128" s="61" t="str">
        <f>IF(Sheet7!B25&lt;&gt;"",Sheet7!B25,"")</f>
        <v/>
      </c>
      <c r="D128" s="61" t="str">
        <f>IF(C128&lt;&gt;"",D2,"")</f>
        <v/>
      </c>
      <c r="E128" s="92" t="str">
        <f>IF(C128&lt;&gt;"",IF(Sheet7!D25&lt;&gt;"",IF(Sheet7!D25="zero",0,IF(Sheet7!D25&lt;&gt;"zero",Sheet7!D25,""))),"")</f>
        <v/>
      </c>
      <c r="F128" s="61" t="str">
        <f>IF(C128&lt;&gt;"",IF(Sheet1!J17=30,2,IF(Sheet1!J17=60,3)),"")</f>
        <v/>
      </c>
      <c r="G128" s="61" t="str">
        <f>IF(C128&lt;&gt;"",G2,"")</f>
        <v/>
      </c>
    </row>
    <row r="129" spans="1:7">
      <c r="A129" s="61" t="str">
        <f>IF(C129&lt;&gt;"",A2,"")</f>
        <v/>
      </c>
      <c r="B129" s="61" t="str">
        <f>IF(C129&lt;&gt;"",B2,"")</f>
        <v/>
      </c>
      <c r="C129" s="61" t="str">
        <f>IF(Sheet7!B26&lt;&gt;"",Sheet7!B26,"")</f>
        <v/>
      </c>
      <c r="D129" s="61" t="str">
        <f>IF(C129&lt;&gt;"",D2,"")</f>
        <v/>
      </c>
      <c r="E129" s="92" t="str">
        <f>IF(C129&lt;&gt;"",IF(Sheet7!D26&lt;&gt;"",IF(Sheet7!D26="zero",0,IF(Sheet7!D26&lt;&gt;"zero",Sheet7!D26,""))),"")</f>
        <v/>
      </c>
      <c r="F129" s="61" t="str">
        <f>IF(C129&lt;&gt;"",IF(Sheet1!J17=30,2,IF(Sheet1!J17=60,3)),"")</f>
        <v/>
      </c>
      <c r="G129" s="61" t="str">
        <f>IF(C129&lt;&gt;"",G2,"")</f>
        <v/>
      </c>
    </row>
    <row r="130" spans="1:7">
      <c r="A130" s="61" t="str">
        <f>IF(C130&lt;&gt;"",A2,"")</f>
        <v/>
      </c>
      <c r="B130" s="61" t="str">
        <f>IF(C130&lt;&gt;"",B2,"")</f>
        <v/>
      </c>
      <c r="C130" s="61" t="str">
        <f>IF(Sheet7!B27&lt;&gt;"",Sheet7!B27,"")</f>
        <v/>
      </c>
      <c r="D130" s="61" t="str">
        <f>IF(C130&lt;&gt;"",D2,"")</f>
        <v/>
      </c>
      <c r="E130" s="92" t="str">
        <f>IF(C130&lt;&gt;"",IF(Sheet7!D27&lt;&gt;"",IF(Sheet7!D27="zero",0,IF(Sheet7!D27&lt;&gt;"zero",Sheet7!D27,""))),"")</f>
        <v/>
      </c>
      <c r="F130" s="61" t="str">
        <f>IF(C130&lt;&gt;"",IF(Sheet1!J17=30,2,IF(Sheet1!J17=60,3)),"")</f>
        <v/>
      </c>
      <c r="G130" s="61" t="str">
        <f>IF(C130&lt;&gt;"",G2,"")</f>
        <v/>
      </c>
    </row>
    <row r="131" spans="1:7">
      <c r="A131" s="61" t="str">
        <f>IF(C131&lt;&gt;"",A2,"")</f>
        <v/>
      </c>
      <c r="B131" s="61" t="str">
        <f>IF(C131&lt;&gt;"",B2,"")</f>
        <v/>
      </c>
      <c r="C131" s="61" t="str">
        <f>IF(Sheet7!B28&lt;&gt;"",Sheet7!B28,"")</f>
        <v/>
      </c>
      <c r="D131" s="61" t="str">
        <f>IF(C131&lt;&gt;"",D2,"")</f>
        <v/>
      </c>
      <c r="E131" s="92" t="str">
        <f>IF(C131&lt;&gt;"",IF(Sheet7!D28&lt;&gt;"",IF(Sheet7!D28="zero",0,IF(Sheet7!D28&lt;&gt;"zero",Sheet7!D28,""))),"")</f>
        <v/>
      </c>
      <c r="F131" s="61" t="str">
        <f>IF(C131&lt;&gt;"",IF(Sheet1!J17=30,2,IF(Sheet1!J17=60,3)),"")</f>
        <v/>
      </c>
      <c r="G131" s="61" t="str">
        <f>IF(C131&lt;&gt;"",G2,"")</f>
        <v/>
      </c>
    </row>
    <row r="132" spans="1:7">
      <c r="A132" s="61" t="str">
        <f>IF(C132&lt;&gt;"",A2,"")</f>
        <v/>
      </c>
      <c r="B132" s="61" t="str">
        <f>IF(C132&lt;&gt;"",B2,"")</f>
        <v/>
      </c>
      <c r="C132" s="61" t="str">
        <f>IF(Sheet7!B29&lt;&gt;"",Sheet7!B29,"")</f>
        <v/>
      </c>
      <c r="D132" s="61" t="str">
        <f>IF(C132&lt;&gt;"",D2,"")</f>
        <v/>
      </c>
      <c r="E132" s="92" t="str">
        <f>IF(C132&lt;&gt;"",IF(Sheet7!D29&lt;&gt;"",IF(Sheet7!D29="zero",0,IF(Sheet7!D29&lt;&gt;"zero",Sheet7!D29,""))),"")</f>
        <v/>
      </c>
      <c r="F132" s="61" t="str">
        <f>IF(C132&lt;&gt;"",IF(Sheet1!J17=30,2,IF(Sheet1!J17=60,3)),"")</f>
        <v/>
      </c>
      <c r="G132" s="61" t="str">
        <f>IF(C132&lt;&gt;"",G2,"")</f>
        <v/>
      </c>
    </row>
    <row r="133" spans="1:7">
      <c r="A133" s="61" t="str">
        <f>IF(C133&lt;&gt;"",A2,"")</f>
        <v/>
      </c>
      <c r="B133" s="61" t="str">
        <f>IF(C133&lt;&gt;"",B2,"")</f>
        <v/>
      </c>
      <c r="C133" s="61" t="str">
        <f>IF(Sheet7!B30&lt;&gt;"",Sheet7!B30,"")</f>
        <v/>
      </c>
      <c r="D133" s="61" t="str">
        <f>IF(C133&lt;&gt;"",D2,"")</f>
        <v/>
      </c>
      <c r="E133" s="92" t="str">
        <f>IF(C133&lt;&gt;"",IF(Sheet7!D30&lt;&gt;"",IF(Sheet7!D30="zero",0,IF(Sheet7!D30&lt;&gt;"zero",Sheet7!D30,""))),"")</f>
        <v/>
      </c>
      <c r="F133" s="61" t="str">
        <f>IF(C133&lt;&gt;"",IF(Sheet1!J17=30,2,IF(Sheet1!J17=60,3)),"")</f>
        <v/>
      </c>
      <c r="G133" s="61" t="str">
        <f>IF(C133&lt;&gt;"",G2,"")</f>
        <v/>
      </c>
    </row>
    <row r="134" spans="1:7">
      <c r="A134" s="61" t="str">
        <f>IF(C134&lt;&gt;"",A2,"")</f>
        <v/>
      </c>
      <c r="B134" s="61" t="str">
        <f>IF(C134&lt;&gt;"",B2,"")</f>
        <v/>
      </c>
      <c r="C134" s="61" t="str">
        <f>IF(Sheet7!B31&lt;&gt;"",Sheet7!B31,"")</f>
        <v/>
      </c>
      <c r="D134" s="61" t="str">
        <f>IF(C134&lt;&gt;"",D2,"")</f>
        <v/>
      </c>
      <c r="E134" s="92" t="str">
        <f>IF(C134&lt;&gt;"",IF(Sheet7!D31&lt;&gt;"",IF(Sheet7!D31="zero",0,IF(Sheet7!D31&lt;&gt;"zero",Sheet7!D31,""))),"")</f>
        <v/>
      </c>
      <c r="F134" s="61" t="str">
        <f>IF(C134&lt;&gt;"",IF(Sheet1!J17=30,2,IF(Sheet1!J17=60,3)),"")</f>
        <v/>
      </c>
      <c r="G134" s="61" t="str">
        <f>IF(C134&lt;&gt;"",G2,"")</f>
        <v/>
      </c>
    </row>
    <row r="135" spans="1:7">
      <c r="A135" s="61" t="str">
        <f>IF(C135&lt;&gt;"",A2,"")</f>
        <v/>
      </c>
      <c r="B135" s="61" t="str">
        <f>IF(C135&lt;&gt;"",B2,"")</f>
        <v/>
      </c>
      <c r="C135" s="61" t="str">
        <f>IF(Sheet7!B32&lt;&gt;"",Sheet7!B32,"")</f>
        <v/>
      </c>
      <c r="D135" s="61" t="str">
        <f>IF(C135&lt;&gt;"",D2,"")</f>
        <v/>
      </c>
      <c r="E135" s="92" t="str">
        <f>IF(C135&lt;&gt;"",IF(Sheet7!D32&lt;&gt;"",IF(Sheet7!D32="zero",0,IF(Sheet7!D32&lt;&gt;"zero",Sheet7!D32,""))),"")</f>
        <v/>
      </c>
      <c r="F135" s="61" t="str">
        <f>IF(C135&lt;&gt;"",IF(Sheet1!J17=30,2,IF(Sheet1!J17=60,3)),"")</f>
        <v/>
      </c>
      <c r="G135" s="61" t="str">
        <f>IF(C135&lt;&gt;"",G2,"")</f>
        <v/>
      </c>
    </row>
    <row r="136" spans="1:7">
      <c r="A136" s="61" t="str">
        <f>IF(C136&lt;&gt;"",A2,"")</f>
        <v/>
      </c>
      <c r="B136" s="61" t="str">
        <f>IF(C136&lt;&gt;"",B2,"")</f>
        <v/>
      </c>
      <c r="C136" s="61" t="str">
        <f>IF(Sheet7!B33&lt;&gt;"",Sheet7!B33,"")</f>
        <v/>
      </c>
      <c r="D136" s="61" t="str">
        <f>IF(C136&lt;&gt;"",D2,"")</f>
        <v/>
      </c>
      <c r="E136" s="92" t="str">
        <f>IF(C136&lt;&gt;"",IF(Sheet7!D33&lt;&gt;"",IF(Sheet7!D33="zero",0,IF(Sheet7!D33&lt;&gt;"zero",Sheet7!D33,""))),"")</f>
        <v/>
      </c>
      <c r="F136" s="61" t="str">
        <f>IF(C136&lt;&gt;"",IF(Sheet1!J17=30,2,IF(Sheet1!J17=60,3)),"")</f>
        <v/>
      </c>
      <c r="G136" s="61" t="str">
        <f>IF(C136&lt;&gt;"",G2,"")</f>
        <v/>
      </c>
    </row>
    <row r="137" spans="1:7">
      <c r="A137" s="61" t="str">
        <f>IF(C137&lt;&gt;"",A2,"")</f>
        <v/>
      </c>
      <c r="B137" s="61" t="str">
        <f>IF(C137&lt;&gt;"",B2,"")</f>
        <v/>
      </c>
      <c r="C137" s="61" t="str">
        <f>IF(Sheet7!B34&lt;&gt;"",Sheet7!B34,"")</f>
        <v/>
      </c>
      <c r="D137" s="61" t="str">
        <f>IF(C137&lt;&gt;"",D2,"")</f>
        <v/>
      </c>
      <c r="E137" s="92" t="str">
        <f>IF(C137&lt;&gt;"",IF(Sheet7!D34&lt;&gt;"",IF(Sheet7!D34="zero",0,IF(Sheet7!D34&lt;&gt;"zero",Sheet7!D34,""))),"")</f>
        <v/>
      </c>
      <c r="F137" s="61" t="str">
        <f>IF(C137&lt;&gt;"",IF(Sheet1!J17=30,2,IF(Sheet1!J17=60,3)),"")</f>
        <v/>
      </c>
      <c r="G137" s="61" t="str">
        <f>IF(C137&lt;&gt;"",G2,"")</f>
        <v/>
      </c>
    </row>
    <row r="138" spans="1:7">
      <c r="A138" s="61" t="str">
        <f>IF(C138&lt;&gt;"",A2,"")</f>
        <v/>
      </c>
      <c r="B138" s="61" t="str">
        <f>IF(C138&lt;&gt;"",B2,"")</f>
        <v/>
      </c>
      <c r="C138" s="61" t="str">
        <f>IF(Sheet7!B35&lt;&gt;"",Sheet7!B35,"")</f>
        <v/>
      </c>
      <c r="D138" s="61" t="str">
        <f>IF(C138&lt;&gt;"",D2,"")</f>
        <v/>
      </c>
      <c r="E138" s="92" t="str">
        <f>IF(C138&lt;&gt;"",IF(Sheet7!D35&lt;&gt;"",IF(Sheet7!D35="zero",0,IF(Sheet7!D35&lt;&gt;"zero",Sheet7!D35,""))),"")</f>
        <v/>
      </c>
      <c r="F138" s="61" t="str">
        <f>IF(C138&lt;&gt;"",IF(Sheet1!J17=30,2,IF(Sheet1!J17=60,3)),"")</f>
        <v/>
      </c>
      <c r="G138" s="61" t="str">
        <f>IF(C138&lt;&gt;"",G2,"")</f>
        <v/>
      </c>
    </row>
    <row r="139" spans="1:7">
      <c r="A139" s="61" t="str">
        <f>IF(C139&lt;&gt;"",A2,"")</f>
        <v/>
      </c>
      <c r="B139" s="61" t="str">
        <f>IF(C139&lt;&gt;"",B2,"")</f>
        <v/>
      </c>
      <c r="C139" s="61" t="str">
        <f>IF(Sheet7!B36&lt;&gt;"",Sheet7!B36,"")</f>
        <v/>
      </c>
      <c r="D139" s="61" t="str">
        <f>IF(C139&lt;&gt;"",D2,"")</f>
        <v/>
      </c>
      <c r="E139" s="92" t="str">
        <f>IF(C139&lt;&gt;"",IF(Sheet7!D36&lt;&gt;"",IF(Sheet7!D36="zero",0,IF(Sheet7!D36&lt;&gt;"zero",Sheet7!D36,""))),"")</f>
        <v/>
      </c>
      <c r="F139" s="61" t="str">
        <f>IF(C139&lt;&gt;"",IF(Sheet1!J17=30,2,IF(Sheet1!J17=60,3)),"")</f>
        <v/>
      </c>
      <c r="G139" s="61" t="str">
        <f>IF(C139&lt;&gt;"",G2,"")</f>
        <v/>
      </c>
    </row>
    <row r="140" spans="1:7">
      <c r="A140" s="61" t="str">
        <f>IF(C140&lt;&gt;"",A2,"")</f>
        <v/>
      </c>
      <c r="B140" s="61" t="str">
        <f>IF(C140&lt;&gt;"",B2,"")</f>
        <v/>
      </c>
      <c r="C140" s="61" t="str">
        <f>IF(Sheet7!B37&lt;&gt;"",Sheet7!B37,"")</f>
        <v/>
      </c>
      <c r="D140" s="61" t="str">
        <f>IF(C140&lt;&gt;"",D2,"")</f>
        <v/>
      </c>
      <c r="E140" s="92" t="str">
        <f>IF(C140&lt;&gt;"",IF(Sheet7!D37&lt;&gt;"",IF(Sheet7!D37="zero",0,IF(Sheet7!D37&lt;&gt;"zero",Sheet7!D37,""))),"")</f>
        <v/>
      </c>
      <c r="F140" s="61" t="str">
        <f>IF(C140&lt;&gt;"",IF(Sheet1!J17=30,2,IF(Sheet1!J17=60,3)),"")</f>
        <v/>
      </c>
      <c r="G140" s="61" t="str">
        <f>IF(C140&lt;&gt;"",G2,"")</f>
        <v/>
      </c>
    </row>
    <row r="141" spans="1:7">
      <c r="A141" s="61" t="str">
        <f>IF(C141&lt;&gt;"",A2,"")</f>
        <v/>
      </c>
      <c r="B141" s="61" t="str">
        <f>IF(C141&lt;&gt;"",B2,"")</f>
        <v/>
      </c>
      <c r="C141" s="61" t="str">
        <f>IF(Sheet7!B38&lt;&gt;"",Sheet7!B38,"")</f>
        <v/>
      </c>
      <c r="D141" s="61" t="str">
        <f>IF(C141&lt;&gt;"",D2,"")</f>
        <v/>
      </c>
      <c r="E141" s="92" t="str">
        <f>IF(C141&lt;&gt;"",IF(Sheet7!D38&lt;&gt;"",IF(Sheet7!D38="zero",0,IF(Sheet7!D38&lt;&gt;"zero",Sheet7!D38,""))),"")</f>
        <v/>
      </c>
      <c r="F141" s="61" t="str">
        <f>IF(C141&lt;&gt;"",IF(Sheet1!J17=30,2,IF(Sheet1!J17=60,3)),"")</f>
        <v/>
      </c>
      <c r="G141" s="61" t="str">
        <f>IF(C141&lt;&gt;"",G2,"")</f>
        <v/>
      </c>
    </row>
    <row r="142" spans="1:7">
      <c r="A142" s="91" t="str">
        <f>IF(C142&lt;&gt;"",A2,"")</f>
        <v/>
      </c>
      <c r="B142" s="91" t="str">
        <f>IF(C142&lt;&gt;"",B2,"")</f>
        <v/>
      </c>
      <c r="C142" s="91" t="str">
        <f>IF(Sheet8!B19&lt;&gt;"",Sheet8!B19,"")</f>
        <v/>
      </c>
      <c r="D142" s="91" t="str">
        <f>IF(C142&lt;&gt;"",D2,"")</f>
        <v/>
      </c>
      <c r="E142" s="93" t="str">
        <f>IF(C142&lt;&gt;"",IF(Sheet8!D19&lt;&gt;"",IF(Sheet8!D19="zero",0,IF(Sheet8!D19&lt;&gt;"zero",Sheet8!D19,""))),"")</f>
        <v/>
      </c>
      <c r="F142" s="61" t="str">
        <f>IF(C142&lt;&gt;"",IF(Sheet1!J17=30,2,IF(Sheet1!J17=60,3)),"")</f>
        <v/>
      </c>
      <c r="G142" s="61" t="str">
        <f>IF(C142&lt;&gt;"",G2,"")</f>
        <v/>
      </c>
    </row>
    <row r="143" spans="1:7">
      <c r="A143" s="61" t="str">
        <f>IF(C143&lt;&gt;"",A2,"")</f>
        <v/>
      </c>
      <c r="B143" s="61" t="str">
        <f>IF(C143&lt;&gt;"",B2,"")</f>
        <v/>
      </c>
      <c r="C143" s="61" t="str">
        <f>IF(Sheet8!B20&lt;&gt;"",Sheet8!B20,"")</f>
        <v/>
      </c>
      <c r="D143" s="61" t="str">
        <f>IF(C143&lt;&gt;"",D2,"")</f>
        <v/>
      </c>
      <c r="E143" s="92" t="str">
        <f>IF(C143&lt;&gt;"",IF(Sheet8!D20&lt;&gt;"",IF(Sheet8!D20="zero",0,IF(Sheet8!D20&lt;&gt;"zero",Sheet8!D20,""))),"")</f>
        <v/>
      </c>
      <c r="F143" s="61" t="str">
        <f>IF(C143&lt;&gt;"",IF(Sheet1!J17=30,2,IF(Sheet1!J17=60,3)),"")</f>
        <v/>
      </c>
      <c r="G143" s="61" t="str">
        <f>IF(C143&lt;&gt;"",G2,"")</f>
        <v/>
      </c>
    </row>
    <row r="144" spans="1:7">
      <c r="A144" s="61" t="str">
        <f>IF(C144&lt;&gt;"",A2,"")</f>
        <v/>
      </c>
      <c r="B144" s="61" t="str">
        <f>IF(C144&lt;&gt;"",B2,"")</f>
        <v/>
      </c>
      <c r="C144" s="61" t="str">
        <f>IF(Sheet8!B21&lt;&gt;"",Sheet8!B21,"")</f>
        <v/>
      </c>
      <c r="D144" s="61" t="str">
        <f>IF(C144&lt;&gt;"",D2,"")</f>
        <v/>
      </c>
      <c r="E144" s="92" t="str">
        <f>IF(C144&lt;&gt;"",IF(Sheet8!D21&lt;&gt;"",IF(Sheet8!D21="zero",0,IF(Sheet8!D21&lt;&gt;"zero",Sheet8!D21,""))),"")</f>
        <v/>
      </c>
      <c r="F144" s="61" t="str">
        <f>IF(C144&lt;&gt;"",IF(Sheet1!J17=30,2,IF(Sheet1!J17=60,3)),"")</f>
        <v/>
      </c>
      <c r="G144" s="61" t="str">
        <f>IF(C144&lt;&gt;"",G2,"")</f>
        <v/>
      </c>
    </row>
    <row r="145" spans="1:7">
      <c r="A145" s="61" t="str">
        <f>IF(C145&lt;&gt;"",A2,"")</f>
        <v/>
      </c>
      <c r="B145" s="61" t="str">
        <f>IF(C145&lt;&gt;"",B2,"")</f>
        <v/>
      </c>
      <c r="C145" s="61" t="str">
        <f>IF(Sheet8!B22&lt;&gt;"",Sheet8!B22,"")</f>
        <v/>
      </c>
      <c r="D145" s="61" t="str">
        <f>IF(C145&lt;&gt;"",D2,"")</f>
        <v/>
      </c>
      <c r="E145" s="92" t="str">
        <f>IF(C145&lt;&gt;"",IF(Sheet8!D22&lt;&gt;"",IF(Sheet8!D22="zero",0,IF(Sheet8!D22&lt;&gt;"zero",Sheet8!D22,""))),"")</f>
        <v/>
      </c>
      <c r="F145" s="61" t="str">
        <f>IF(C145&lt;&gt;"",IF(Sheet1!J17=30,2,IF(Sheet1!J17=60,3)),"")</f>
        <v/>
      </c>
      <c r="G145" s="61" t="str">
        <f>IF(C145&lt;&gt;"",G2,"")</f>
        <v/>
      </c>
    </row>
    <row r="146" spans="1:7">
      <c r="A146" s="61" t="str">
        <f>IF(C146&lt;&gt;"",A2,"")</f>
        <v/>
      </c>
      <c r="B146" s="61" t="str">
        <f>IF(C146&lt;&gt;"",B2,"")</f>
        <v/>
      </c>
      <c r="C146" s="61" t="str">
        <f>IF(Sheet8!B23&lt;&gt;"",Sheet8!B23,"")</f>
        <v/>
      </c>
      <c r="D146" s="61" t="str">
        <f>IF(C146&lt;&gt;"",D2,"")</f>
        <v/>
      </c>
      <c r="E146" s="92" t="str">
        <f>IF(C146&lt;&gt;"",IF(Sheet8!D23&lt;&gt;"",IF(Sheet8!D23="zero",0,IF(Sheet8!D23&lt;&gt;"zero",Sheet8!D23,""))),"")</f>
        <v/>
      </c>
      <c r="F146" s="61" t="str">
        <f>IF(C146&lt;&gt;"",IF(Sheet1!J17=30,2,IF(Sheet1!J17=60,3)),"")</f>
        <v/>
      </c>
      <c r="G146" s="61" t="str">
        <f>IF(C146&lt;&gt;"",G2,"")</f>
        <v/>
      </c>
    </row>
    <row r="147" spans="1:7">
      <c r="A147" s="61" t="str">
        <f>IF(C147&lt;&gt;"",A2,"")</f>
        <v/>
      </c>
      <c r="B147" s="61" t="str">
        <f>IF(C147&lt;&gt;"",B2,"")</f>
        <v/>
      </c>
      <c r="C147" s="61" t="str">
        <f>IF(Sheet8!B24&lt;&gt;"",Sheet8!B24,"")</f>
        <v/>
      </c>
      <c r="D147" s="61" t="str">
        <f>IF(C147&lt;&gt;"",D2,"")</f>
        <v/>
      </c>
      <c r="E147" s="92" t="str">
        <f>IF(C147&lt;&gt;"",IF(Sheet8!D24&lt;&gt;"",IF(Sheet8!D24="zero",0,IF(Sheet8!D24&lt;&gt;"zero",Sheet8!D24,""))),"")</f>
        <v/>
      </c>
      <c r="F147" s="61" t="str">
        <f>IF(C147&lt;&gt;"",IF(Sheet1!J17=30,2,IF(Sheet1!J17=60,3)),"")</f>
        <v/>
      </c>
      <c r="G147" s="61" t="str">
        <f>IF(C147&lt;&gt;"",G2,"")</f>
        <v/>
      </c>
    </row>
    <row r="148" spans="1:7">
      <c r="A148" s="61" t="str">
        <f>IF(C148&lt;&gt;"",A2,"")</f>
        <v/>
      </c>
      <c r="B148" s="61" t="str">
        <f>IF(C148&lt;&gt;"",B2,"")</f>
        <v/>
      </c>
      <c r="C148" s="61" t="str">
        <f>IF(Sheet8!B25&lt;&gt;"",Sheet8!B25,"")</f>
        <v/>
      </c>
      <c r="D148" s="61" t="str">
        <f>IF(C148&lt;&gt;"",D2,"")</f>
        <v/>
      </c>
      <c r="E148" s="92" t="str">
        <f>IF(C148&lt;&gt;"",IF(Sheet8!D25&lt;&gt;"",IF(Sheet8!D25="zero",0,IF(Sheet8!D25&lt;&gt;"zero",Sheet8!D25,""))),"")</f>
        <v/>
      </c>
      <c r="F148" s="61" t="str">
        <f>IF(C148&lt;&gt;"",IF(Sheet1!J17=30,2,IF(Sheet1!J17=60,3)),"")</f>
        <v/>
      </c>
      <c r="G148" s="61" t="str">
        <f>IF(C148&lt;&gt;"",G2,"")</f>
        <v/>
      </c>
    </row>
    <row r="149" spans="1:7">
      <c r="A149" s="61" t="str">
        <f>IF(C149&lt;&gt;"",A2,"")</f>
        <v/>
      </c>
      <c r="B149" s="61" t="str">
        <f>IF(C149&lt;&gt;"",B2,"")</f>
        <v/>
      </c>
      <c r="C149" s="61" t="str">
        <f>IF(Sheet8!B26&lt;&gt;"",Sheet8!B26,"")</f>
        <v/>
      </c>
      <c r="D149" s="61" t="str">
        <f>IF(C149&lt;&gt;"",D2,"")</f>
        <v/>
      </c>
      <c r="E149" s="92" t="str">
        <f>IF(C149&lt;&gt;"",IF(Sheet8!D26&lt;&gt;"",IF(Sheet8!D26="zero",0,IF(Sheet8!D26&lt;&gt;"zero",Sheet8!D26,""))),"")</f>
        <v/>
      </c>
      <c r="F149" s="61" t="str">
        <f>IF(C149&lt;&gt;"",IF(Sheet1!J17=30,2,IF(Sheet1!J17=60,3)),"")</f>
        <v/>
      </c>
      <c r="G149" s="61" t="str">
        <f>IF(C149&lt;&gt;"",G2,"")</f>
        <v/>
      </c>
    </row>
    <row r="150" spans="1:7">
      <c r="A150" s="61" t="str">
        <f>IF(C150&lt;&gt;"",A2,"")</f>
        <v/>
      </c>
      <c r="B150" s="61" t="str">
        <f>IF(C150&lt;&gt;"",B2,"")</f>
        <v/>
      </c>
      <c r="C150" s="61" t="str">
        <f>IF(Sheet8!B27&lt;&gt;"",Sheet8!B27,"")</f>
        <v/>
      </c>
      <c r="D150" s="61" t="str">
        <f>IF(C150&lt;&gt;"",D2,"")</f>
        <v/>
      </c>
      <c r="E150" s="92" t="str">
        <f>IF(C150&lt;&gt;"",IF(Sheet8!D27&lt;&gt;"",IF(Sheet8!D27="zero",0,IF(Sheet8!D27&lt;&gt;"zero",Sheet8!D27,""))),"")</f>
        <v/>
      </c>
      <c r="F150" s="61" t="str">
        <f>IF(C150&lt;&gt;"",IF(Sheet1!J17=30,2,IF(Sheet1!J17=60,3)),"")</f>
        <v/>
      </c>
      <c r="G150" s="61" t="str">
        <f>IF(C150&lt;&gt;"",G2,"")</f>
        <v/>
      </c>
    </row>
    <row r="151" spans="1:7">
      <c r="A151" s="61" t="str">
        <f>IF(C151&lt;&gt;"",A2,"")</f>
        <v/>
      </c>
      <c r="B151" s="61" t="str">
        <f>IF(C151&lt;&gt;"",B2,"")</f>
        <v/>
      </c>
      <c r="C151" s="61" t="str">
        <f>IF(Sheet8!B28&lt;&gt;"",Sheet8!B28,"")</f>
        <v/>
      </c>
      <c r="D151" s="61" t="str">
        <f>IF(C151&lt;&gt;"",D2,"")</f>
        <v/>
      </c>
      <c r="E151" s="92" t="str">
        <f>IF(C151&lt;&gt;"",IF(Sheet8!D28&lt;&gt;"",IF(Sheet8!D28="zero",0,IF(Sheet8!D28&lt;&gt;"zero",Sheet8!D28,""))),"")</f>
        <v/>
      </c>
      <c r="F151" s="61" t="str">
        <f>IF(C151&lt;&gt;"",IF(Sheet1!J17=30,2,IF(Sheet1!J17=60,3)),"")</f>
        <v/>
      </c>
      <c r="G151" s="61" t="str">
        <f>IF(C151&lt;&gt;"",G2,"")</f>
        <v/>
      </c>
    </row>
    <row r="152" spans="1:7">
      <c r="A152" s="61" t="str">
        <f>IF(C152&lt;&gt;"",A2,"")</f>
        <v/>
      </c>
      <c r="B152" s="61" t="str">
        <f>IF(C152&lt;&gt;"",B2,"")</f>
        <v/>
      </c>
      <c r="C152" s="61" t="str">
        <f>IF(Sheet8!B29&lt;&gt;"",Sheet8!B29,"")</f>
        <v/>
      </c>
      <c r="D152" s="61" t="str">
        <f>IF(C152&lt;&gt;"",D2,"")</f>
        <v/>
      </c>
      <c r="E152" s="92" t="str">
        <f>IF(C152&lt;&gt;"",IF(Sheet8!D29&lt;&gt;"",IF(Sheet8!D29="zero",0,IF(Sheet8!D29&lt;&gt;"zero",Sheet8!D29,""))),"")</f>
        <v/>
      </c>
      <c r="F152" s="61" t="str">
        <f>IF(C152&lt;&gt;"",IF(Sheet1!J17=30,2,IF(Sheet1!J17=60,3)),"")</f>
        <v/>
      </c>
      <c r="G152" s="61" t="str">
        <f>IF(C152&lt;&gt;"",G2,"")</f>
        <v/>
      </c>
    </row>
    <row r="153" spans="1:7">
      <c r="A153" s="61" t="str">
        <f>IF(C153&lt;&gt;"",A2,"")</f>
        <v/>
      </c>
      <c r="B153" s="61" t="str">
        <f>IF(C153&lt;&gt;"",B2,"")</f>
        <v/>
      </c>
      <c r="C153" s="61" t="str">
        <f>IF(Sheet8!B30&lt;&gt;"",Sheet8!B30,"")</f>
        <v/>
      </c>
      <c r="D153" s="61" t="str">
        <f>IF(C153&lt;&gt;"",D2,"")</f>
        <v/>
      </c>
      <c r="E153" s="92" t="str">
        <f>IF(C153&lt;&gt;"",IF(Sheet8!D30&lt;&gt;"",IF(Sheet8!D30="zero",0,IF(Sheet8!D30&lt;&gt;"zero",Sheet8!D30,""))),"")</f>
        <v/>
      </c>
      <c r="F153" s="61" t="str">
        <f>IF(C153&lt;&gt;"",IF(Sheet1!J17=30,2,IF(Sheet1!J17=60,3)),"")</f>
        <v/>
      </c>
      <c r="G153" s="61" t="str">
        <f>IF(C153&lt;&gt;"",G2,"")</f>
        <v/>
      </c>
    </row>
    <row r="154" spans="1:7">
      <c r="A154" s="61" t="str">
        <f>IF(C154&lt;&gt;"",A2,"")</f>
        <v/>
      </c>
      <c r="B154" s="61" t="str">
        <f>IF(C154&lt;&gt;"",B2,"")</f>
        <v/>
      </c>
      <c r="C154" s="61" t="str">
        <f>IF(Sheet8!B31&lt;&gt;"",Sheet8!B31,"")</f>
        <v/>
      </c>
      <c r="D154" s="61" t="str">
        <f>IF(C154&lt;&gt;"",D2,"")</f>
        <v/>
      </c>
      <c r="E154" s="92" t="str">
        <f>IF(C154&lt;&gt;"",IF(Sheet8!D31&lt;&gt;"",IF(Sheet8!D31="zero",0,IF(Sheet8!D31&lt;&gt;"zero",Sheet8!D31,""))),"")</f>
        <v/>
      </c>
      <c r="F154" s="61" t="str">
        <f>IF(C154&lt;&gt;"",IF(Sheet1!J17=30,2,IF(Sheet1!J17=60,3)),"")</f>
        <v/>
      </c>
      <c r="G154" s="61" t="str">
        <f>IF(C154&lt;&gt;"",G2,"")</f>
        <v/>
      </c>
    </row>
    <row r="155" spans="1:7">
      <c r="A155" s="61" t="str">
        <f>IF(C155&lt;&gt;"",A2,"")</f>
        <v/>
      </c>
      <c r="B155" s="61" t="str">
        <f>IF(C155&lt;&gt;"",B2,"")</f>
        <v/>
      </c>
      <c r="C155" s="61" t="str">
        <f>IF(Sheet8!B32&lt;&gt;"",Sheet8!B32,"")</f>
        <v/>
      </c>
      <c r="D155" s="61" t="str">
        <f>IF(C155&lt;&gt;"",D2,"")</f>
        <v/>
      </c>
      <c r="E155" s="92" t="str">
        <f>IF(C155&lt;&gt;"",IF(Sheet8!D32&lt;&gt;"",IF(Sheet8!D32="zero",0,IF(Sheet8!D32&lt;&gt;"zero",Sheet8!D32,""))),"")</f>
        <v/>
      </c>
      <c r="F155" s="61" t="str">
        <f>IF(C155&lt;&gt;"",IF(Sheet1!J17=30,2,IF(Sheet1!J17=60,3)),"")</f>
        <v/>
      </c>
      <c r="G155" s="61" t="str">
        <f>IF(C155&lt;&gt;"",G2,"")</f>
        <v/>
      </c>
    </row>
    <row r="156" spans="1:7">
      <c r="A156" s="61" t="str">
        <f>IF(C156&lt;&gt;"",A2,"")</f>
        <v/>
      </c>
      <c r="B156" s="61" t="str">
        <f>IF(C156&lt;&gt;"",B2,"")</f>
        <v/>
      </c>
      <c r="C156" s="61" t="str">
        <f>IF(Sheet8!B33&lt;&gt;"",Sheet8!B33,"")</f>
        <v/>
      </c>
      <c r="D156" s="61" t="str">
        <f>IF(C156&lt;&gt;"",D2,"")</f>
        <v/>
      </c>
      <c r="E156" s="92" t="str">
        <f>IF(C156&lt;&gt;"",IF(Sheet8!D33&lt;&gt;"",IF(Sheet8!D33="zero",0,IF(Sheet8!D33&lt;&gt;"zero",Sheet8!D33,""))),"")</f>
        <v/>
      </c>
      <c r="F156" s="61" t="str">
        <f>IF(C156&lt;&gt;"",IF(Sheet1!J17=30,2,IF(Sheet1!J17=60,3)),"")</f>
        <v/>
      </c>
      <c r="G156" s="61" t="str">
        <f>IF(C156&lt;&gt;"",G2,"")</f>
        <v/>
      </c>
    </row>
    <row r="157" spans="1:7">
      <c r="A157" s="61" t="str">
        <f>IF(C157&lt;&gt;"",A2,"")</f>
        <v/>
      </c>
      <c r="B157" s="61" t="str">
        <f>IF(C157&lt;&gt;"",B2,"")</f>
        <v/>
      </c>
      <c r="C157" s="61" t="str">
        <f>IF(Sheet8!B34&lt;&gt;"",Sheet8!B34,"")</f>
        <v/>
      </c>
      <c r="D157" s="61" t="str">
        <f>IF(C157&lt;&gt;"",D2,"")</f>
        <v/>
      </c>
      <c r="E157" s="92" t="str">
        <f>IF(C157&lt;&gt;"",IF(Sheet8!D34&lt;&gt;"",IF(Sheet8!D34="zero",0,IF(Sheet8!D34&lt;&gt;"zero",Sheet8!D34,""))),"")</f>
        <v/>
      </c>
      <c r="F157" s="61" t="str">
        <f>IF(C157&lt;&gt;"",IF(Sheet1!J17=30,2,IF(Sheet1!J17=60,3)),"")</f>
        <v/>
      </c>
      <c r="G157" s="61" t="str">
        <f>IF(C157&lt;&gt;"",G2,"")</f>
        <v/>
      </c>
    </row>
    <row r="158" spans="1:7">
      <c r="A158" s="61" t="str">
        <f>IF(C158&lt;&gt;"",A2,"")</f>
        <v/>
      </c>
      <c r="B158" s="61" t="str">
        <f>IF(C158&lt;&gt;"",B2,"")</f>
        <v/>
      </c>
      <c r="C158" s="61" t="str">
        <f>IF(Sheet8!B35&lt;&gt;"",Sheet8!B35,"")</f>
        <v/>
      </c>
      <c r="D158" s="61" t="str">
        <f>IF(C158&lt;&gt;"",D2,"")</f>
        <v/>
      </c>
      <c r="E158" s="92" t="str">
        <f>IF(C158&lt;&gt;"",IF(Sheet8!D35&lt;&gt;"",IF(Sheet8!D35="zero",0,IF(Sheet8!D35&lt;&gt;"zero",Sheet8!D35,""))),"")</f>
        <v/>
      </c>
      <c r="F158" s="61" t="str">
        <f>IF(C158&lt;&gt;"",IF(Sheet1!J17=30,2,IF(Sheet1!J17=60,3)),"")</f>
        <v/>
      </c>
      <c r="G158" s="61" t="str">
        <f>IF(C158&lt;&gt;"",G2,"")</f>
        <v/>
      </c>
    </row>
    <row r="159" spans="1:7">
      <c r="A159" s="61" t="str">
        <f>IF(C159&lt;&gt;"",A2,"")</f>
        <v/>
      </c>
      <c r="B159" s="61" t="str">
        <f>IF(C159&lt;&gt;"",B2,"")</f>
        <v/>
      </c>
      <c r="C159" s="61" t="str">
        <f>IF(Sheet8!B36&lt;&gt;"",Sheet8!B36,"")</f>
        <v/>
      </c>
      <c r="D159" s="61" t="str">
        <f>IF(C159&lt;&gt;"",D2,"")</f>
        <v/>
      </c>
      <c r="E159" s="92" t="str">
        <f>IF(C159&lt;&gt;"",IF(Sheet8!D36&lt;&gt;"",IF(Sheet8!D36="zero",0,IF(Sheet8!D36&lt;&gt;"zero",Sheet8!D36,""))),"")</f>
        <v/>
      </c>
      <c r="F159" s="61" t="str">
        <f>IF(C159&lt;&gt;"",IF(Sheet1!J17=30,2,IF(Sheet1!J17=60,3)),"")</f>
        <v/>
      </c>
      <c r="G159" s="61" t="str">
        <f>IF(C159&lt;&gt;"",G2,"")</f>
        <v/>
      </c>
    </row>
    <row r="160" spans="1:7">
      <c r="A160" s="61" t="str">
        <f>IF(C160&lt;&gt;"",A2,"")</f>
        <v/>
      </c>
      <c r="B160" s="61" t="str">
        <f>IF(C160&lt;&gt;"",B2,"")</f>
        <v/>
      </c>
      <c r="C160" s="61" t="str">
        <f>IF(Sheet8!B37&lt;&gt;"",Sheet8!B37,"")</f>
        <v/>
      </c>
      <c r="D160" s="61" t="str">
        <f>IF(C160&lt;&gt;"",D2,"")</f>
        <v/>
      </c>
      <c r="E160" s="92" t="str">
        <f>IF(C160&lt;&gt;"",IF(Sheet8!D37&lt;&gt;"",IF(Sheet8!D37="zero",0,IF(Sheet8!D37&lt;&gt;"zero",Sheet8!D37,""))),"")</f>
        <v/>
      </c>
      <c r="F160" s="61" t="str">
        <f>IF(C160&lt;&gt;"",IF(Sheet1!J17=30,2,IF(Sheet1!J17=60,3)),"")</f>
        <v/>
      </c>
      <c r="G160" s="61" t="str">
        <f>IF(C160&lt;&gt;"",G2,"")</f>
        <v/>
      </c>
    </row>
    <row r="161" spans="1:7">
      <c r="A161" s="61" t="str">
        <f>IF(C161&lt;&gt;"",A2,"")</f>
        <v/>
      </c>
      <c r="B161" s="61" t="str">
        <f>IF(C161&lt;&gt;"",B2,"")</f>
        <v/>
      </c>
      <c r="C161" s="61" t="str">
        <f>IF(Sheet8!B38&lt;&gt;"",Sheet8!B38,"")</f>
        <v/>
      </c>
      <c r="D161" s="61" t="str">
        <f>IF(C161&lt;&gt;"",D2,"")</f>
        <v/>
      </c>
      <c r="E161" s="92" t="str">
        <f>IF(C161&lt;&gt;"",IF(Sheet8!D38&lt;&gt;"",IF(Sheet8!D38="zero",0,IF(Sheet8!D38&lt;&gt;"zero",Sheet8!D38,""))),"")</f>
        <v/>
      </c>
      <c r="F161" s="61" t="str">
        <f>IF(C161&lt;&gt;"",IF(Sheet1!J17=30,2,IF(Sheet1!J17=60,3)),"")</f>
        <v/>
      </c>
      <c r="G161" s="61" t="str">
        <f>IF(C161&lt;&gt;"",G2,"")</f>
        <v/>
      </c>
    </row>
    <row r="162" spans="1:7">
      <c r="A162" s="91" t="str">
        <f>IF(C162&lt;&gt;"",A2,"")</f>
        <v/>
      </c>
      <c r="B162" s="91" t="str">
        <f>IF(C162&lt;&gt;"",B2,"")</f>
        <v/>
      </c>
      <c r="C162" s="91" t="str">
        <f>IF(Sheet9!B19&lt;&gt;"",Sheet9!B19,"")</f>
        <v/>
      </c>
      <c r="D162" s="91" t="str">
        <f>IF(C162&lt;&gt;"",D2,"")</f>
        <v/>
      </c>
      <c r="E162" s="93" t="str">
        <f>IF(C162&lt;&gt;"",IF(Sheet9!D19&lt;&gt;"",IF(Sheet9!D19="zero",0,IF(Sheet9!D19&lt;&gt;"zero",Sheet9!D19,""))),"")</f>
        <v/>
      </c>
      <c r="F162" s="61" t="str">
        <f>IF(C162&lt;&gt;"",IF(Sheet1!J17=30,2,IF(Sheet1!J17=60,3)),"")</f>
        <v/>
      </c>
      <c r="G162" s="61" t="str">
        <f>IF(C162&lt;&gt;"",G2,"")</f>
        <v/>
      </c>
    </row>
    <row r="163" spans="1:7">
      <c r="A163" s="61" t="str">
        <f>IF(C163&lt;&gt;"",A2,"")</f>
        <v/>
      </c>
      <c r="B163" s="61" t="str">
        <f>IF(C163&lt;&gt;"",B2,"")</f>
        <v/>
      </c>
      <c r="C163" s="61" t="str">
        <f>IF(Sheet9!B20&lt;&gt;"",Sheet9!B20,"")</f>
        <v/>
      </c>
      <c r="D163" s="61" t="str">
        <f>IF(C163&lt;&gt;"",D2,"")</f>
        <v/>
      </c>
      <c r="E163" s="92" t="str">
        <f>IF(C163&lt;&gt;"",IF(Sheet9!D20&lt;&gt;"",IF(Sheet9!D20="zero",0,IF(Sheet9!D20&lt;&gt;"zero",Sheet9!D20,""))),"")</f>
        <v/>
      </c>
      <c r="F163" s="61" t="str">
        <f>IF(C163&lt;&gt;"",IF(Sheet1!J17=30,2,IF(Sheet1!J17=60,3)),"")</f>
        <v/>
      </c>
      <c r="G163" s="61" t="str">
        <f>IF(C163&lt;&gt;"",G2,"")</f>
        <v/>
      </c>
    </row>
    <row r="164" spans="1:7">
      <c r="A164" s="61" t="str">
        <f>IF(C164&lt;&gt;"",A2,"")</f>
        <v/>
      </c>
      <c r="B164" s="61" t="str">
        <f>IF(C164&lt;&gt;"",B2,"")</f>
        <v/>
      </c>
      <c r="C164" s="61" t="str">
        <f>IF(Sheet9!B21&lt;&gt;"",Sheet9!B21,"")</f>
        <v/>
      </c>
      <c r="D164" s="61" t="str">
        <f>IF(C164&lt;&gt;"",D2,"")</f>
        <v/>
      </c>
      <c r="E164" s="92" t="str">
        <f>IF(C164&lt;&gt;"",IF(Sheet9!D21&lt;&gt;"",IF(Sheet9!D21="zero",0,IF(Sheet9!D21&lt;&gt;"zero",Sheet9!D21,""))),"")</f>
        <v/>
      </c>
      <c r="F164" s="61" t="str">
        <f>IF(C164&lt;&gt;"",IF(Sheet1!J17=30,2,IF(Sheet1!J17=60,3)),"")</f>
        <v/>
      </c>
      <c r="G164" s="61" t="str">
        <f>IF(C164&lt;&gt;"",G2,"")</f>
        <v/>
      </c>
    </row>
    <row r="165" spans="1:7">
      <c r="A165" s="61" t="str">
        <f>IF(C165&lt;&gt;"",A2,"")</f>
        <v/>
      </c>
      <c r="B165" s="61" t="str">
        <f>IF(C165&lt;&gt;"",B2,"")</f>
        <v/>
      </c>
      <c r="C165" s="61" t="str">
        <f>IF(Sheet9!B22&lt;&gt;"",Sheet9!B22,"")</f>
        <v/>
      </c>
      <c r="D165" s="61" t="str">
        <f>IF(C165&lt;&gt;"",D2,"")</f>
        <v/>
      </c>
      <c r="E165" s="92" t="str">
        <f>IF(C165&lt;&gt;"",IF(Sheet9!D22&lt;&gt;"",IF(Sheet9!D22="zero",0,IF(Sheet9!D22&lt;&gt;"zero",Sheet9!D22,""))),"")</f>
        <v/>
      </c>
      <c r="F165" s="61" t="str">
        <f>IF(C165&lt;&gt;"",IF(Sheet1!J17=30,2,IF(Sheet1!J17=60,3)),"")</f>
        <v/>
      </c>
      <c r="G165" s="61" t="str">
        <f>IF(C165&lt;&gt;"",G2,"")</f>
        <v/>
      </c>
    </row>
    <row r="166" spans="1:7">
      <c r="A166" s="61" t="str">
        <f>IF(C166&lt;&gt;"",A2,"")</f>
        <v/>
      </c>
      <c r="B166" s="61" t="str">
        <f>IF(C166&lt;&gt;"",B2,"")</f>
        <v/>
      </c>
      <c r="C166" s="61" t="str">
        <f>IF(Sheet9!B23&lt;&gt;"",Sheet9!B23,"")</f>
        <v/>
      </c>
      <c r="D166" s="61" t="str">
        <f>IF(C166&lt;&gt;"",D2,"")</f>
        <v/>
      </c>
      <c r="E166" s="92" t="str">
        <f>IF(C166&lt;&gt;"",IF(Sheet9!D23&lt;&gt;"",IF(Sheet9!D23="zero",0,IF(Sheet9!D23&lt;&gt;"zero",Sheet9!D23,""))),"")</f>
        <v/>
      </c>
      <c r="F166" s="61" t="str">
        <f>IF(C166&lt;&gt;"",IF(Sheet1!J17=30,2,IF(Sheet1!J17=60,3)),"")</f>
        <v/>
      </c>
      <c r="G166" s="61" t="str">
        <f>IF(C166&lt;&gt;"",G2,"")</f>
        <v/>
      </c>
    </row>
    <row r="167" spans="1:7">
      <c r="A167" s="61" t="str">
        <f>IF(C167&lt;&gt;"",A2,"")</f>
        <v/>
      </c>
      <c r="B167" s="61" t="str">
        <f>IF(C167&lt;&gt;"",B2,"")</f>
        <v/>
      </c>
      <c r="C167" s="61" t="str">
        <f>IF(Sheet9!B24&lt;&gt;"",Sheet9!B24,"")</f>
        <v/>
      </c>
      <c r="D167" s="61" t="str">
        <f>IF(C167&lt;&gt;"",D2,"")</f>
        <v/>
      </c>
      <c r="E167" s="92" t="str">
        <f>IF(C167&lt;&gt;"",IF(Sheet9!D24&lt;&gt;"",IF(Sheet9!D24="zero",0,IF(Sheet9!D24&lt;&gt;"zero",Sheet9!D24,""))),"")</f>
        <v/>
      </c>
      <c r="F167" s="61" t="str">
        <f>IF(C167&lt;&gt;"",IF(Sheet1!J17=30,2,IF(Sheet1!J17=60,3)),"")</f>
        <v/>
      </c>
      <c r="G167" s="61" t="str">
        <f>IF(C167&lt;&gt;"",G2,"")</f>
        <v/>
      </c>
    </row>
    <row r="168" spans="1:7">
      <c r="A168" s="61" t="str">
        <f>IF(C168&lt;&gt;"",A2,"")</f>
        <v/>
      </c>
      <c r="B168" s="61" t="str">
        <f>IF(C168&lt;&gt;"",B2,"")</f>
        <v/>
      </c>
      <c r="C168" s="61" t="str">
        <f>IF(Sheet9!B25&lt;&gt;"",Sheet9!B25,"")</f>
        <v/>
      </c>
      <c r="D168" s="61" t="str">
        <f>IF(C168&lt;&gt;"",D2,"")</f>
        <v/>
      </c>
      <c r="E168" s="92" t="str">
        <f>IF(C168&lt;&gt;"",IF(Sheet9!D25&lt;&gt;"",IF(Sheet9!D25="zero",0,IF(Sheet9!D25&lt;&gt;"zero",Sheet9!D25,""))),"")</f>
        <v/>
      </c>
      <c r="F168" s="61" t="str">
        <f>IF(C168&lt;&gt;"",IF(Sheet1!J17=30,2,IF(Sheet1!J17=60,3)),"")</f>
        <v/>
      </c>
      <c r="G168" s="61" t="str">
        <f>IF(C168&lt;&gt;"",G2,"")</f>
        <v/>
      </c>
    </row>
    <row r="169" spans="1:7">
      <c r="A169" s="61" t="str">
        <f>IF(C169&lt;&gt;"",A2,"")</f>
        <v/>
      </c>
      <c r="B169" s="61" t="str">
        <f>IF(C169&lt;&gt;"",B2,"")</f>
        <v/>
      </c>
      <c r="C169" s="61" t="str">
        <f>IF(Sheet9!B26&lt;&gt;"",Sheet9!B26,"")</f>
        <v/>
      </c>
      <c r="D169" s="61" t="str">
        <f>IF(C169&lt;&gt;"",D2,"")</f>
        <v/>
      </c>
      <c r="E169" s="92" t="str">
        <f>IF(C169&lt;&gt;"",IF(Sheet9!D26&lt;&gt;"",IF(Sheet9!D26="zero",0,IF(Sheet9!D26&lt;&gt;"zero",Sheet9!D26,""))),"")</f>
        <v/>
      </c>
      <c r="F169" s="61" t="str">
        <f>IF(C169&lt;&gt;"",IF(Sheet1!J17=30,2,IF(Sheet1!J17=60,3)),"")</f>
        <v/>
      </c>
      <c r="G169" s="61" t="str">
        <f>IF(C169&lt;&gt;"",G2,"")</f>
        <v/>
      </c>
    </row>
    <row r="170" spans="1:7">
      <c r="A170" s="61" t="str">
        <f>IF(C170&lt;&gt;"",A2,"")</f>
        <v/>
      </c>
      <c r="B170" s="61" t="str">
        <f>IF(C170&lt;&gt;"",B2,"")</f>
        <v/>
      </c>
      <c r="C170" s="61" t="str">
        <f>IF(Sheet9!B27&lt;&gt;"",Sheet9!B27,"")</f>
        <v/>
      </c>
      <c r="D170" s="61" t="str">
        <f>IF(C170&lt;&gt;"",D2,"")</f>
        <v/>
      </c>
      <c r="E170" s="92" t="str">
        <f>IF(C170&lt;&gt;"",IF(Sheet9!D27&lt;&gt;"",IF(Sheet9!D27="zero",0,IF(Sheet9!D27&lt;&gt;"zero",Sheet9!D27,""))),"")</f>
        <v/>
      </c>
      <c r="F170" s="61" t="str">
        <f>IF(C170&lt;&gt;"",IF(Sheet1!J17=30,2,IF(Sheet1!J17=60,3)),"")</f>
        <v/>
      </c>
      <c r="G170" s="61" t="str">
        <f>IF(C170&lt;&gt;"",G2,"")</f>
        <v/>
      </c>
    </row>
    <row r="171" spans="1:7">
      <c r="A171" s="61" t="str">
        <f>IF(C171&lt;&gt;"",A2,"")</f>
        <v/>
      </c>
      <c r="B171" s="61" t="str">
        <f>IF(C171&lt;&gt;"",B2,"")</f>
        <v/>
      </c>
      <c r="C171" s="61" t="str">
        <f>IF(Sheet9!B28&lt;&gt;"",Sheet9!B28,"")</f>
        <v/>
      </c>
      <c r="D171" s="61" t="str">
        <f>IF(C171&lt;&gt;"",D2,"")</f>
        <v/>
      </c>
      <c r="E171" s="92" t="str">
        <f>IF(C171&lt;&gt;"",IF(Sheet9!D28&lt;&gt;"",IF(Sheet9!D28="zero",0,IF(Sheet9!D28&lt;&gt;"zero",Sheet9!D28,""))),"")</f>
        <v/>
      </c>
      <c r="F171" s="61" t="str">
        <f>IF(C171&lt;&gt;"",IF(Sheet1!J17=30,2,IF(Sheet1!J17=60,3)),"")</f>
        <v/>
      </c>
      <c r="G171" s="61" t="str">
        <f>IF(C171&lt;&gt;"",G2,"")</f>
        <v/>
      </c>
    </row>
    <row r="172" spans="1:7">
      <c r="A172" s="61" t="str">
        <f>IF(C172&lt;&gt;"",A2,"")</f>
        <v/>
      </c>
      <c r="B172" s="61" t="str">
        <f>IF(C172&lt;&gt;"",B2,"")</f>
        <v/>
      </c>
      <c r="C172" s="61" t="str">
        <f>IF(Sheet9!B29&lt;&gt;"",Sheet9!B29,"")</f>
        <v/>
      </c>
      <c r="D172" s="61" t="str">
        <f>IF(C172&lt;&gt;"",D2,"")</f>
        <v/>
      </c>
      <c r="E172" s="92" t="str">
        <f>IF(C172&lt;&gt;"",IF(Sheet9!D29&lt;&gt;"",IF(Sheet9!D29="zero",0,IF(Sheet9!D29&lt;&gt;"zero",Sheet9!D29,""))),"")</f>
        <v/>
      </c>
      <c r="F172" s="61" t="str">
        <f>IF(C172&lt;&gt;"",IF(Sheet1!J17=30,2,IF(Sheet1!J17=60,3)),"")</f>
        <v/>
      </c>
      <c r="G172" s="61" t="str">
        <f>IF(C172&lt;&gt;"",G2,"")</f>
        <v/>
      </c>
    </row>
    <row r="173" spans="1:7">
      <c r="A173" s="61" t="str">
        <f>IF(C173&lt;&gt;"",A2,"")</f>
        <v/>
      </c>
      <c r="B173" s="61" t="str">
        <f>IF(C173&lt;&gt;"",B2,"")</f>
        <v/>
      </c>
      <c r="C173" s="61" t="str">
        <f>IF(Sheet9!B30&lt;&gt;"",Sheet9!B30,"")</f>
        <v/>
      </c>
      <c r="D173" s="61" t="str">
        <f>IF(C173&lt;&gt;"",D2,"")</f>
        <v/>
      </c>
      <c r="E173" s="92" t="str">
        <f>IF(C173&lt;&gt;"",IF(Sheet9!D30&lt;&gt;"",IF(Sheet9!D30="zero",0,IF(Sheet9!D30&lt;&gt;"zero",Sheet9!D30,""))),"")</f>
        <v/>
      </c>
      <c r="F173" s="61" t="str">
        <f>IF(C173&lt;&gt;"",IF(Sheet1!J17=30,2,IF(Sheet1!J17=60,3)),"")</f>
        <v/>
      </c>
      <c r="G173" s="61" t="str">
        <f>IF(C173&lt;&gt;"",G2,"")</f>
        <v/>
      </c>
    </row>
    <row r="174" spans="1:7">
      <c r="A174" s="61" t="str">
        <f>IF(C174&lt;&gt;"",A2,"")</f>
        <v/>
      </c>
      <c r="B174" s="61" t="str">
        <f>IF(C174&lt;&gt;"",B2,"")</f>
        <v/>
      </c>
      <c r="C174" s="61" t="str">
        <f>IF(Sheet9!B31&lt;&gt;"",Sheet9!B31,"")</f>
        <v/>
      </c>
      <c r="D174" s="61" t="str">
        <f>IF(C174&lt;&gt;"",D2,"")</f>
        <v/>
      </c>
      <c r="E174" s="92" t="str">
        <f>IF(C174&lt;&gt;"",IF(Sheet9!D31&lt;&gt;"",IF(Sheet9!D31="zero",0,IF(Sheet9!D31&lt;&gt;"zero",Sheet9!D31,""))),"")</f>
        <v/>
      </c>
      <c r="F174" s="61" t="str">
        <f>IF(C174&lt;&gt;"",IF(Sheet1!J17=30,2,IF(Sheet1!J17=60,3)),"")</f>
        <v/>
      </c>
      <c r="G174" s="61" t="str">
        <f>IF(C174&lt;&gt;"",G2,"")</f>
        <v/>
      </c>
    </row>
    <row r="175" spans="1:7">
      <c r="A175" s="61" t="str">
        <f>IF(C175&lt;&gt;"",A2,"")</f>
        <v/>
      </c>
      <c r="B175" s="61" t="str">
        <f>IF(C175&lt;&gt;"",B2,"")</f>
        <v/>
      </c>
      <c r="C175" s="61" t="str">
        <f>IF(Sheet9!B32&lt;&gt;"",Sheet9!B32,"")</f>
        <v/>
      </c>
      <c r="D175" s="61" t="str">
        <f>IF(C175&lt;&gt;"",D2,"")</f>
        <v/>
      </c>
      <c r="E175" s="92" t="str">
        <f>IF(C175&lt;&gt;"",IF(Sheet9!D32&lt;&gt;"",IF(Sheet9!D32="zero",0,IF(Sheet9!D32&lt;&gt;"zero",Sheet9!D32,""))),"")</f>
        <v/>
      </c>
      <c r="F175" s="61" t="str">
        <f>IF(C175&lt;&gt;"",IF(Sheet1!J17=30,2,IF(Sheet1!J17=60,3)),"")</f>
        <v/>
      </c>
      <c r="G175" s="61" t="str">
        <f>IF(C175&lt;&gt;"",G2,"")</f>
        <v/>
      </c>
    </row>
    <row r="176" spans="1:7">
      <c r="A176" s="61" t="str">
        <f>IF(C176&lt;&gt;"",A2,"")</f>
        <v/>
      </c>
      <c r="B176" s="61" t="str">
        <f>IF(C176&lt;&gt;"",B2,"")</f>
        <v/>
      </c>
      <c r="C176" s="61" t="str">
        <f>IF(Sheet9!B33&lt;&gt;"",Sheet9!B33,"")</f>
        <v/>
      </c>
      <c r="D176" s="61" t="str">
        <f>IF(C176&lt;&gt;"",D2,"")</f>
        <v/>
      </c>
      <c r="E176" s="92" t="str">
        <f>IF(C176&lt;&gt;"",IF(Sheet9!D33&lt;&gt;"",IF(Sheet9!D33="zero",0,IF(Sheet9!D33&lt;&gt;"zero",Sheet9!D33,""))),"")</f>
        <v/>
      </c>
      <c r="F176" s="61" t="str">
        <f>IF(C176&lt;&gt;"",IF(Sheet1!J17=30,2,IF(Sheet1!J17=60,3)),"")</f>
        <v/>
      </c>
      <c r="G176" s="61" t="str">
        <f>IF(C176&lt;&gt;"",G2,"")</f>
        <v/>
      </c>
    </row>
    <row r="177" spans="1:7">
      <c r="A177" s="61" t="str">
        <f>IF(C177&lt;&gt;"",A2,"")</f>
        <v/>
      </c>
      <c r="B177" s="61" t="str">
        <f>IF(C177&lt;&gt;"",B2,"")</f>
        <v/>
      </c>
      <c r="C177" s="61" t="str">
        <f>IF(Sheet9!B34&lt;&gt;"",Sheet9!B34,"")</f>
        <v/>
      </c>
      <c r="D177" s="61" t="str">
        <f>IF(C177&lt;&gt;"",D2,"")</f>
        <v/>
      </c>
      <c r="E177" s="92" t="str">
        <f>IF(C177&lt;&gt;"",IF(Sheet9!D34&lt;&gt;"",IF(Sheet9!D34="zero",0,IF(Sheet9!D34&lt;&gt;"zero",Sheet9!D34,""))),"")</f>
        <v/>
      </c>
      <c r="F177" s="61" t="str">
        <f>IF(C177&lt;&gt;"",IF(Sheet1!J17=30,2,IF(Sheet1!J17=60,3)),"")</f>
        <v/>
      </c>
      <c r="G177" s="61" t="str">
        <f>IF(C177&lt;&gt;"",G2,"")</f>
        <v/>
      </c>
    </row>
    <row r="178" spans="1:7">
      <c r="A178" s="61" t="str">
        <f>IF(C178&lt;&gt;"",A2,"")</f>
        <v/>
      </c>
      <c r="B178" s="61" t="str">
        <f>IF(C178&lt;&gt;"",B2,"")</f>
        <v/>
      </c>
      <c r="C178" s="61" t="str">
        <f>IF(Sheet9!B35&lt;&gt;"",Sheet9!B35,"")</f>
        <v/>
      </c>
      <c r="D178" s="61" t="str">
        <f>IF(C178&lt;&gt;"",D2,"")</f>
        <v/>
      </c>
      <c r="E178" s="92" t="str">
        <f>IF(C178&lt;&gt;"",IF(Sheet9!D35&lt;&gt;"",IF(Sheet9!D35="zero",0,IF(Sheet9!D35&lt;&gt;"zero",Sheet9!D35,""))),"")</f>
        <v/>
      </c>
      <c r="F178" s="61" t="str">
        <f>IF(C178&lt;&gt;"",IF(Sheet1!J17=30,2,IF(Sheet1!J17=60,3)),"")</f>
        <v/>
      </c>
      <c r="G178" s="61" t="str">
        <f>IF(C178&lt;&gt;"",G2,"")</f>
        <v/>
      </c>
    </row>
    <row r="179" spans="1:7">
      <c r="A179" s="61" t="str">
        <f>IF(C179&lt;&gt;"",A2,"")</f>
        <v/>
      </c>
      <c r="B179" s="61" t="str">
        <f>IF(C179&lt;&gt;"",B2,"")</f>
        <v/>
      </c>
      <c r="C179" s="61" t="str">
        <f>IF(Sheet9!B36&lt;&gt;"",Sheet9!B36,"")</f>
        <v/>
      </c>
      <c r="D179" s="61" t="str">
        <f>IF(C179&lt;&gt;"",D2,"")</f>
        <v/>
      </c>
      <c r="E179" s="92" t="str">
        <f>IF(C179&lt;&gt;"",IF(Sheet9!D36&lt;&gt;"",IF(Sheet9!D36="zero",0,IF(Sheet9!D36&lt;&gt;"zero",Sheet9!D36,""))),"")</f>
        <v/>
      </c>
      <c r="F179" s="61" t="str">
        <f>IF(C179&lt;&gt;"",IF(Sheet1!J17=30,2,IF(Sheet1!J17=60,3)),"")</f>
        <v/>
      </c>
      <c r="G179" s="61" t="str">
        <f>IF(C179&lt;&gt;"",G2,"")</f>
        <v/>
      </c>
    </row>
    <row r="180" spans="1:7">
      <c r="A180" s="61" t="str">
        <f>IF(C180&lt;&gt;"",A2,"")</f>
        <v/>
      </c>
      <c r="B180" s="61" t="str">
        <f>IF(C180&lt;&gt;"",B2,"")</f>
        <v/>
      </c>
      <c r="C180" s="61" t="str">
        <f>IF(Sheet9!B37&lt;&gt;"",Sheet9!B37,"")</f>
        <v/>
      </c>
      <c r="D180" s="61" t="str">
        <f>IF(C180&lt;&gt;"",D2,"")</f>
        <v/>
      </c>
      <c r="E180" s="92" t="str">
        <f>IF(C180&lt;&gt;"",IF(Sheet9!D37&lt;&gt;"",IF(Sheet9!D37="zero",0,IF(Sheet9!D37&lt;&gt;"zero",Sheet9!D37,""))),"")</f>
        <v/>
      </c>
      <c r="F180" s="61" t="str">
        <f>IF(C180&lt;&gt;"",IF(Sheet1!J17=30,2,IF(Sheet1!J17=60,3)),"")</f>
        <v/>
      </c>
      <c r="G180" s="61" t="str">
        <f>IF(C180&lt;&gt;"",G2,"")</f>
        <v/>
      </c>
    </row>
    <row r="181" spans="1:7">
      <c r="A181" s="61" t="str">
        <f>IF(C181&lt;&gt;"",A2,"")</f>
        <v/>
      </c>
      <c r="B181" s="61" t="str">
        <f>IF(C181&lt;&gt;"",B2,"")</f>
        <v/>
      </c>
      <c r="C181" s="61" t="str">
        <f>IF(Sheet9!B38&lt;&gt;"",Sheet9!B38,"")</f>
        <v/>
      </c>
      <c r="D181" s="61" t="str">
        <f>IF(C181&lt;&gt;"",D2,"")</f>
        <v/>
      </c>
      <c r="E181" s="92" t="str">
        <f>IF(C181&lt;&gt;"",IF(Sheet9!D38&lt;&gt;"",IF(Sheet9!D38="zero",0,IF(Sheet9!D38&lt;&gt;"zero",Sheet9!D38,""))),"")</f>
        <v/>
      </c>
      <c r="F181" s="61" t="str">
        <f>IF(C181&lt;&gt;"",IF(Sheet1!J17=30,2,IF(Sheet1!J17=60,3)),"")</f>
        <v/>
      </c>
      <c r="G181" s="61" t="str">
        <f>IF(C181&lt;&gt;"",G2,"")</f>
        <v/>
      </c>
    </row>
    <row r="182" spans="1:7">
      <c r="A182" s="91" t="str">
        <f>IF(C182&lt;&gt;"",A2,"")</f>
        <v/>
      </c>
      <c r="B182" s="91" t="str">
        <f>IF(C182&lt;&gt;"",B2,"")</f>
        <v/>
      </c>
      <c r="C182" s="91" t="str">
        <f>IF(Sheet10!B19&lt;&gt;"",Sheet10!B19,"")</f>
        <v/>
      </c>
      <c r="D182" s="91" t="str">
        <f>IF(C182&lt;&gt;"",D2,"")</f>
        <v/>
      </c>
      <c r="E182" s="93" t="str">
        <f>IF(C182&lt;&gt;"",IF(Sheet10!D19&lt;&gt;"",IF(Sheet10!D19="zero",0,IF(Sheet10!D19&lt;&gt;"zero",Sheet10!D19,""))),"")</f>
        <v/>
      </c>
      <c r="F182" s="61" t="str">
        <f>IF(C182&lt;&gt;"",IF(Sheet1!J17=30,2,IF(Sheet1!J17=60,3)),"")</f>
        <v/>
      </c>
      <c r="G182" s="61" t="str">
        <f>IF(C182&lt;&gt;"",G2,"")</f>
        <v/>
      </c>
    </row>
    <row r="183" spans="1:7">
      <c r="A183" s="61" t="str">
        <f>IF(C183&lt;&gt;"",A2,"")</f>
        <v/>
      </c>
      <c r="B183" s="61" t="str">
        <f>IF(C183&lt;&gt;"",B2,"")</f>
        <v/>
      </c>
      <c r="C183" s="61" t="str">
        <f>IF(Sheet10!B20&lt;&gt;"",Sheet10!B20,"")</f>
        <v/>
      </c>
      <c r="D183" s="61" t="str">
        <f>IF(C183&lt;&gt;"",D2,"")</f>
        <v/>
      </c>
      <c r="E183" s="92" t="str">
        <f>IF(C183&lt;&gt;"",IF(Sheet10!D20&lt;&gt;"",IF(Sheet10!D20="zero",0,IF(Sheet10!D20&lt;&gt;"zero",Sheet10!D20,""))),"")</f>
        <v/>
      </c>
      <c r="F183" s="61" t="str">
        <f>IF(C183&lt;&gt;"",IF(Sheet1!J17=30,2,IF(Sheet1!J17=60,3)),"")</f>
        <v/>
      </c>
      <c r="G183" s="61" t="str">
        <f>IF(C183&lt;&gt;"",G2,"")</f>
        <v/>
      </c>
    </row>
    <row r="184" spans="1:7">
      <c r="A184" s="61" t="str">
        <f>IF(C184&lt;&gt;"",A2,"")</f>
        <v/>
      </c>
      <c r="B184" s="61" t="str">
        <f>IF(C184&lt;&gt;"",B2,"")</f>
        <v/>
      </c>
      <c r="C184" s="61" t="str">
        <f>IF(Sheet10!B21&lt;&gt;"",Sheet10!B21,"")</f>
        <v/>
      </c>
      <c r="D184" s="61" t="str">
        <f>IF(C184&lt;&gt;"",D2,"")</f>
        <v/>
      </c>
      <c r="E184" s="92" t="str">
        <f>IF(C184&lt;&gt;"",IF(Sheet10!D21&lt;&gt;"",IF(Sheet10!D21="zero",0,IF(Sheet10!D21&lt;&gt;"zero",Sheet10!D21,""))),"")</f>
        <v/>
      </c>
      <c r="F184" s="61" t="str">
        <f>IF(C184&lt;&gt;"",IF(Sheet1!J17=30,2,IF(Sheet1!J17=60,3)),"")</f>
        <v/>
      </c>
      <c r="G184" s="61" t="str">
        <f>IF(C184&lt;&gt;"",G2,"")</f>
        <v/>
      </c>
    </row>
    <row r="185" spans="1:7">
      <c r="A185" s="61" t="str">
        <f>IF(C185&lt;&gt;"",A2,"")</f>
        <v/>
      </c>
      <c r="B185" s="61" t="str">
        <f>IF(C185&lt;&gt;"",B2,"")</f>
        <v/>
      </c>
      <c r="C185" s="61" t="str">
        <f>IF(Sheet10!B22&lt;&gt;"",Sheet10!B22,"")</f>
        <v/>
      </c>
      <c r="D185" s="61" t="str">
        <f>IF(C185&lt;&gt;"",D2,"")</f>
        <v/>
      </c>
      <c r="E185" s="92" t="str">
        <f>IF(C185&lt;&gt;"",IF(Sheet10!D22&lt;&gt;"",IF(Sheet10!D22="zero",0,IF(Sheet10!D22&lt;&gt;"zero",Sheet10!D22,""))),"")</f>
        <v/>
      </c>
      <c r="F185" s="61" t="str">
        <f>IF(C185&lt;&gt;"",IF(Sheet1!J17=30,2,IF(Sheet1!J17=60,3)),"")</f>
        <v/>
      </c>
      <c r="G185" s="61" t="str">
        <f>IF(C185&lt;&gt;"",G2,"")</f>
        <v/>
      </c>
    </row>
    <row r="186" spans="1:7">
      <c r="A186" s="61" t="str">
        <f>IF(C186&lt;&gt;"",A2,"")</f>
        <v/>
      </c>
      <c r="B186" s="61" t="str">
        <f>IF(C186&lt;&gt;"",B2,"")</f>
        <v/>
      </c>
      <c r="C186" s="61" t="str">
        <f>IF(Sheet10!B23&lt;&gt;"",Sheet10!B23,"")</f>
        <v/>
      </c>
      <c r="D186" s="61" t="str">
        <f>IF(C186&lt;&gt;"",D2,"")</f>
        <v/>
      </c>
      <c r="E186" s="92" t="str">
        <f>IF(C186&lt;&gt;"",IF(Sheet10!D23&lt;&gt;"",IF(Sheet10!D23="zero",0,IF(Sheet10!D23&lt;&gt;"zero",Sheet10!D23,""))),"")</f>
        <v/>
      </c>
      <c r="F186" s="61" t="str">
        <f>IF(C186&lt;&gt;"",IF(Sheet1!J17=30,2,IF(Sheet1!J17=60,3)),"")</f>
        <v/>
      </c>
      <c r="G186" s="61" t="str">
        <f>IF(C186&lt;&gt;"",G2,"")</f>
        <v/>
      </c>
    </row>
    <row r="187" spans="1:7">
      <c r="A187" s="61" t="str">
        <f>IF(C187&lt;&gt;"",A2,"")</f>
        <v/>
      </c>
      <c r="B187" s="61" t="str">
        <f>IF(C187&lt;&gt;"",B2,"")</f>
        <v/>
      </c>
      <c r="C187" s="61" t="str">
        <f>IF(Sheet10!B24&lt;&gt;"",Sheet10!B24,"")</f>
        <v/>
      </c>
      <c r="D187" s="61" t="str">
        <f>IF(C187&lt;&gt;"",D2,"")</f>
        <v/>
      </c>
      <c r="E187" s="92" t="str">
        <f>IF(C187&lt;&gt;"",IF(Sheet10!D24&lt;&gt;"",IF(Sheet10!D24="zero",0,IF(Sheet10!D24&lt;&gt;"zero",Sheet10!D24,""))),"")</f>
        <v/>
      </c>
      <c r="F187" s="61" t="str">
        <f>IF(C187&lt;&gt;"",IF(Sheet1!J17=30,2,IF(Sheet1!J17=60,3)),"")</f>
        <v/>
      </c>
      <c r="G187" s="61" t="str">
        <f>IF(C187&lt;&gt;"",G2,"")</f>
        <v/>
      </c>
    </row>
    <row r="188" spans="1:7">
      <c r="A188" s="61" t="str">
        <f>IF(C188&lt;&gt;"",A2,"")</f>
        <v/>
      </c>
      <c r="B188" s="61" t="str">
        <f>IF(C188&lt;&gt;"",B2,"")</f>
        <v/>
      </c>
      <c r="C188" s="61" t="str">
        <f>IF(Sheet10!B25&lt;&gt;"",Sheet10!B25,"")</f>
        <v/>
      </c>
      <c r="D188" s="61" t="str">
        <f>IF(C188&lt;&gt;"",D2,"")</f>
        <v/>
      </c>
      <c r="E188" s="92" t="str">
        <f>IF(C188&lt;&gt;"",IF(Sheet10!D25&lt;&gt;"",IF(Sheet10!D25="zero",0,IF(Sheet10!D25&lt;&gt;"zero",Sheet10!D25,""))),"")</f>
        <v/>
      </c>
      <c r="F188" s="61" t="str">
        <f>IF(C188&lt;&gt;"",IF(Sheet1!J17=30,2,IF(Sheet1!J17=60,3)),"")</f>
        <v/>
      </c>
      <c r="G188" s="61" t="str">
        <f>IF(C188&lt;&gt;"",G2,"")</f>
        <v/>
      </c>
    </row>
    <row r="189" spans="1:7">
      <c r="A189" s="61" t="str">
        <f>IF(C189&lt;&gt;"",A2,"")</f>
        <v/>
      </c>
      <c r="B189" s="61" t="str">
        <f>IF(C189&lt;&gt;"",B2,"")</f>
        <v/>
      </c>
      <c r="C189" s="61" t="str">
        <f>IF(Sheet10!B26&lt;&gt;"",Sheet10!B26,"")</f>
        <v/>
      </c>
      <c r="D189" s="61" t="str">
        <f>IF(C189&lt;&gt;"",D2,"")</f>
        <v/>
      </c>
      <c r="E189" s="92" t="str">
        <f>IF(C189&lt;&gt;"",IF(Sheet10!D26&lt;&gt;"",IF(Sheet10!D26="zero",0,IF(Sheet10!D26&lt;&gt;"zero",Sheet10!D26,""))),"")</f>
        <v/>
      </c>
      <c r="F189" s="61" t="str">
        <f>IF(C189&lt;&gt;"",IF(Sheet1!J17=30,2,IF(Sheet1!J17=60,3)),"")</f>
        <v/>
      </c>
      <c r="G189" s="61" t="str">
        <f>IF(C189&lt;&gt;"",G2,"")</f>
        <v/>
      </c>
    </row>
    <row r="190" spans="1:7">
      <c r="A190" s="61" t="str">
        <f>IF(C190&lt;&gt;"",A2,"")</f>
        <v/>
      </c>
      <c r="B190" s="61" t="str">
        <f>IF(C190&lt;&gt;"",B2,"")</f>
        <v/>
      </c>
      <c r="C190" s="61" t="str">
        <f>IF(Sheet10!B27&lt;&gt;"",Sheet10!B27,"")</f>
        <v/>
      </c>
      <c r="D190" s="61" t="str">
        <f>IF(C190&lt;&gt;"",D2,"")</f>
        <v/>
      </c>
      <c r="E190" s="92" t="str">
        <f>IF(C190&lt;&gt;"",IF(Sheet10!D27&lt;&gt;"",IF(Sheet10!D27="zero",0,IF(Sheet10!D27&lt;&gt;"zero",Sheet10!D27,""))),"")</f>
        <v/>
      </c>
      <c r="F190" s="61" t="str">
        <f>IF(C190&lt;&gt;"",IF(Sheet1!J17=30,2,IF(Sheet1!J17=60,3)),"")</f>
        <v/>
      </c>
      <c r="G190" s="61" t="str">
        <f>IF(C190&lt;&gt;"",G2,"")</f>
        <v/>
      </c>
    </row>
    <row r="191" spans="1:7">
      <c r="A191" s="61" t="str">
        <f>IF(C191&lt;&gt;"",A2,"")</f>
        <v/>
      </c>
      <c r="B191" s="61" t="str">
        <f>IF(C191&lt;&gt;"",B2,"")</f>
        <v/>
      </c>
      <c r="C191" s="61" t="str">
        <f>IF(Sheet10!B28&lt;&gt;"",Sheet10!B28,"")</f>
        <v/>
      </c>
      <c r="D191" s="61" t="str">
        <f>IF(C191&lt;&gt;"",D2,"")</f>
        <v/>
      </c>
      <c r="E191" s="92" t="str">
        <f>IF(C191&lt;&gt;"",IF(Sheet10!D28&lt;&gt;"",IF(Sheet10!D28="zero",0,IF(Sheet10!D28&lt;&gt;"zero",Sheet10!D28,""))),"")</f>
        <v/>
      </c>
      <c r="F191" s="61" t="str">
        <f>IF(C191&lt;&gt;"",IF(Sheet1!J17=30,2,IF(Sheet1!J17=60,3)),"")</f>
        <v/>
      </c>
      <c r="G191" s="61" t="str">
        <f>IF(C191&lt;&gt;"",G2,"")</f>
        <v/>
      </c>
    </row>
    <row r="192" spans="1:7">
      <c r="A192" s="61" t="str">
        <f>IF(C192&lt;&gt;"",A2,"")</f>
        <v/>
      </c>
      <c r="B192" s="61" t="str">
        <f>IF(C192&lt;&gt;"",B2,"")</f>
        <v/>
      </c>
      <c r="C192" s="61" t="str">
        <f>IF(Sheet10!B29&lt;&gt;"",Sheet10!B29,"")</f>
        <v/>
      </c>
      <c r="D192" s="61" t="str">
        <f>IF(C192&lt;&gt;"",D2,"")</f>
        <v/>
      </c>
      <c r="E192" s="92" t="str">
        <f>IF(C192&lt;&gt;"",IF(Sheet10!D29&lt;&gt;"",IF(Sheet10!D29="zero",0,IF(Sheet10!D29&lt;&gt;"zero",Sheet10!D29,""))),"")</f>
        <v/>
      </c>
      <c r="F192" s="61" t="str">
        <f>IF(C192&lt;&gt;"",IF(Sheet1!J17=30,2,IF(Sheet1!J17=60,3)),"")</f>
        <v/>
      </c>
      <c r="G192" s="61" t="str">
        <f>IF(C192&lt;&gt;"",G2,"")</f>
        <v/>
      </c>
    </row>
    <row r="193" spans="1:7">
      <c r="A193" s="61" t="str">
        <f>IF(C193&lt;&gt;"",A2,"")</f>
        <v/>
      </c>
      <c r="B193" s="61" t="str">
        <f>IF(C193&lt;&gt;"",B2,"")</f>
        <v/>
      </c>
      <c r="C193" s="61" t="str">
        <f>IF(Sheet10!B30&lt;&gt;"",Sheet10!B30,"")</f>
        <v/>
      </c>
      <c r="D193" s="61" t="str">
        <f>IF(C193&lt;&gt;"",D2,"")</f>
        <v/>
      </c>
      <c r="E193" s="92" t="str">
        <f>IF(C193&lt;&gt;"",IF(Sheet10!D30&lt;&gt;"",IF(Sheet10!D30="zero",0,IF(Sheet10!D30&lt;&gt;"zero",Sheet10!D30,""))),"")</f>
        <v/>
      </c>
      <c r="F193" s="61" t="str">
        <f>IF(C193&lt;&gt;"",IF(Sheet1!J17=30,2,IF(Sheet1!J17=60,3)),"")</f>
        <v/>
      </c>
      <c r="G193" s="61" t="str">
        <f>IF(C193&lt;&gt;"",G2,"")</f>
        <v/>
      </c>
    </row>
    <row r="194" spans="1:7">
      <c r="A194" s="61" t="str">
        <f>IF(C194&lt;&gt;"",A2,"")</f>
        <v/>
      </c>
      <c r="B194" s="61" t="str">
        <f>IF(C194&lt;&gt;"",B2,"")</f>
        <v/>
      </c>
      <c r="C194" s="61" t="str">
        <f>IF(Sheet10!B31&lt;&gt;"",Sheet10!B31,"")</f>
        <v/>
      </c>
      <c r="D194" s="61" t="str">
        <f>IF(C194&lt;&gt;"",D2,"")</f>
        <v/>
      </c>
      <c r="E194" s="92" t="str">
        <f>IF(C194&lt;&gt;"",IF(Sheet10!D31&lt;&gt;"",IF(Sheet10!D31="zero",0,IF(Sheet10!D31&lt;&gt;"zero",Sheet10!D31,""))),"")</f>
        <v/>
      </c>
      <c r="F194" s="61" t="str">
        <f>IF(C194&lt;&gt;"",IF(Sheet1!J17=30,2,IF(Sheet1!J17=60,3)),"")</f>
        <v/>
      </c>
      <c r="G194" s="61" t="str">
        <f>IF(C194&lt;&gt;"",G2,"")</f>
        <v/>
      </c>
    </row>
    <row r="195" spans="1:7">
      <c r="A195" s="61" t="str">
        <f>IF(C195&lt;&gt;"",A2,"")</f>
        <v/>
      </c>
      <c r="B195" s="61" t="str">
        <f>IF(C195&lt;&gt;"",B2,"")</f>
        <v/>
      </c>
      <c r="C195" s="61" t="str">
        <f>IF(Sheet10!B32&lt;&gt;"",Sheet10!B32,"")</f>
        <v/>
      </c>
      <c r="D195" s="61" t="str">
        <f>IF(C195&lt;&gt;"",D2,"")</f>
        <v/>
      </c>
      <c r="E195" s="92" t="str">
        <f>IF(C195&lt;&gt;"",IF(Sheet10!D32&lt;&gt;"",IF(Sheet10!D32="zero",0,IF(Sheet10!D32&lt;&gt;"zero",Sheet10!D32,""))),"")</f>
        <v/>
      </c>
      <c r="F195" s="61" t="str">
        <f>IF(C195&lt;&gt;"",IF(Sheet1!J17=30,2,IF(Sheet1!J17=60,3)),"")</f>
        <v/>
      </c>
      <c r="G195" s="61" t="str">
        <f>IF(C195&lt;&gt;"",G2,"")</f>
        <v/>
      </c>
    </row>
    <row r="196" spans="1:7">
      <c r="A196" s="61" t="str">
        <f>IF(C196&lt;&gt;"",A2,"")</f>
        <v/>
      </c>
      <c r="B196" s="61" t="str">
        <f>IF(C196&lt;&gt;"",B2,"")</f>
        <v/>
      </c>
      <c r="C196" s="61" t="str">
        <f>IF(Sheet10!B33&lt;&gt;"",Sheet10!B33,"")</f>
        <v/>
      </c>
      <c r="D196" s="61" t="str">
        <f>IF(C196&lt;&gt;"",D2,"")</f>
        <v/>
      </c>
      <c r="E196" s="92" t="str">
        <f>IF(C196&lt;&gt;"",IF(Sheet10!D33&lt;&gt;"",IF(Sheet10!D33="zero",0,IF(Sheet10!D33&lt;&gt;"zero",Sheet10!D33,""))),"")</f>
        <v/>
      </c>
      <c r="F196" s="61" t="str">
        <f>IF(C196&lt;&gt;"",IF(Sheet1!J17=30,2,IF(Sheet1!J17=60,3)),"")</f>
        <v/>
      </c>
      <c r="G196" s="61" t="str">
        <f>IF(C196&lt;&gt;"",G2,"")</f>
        <v/>
      </c>
    </row>
    <row r="197" spans="1:7">
      <c r="A197" s="61" t="str">
        <f>IF(C197&lt;&gt;"",A2,"")</f>
        <v/>
      </c>
      <c r="B197" s="61" t="str">
        <f>IF(C197&lt;&gt;"",B2,"")</f>
        <v/>
      </c>
      <c r="C197" s="61" t="str">
        <f>IF(Sheet10!B34&lt;&gt;"",Sheet10!B34,"")</f>
        <v/>
      </c>
      <c r="D197" s="61" t="str">
        <f>IF(C197&lt;&gt;"",D2,"")</f>
        <v/>
      </c>
      <c r="E197" s="92" t="str">
        <f>IF(C197&lt;&gt;"",IF(Sheet10!D34&lt;&gt;"",IF(Sheet10!D34="zero",0,IF(Sheet10!D34&lt;&gt;"zero",Sheet10!D34,""))),"")</f>
        <v/>
      </c>
      <c r="F197" s="61" t="str">
        <f>IF(C197&lt;&gt;"",IF(Sheet1!J17=30,2,IF(Sheet1!J17=60,3)),"")</f>
        <v/>
      </c>
      <c r="G197" s="61" t="str">
        <f>IF(C197&lt;&gt;"",G2,"")</f>
        <v/>
      </c>
    </row>
    <row r="198" spans="1:7">
      <c r="A198" s="61" t="str">
        <f>IF(C198&lt;&gt;"",A2,"")</f>
        <v/>
      </c>
      <c r="B198" s="61" t="str">
        <f>IF(C198&lt;&gt;"",B2,"")</f>
        <v/>
      </c>
      <c r="C198" s="61" t="str">
        <f>IF(Sheet10!B35&lt;&gt;"",Sheet10!B35,"")</f>
        <v/>
      </c>
      <c r="D198" s="61" t="str">
        <f>IF(C198&lt;&gt;"",D2,"")</f>
        <v/>
      </c>
      <c r="E198" s="92" t="str">
        <f>IF(C198&lt;&gt;"",IF(Sheet10!D35&lt;&gt;"",IF(Sheet10!D35="zero",0,IF(Sheet10!D35&lt;&gt;"zero",Sheet10!D35,""))),"")</f>
        <v/>
      </c>
      <c r="F198" s="61" t="str">
        <f>IF(C198&lt;&gt;"",IF(Sheet1!J17=30,2,IF(Sheet1!J17=60,3)),"")</f>
        <v/>
      </c>
      <c r="G198" s="61" t="str">
        <f>IF(C198&lt;&gt;"",G2,"")</f>
        <v/>
      </c>
    </row>
    <row r="199" spans="1:7">
      <c r="A199" s="61" t="str">
        <f>IF(C199&lt;&gt;"",A2,"")</f>
        <v/>
      </c>
      <c r="B199" s="61" t="str">
        <f>IF(C199&lt;&gt;"",B2,"")</f>
        <v/>
      </c>
      <c r="C199" s="61" t="str">
        <f>IF(Sheet10!B36&lt;&gt;"",Sheet10!B36,"")</f>
        <v/>
      </c>
      <c r="D199" s="61" t="str">
        <f>IF(C199&lt;&gt;"",D2,"")</f>
        <v/>
      </c>
      <c r="E199" s="92" t="str">
        <f>IF(C199&lt;&gt;"",IF(Sheet10!D36&lt;&gt;"",IF(Sheet10!D36="zero",0,IF(Sheet10!D36&lt;&gt;"zero",Sheet10!D36,""))),"")</f>
        <v/>
      </c>
      <c r="F199" s="61" t="str">
        <f>IF(C199&lt;&gt;"",IF(Sheet1!J17=30,2,IF(Sheet1!J17=60,3)),"")</f>
        <v/>
      </c>
      <c r="G199" s="61" t="str">
        <f>IF(C199&lt;&gt;"",G2,"")</f>
        <v/>
      </c>
    </row>
    <row r="200" spans="1:7">
      <c r="A200" s="61" t="str">
        <f>IF(C200&lt;&gt;"",A2,"")</f>
        <v/>
      </c>
      <c r="B200" s="61" t="str">
        <f>IF(C200&lt;&gt;"",B2,"")</f>
        <v/>
      </c>
      <c r="C200" s="61" t="str">
        <f>IF(Sheet10!B37&lt;&gt;"",Sheet10!B37,"")</f>
        <v/>
      </c>
      <c r="D200" s="61" t="str">
        <f>IF(C200&lt;&gt;"",D2,"")</f>
        <v/>
      </c>
      <c r="E200" s="92" t="str">
        <f>IF(C200&lt;&gt;"",IF(Sheet10!D37&lt;&gt;"",IF(Sheet10!D37="zero",0,IF(Sheet10!D37&lt;&gt;"zero",Sheet10!D37,""))),"")</f>
        <v/>
      </c>
      <c r="F200" s="61" t="str">
        <f>IF(C200&lt;&gt;"",IF(Sheet1!J17=30,2,IF(Sheet1!J17=60,3)),"")</f>
        <v/>
      </c>
      <c r="G200" s="61" t="str">
        <f>IF(C200&lt;&gt;"",G2,"")</f>
        <v/>
      </c>
    </row>
    <row r="201" spans="1:7">
      <c r="A201" s="61" t="str">
        <f>IF(C201&lt;&gt;"",A2,"")</f>
        <v/>
      </c>
      <c r="B201" s="61" t="str">
        <f>IF(C201&lt;&gt;"",B2,"")</f>
        <v/>
      </c>
      <c r="C201" s="61" t="str">
        <f>IF(Sheet10!B38&lt;&gt;"",Sheet10!B38,"")</f>
        <v/>
      </c>
      <c r="D201" s="61" t="str">
        <f>IF(C201&lt;&gt;"",D2,"")</f>
        <v/>
      </c>
      <c r="E201" s="92" t="str">
        <f>IF(C201&lt;&gt;"",IF(Sheet10!D38&lt;&gt;"",IF(Sheet10!D38="zero",0,IF(Sheet10!D38&lt;&gt;"zero",Sheet10!D38,""))),"")</f>
        <v/>
      </c>
      <c r="F201" s="61" t="str">
        <f>IF(C201&lt;&gt;"",IF(Sheet1!J17=30,2,IF(Sheet1!J17=60,3)),"")</f>
        <v/>
      </c>
      <c r="G201" s="61" t="str">
        <f>IF(C201&lt;&gt;"",G2,"")</f>
        <v/>
      </c>
    </row>
    <row r="202" spans="1:7">
      <c r="A202" s="91" t="str">
        <f>IF(C202&lt;&gt;"",A2,"")</f>
        <v/>
      </c>
      <c r="B202" s="91" t="str">
        <f>IF(C202&lt;&gt;"",B2,"")</f>
        <v/>
      </c>
      <c r="C202" s="91" t="str">
        <f>IF(Sheet11!B19&lt;&gt;"",Sheet11!B19,"")</f>
        <v/>
      </c>
      <c r="D202" s="91" t="str">
        <f>IF(C202&lt;&gt;"",D2,"")</f>
        <v/>
      </c>
      <c r="E202" s="93" t="str">
        <f>IF(C202&lt;&gt;"",IF(Sheet11!D19&lt;&gt;"",IF(Sheet11!D19="zero",0,IF(Sheet11!D19&lt;&gt;"zero",Sheet11!D19,""))),"")</f>
        <v/>
      </c>
      <c r="F202" s="61" t="str">
        <f>IF(C202&lt;&gt;"",IF(Sheet1!J17=30,2,IF(Sheet1!J17=60,3)),"")</f>
        <v/>
      </c>
      <c r="G202" s="61" t="str">
        <f>IF(C202&lt;&gt;"",G2,"")</f>
        <v/>
      </c>
    </row>
    <row r="203" spans="1:7">
      <c r="A203" s="61" t="str">
        <f>IF(C203&lt;&gt;"",A2,"")</f>
        <v/>
      </c>
      <c r="B203" s="61" t="str">
        <f>IF(C203&lt;&gt;"",B2,"")</f>
        <v/>
      </c>
      <c r="C203" s="61" t="str">
        <f>IF(Sheet11!B20&lt;&gt;"",Sheet11!B20,"")</f>
        <v/>
      </c>
      <c r="D203" s="61" t="str">
        <f>IF(C203&lt;&gt;"",D2,"")</f>
        <v/>
      </c>
      <c r="E203" s="92" t="str">
        <f>IF(C203&lt;&gt;"",IF(Sheet11!D20&lt;&gt;"",IF(Sheet11!D20="zero",0,IF(Sheet11!D20&lt;&gt;"zero",Sheet11!D20,""))),"")</f>
        <v/>
      </c>
      <c r="F203" s="61" t="str">
        <f>IF(C203&lt;&gt;"",IF(Sheet1!J17=30,2,IF(Sheet1!J17=60,3)),"")</f>
        <v/>
      </c>
      <c r="G203" s="61" t="str">
        <f>IF(C203&lt;&gt;"",G2,"")</f>
        <v/>
      </c>
    </row>
    <row r="204" spans="1:7">
      <c r="A204" s="61" t="str">
        <f>IF(C204&lt;&gt;"",A2,"")</f>
        <v/>
      </c>
      <c r="B204" s="61" t="str">
        <f>IF(C204&lt;&gt;"",B2,"")</f>
        <v/>
      </c>
      <c r="C204" s="61" t="str">
        <f>IF(Sheet11!B21&lt;&gt;"",Sheet11!B21,"")</f>
        <v/>
      </c>
      <c r="D204" s="61" t="str">
        <f>IF(C204&lt;&gt;"",D2,"")</f>
        <v/>
      </c>
      <c r="E204" s="92" t="str">
        <f>IF(C204&lt;&gt;"",IF(Sheet11!D21&lt;&gt;"",IF(Sheet11!D21="zero",0,IF(Sheet11!D21&lt;&gt;"zero",Sheet11!D21,""))),"")</f>
        <v/>
      </c>
      <c r="F204" s="61" t="str">
        <f>IF(C204&lt;&gt;"",IF(Sheet1!J17=30,2,IF(Sheet1!J17=60,3)),"")</f>
        <v/>
      </c>
      <c r="G204" s="61" t="str">
        <f>IF(C204&lt;&gt;"",G2,"")</f>
        <v/>
      </c>
    </row>
    <row r="205" spans="1:7">
      <c r="A205" s="61" t="str">
        <f>IF(C205&lt;&gt;"",A2,"")</f>
        <v/>
      </c>
      <c r="B205" s="61" t="str">
        <f>IF(C205&lt;&gt;"",B2,"")</f>
        <v/>
      </c>
      <c r="C205" s="61" t="str">
        <f>IF(Sheet11!B22&lt;&gt;"",Sheet11!B22,"")</f>
        <v/>
      </c>
      <c r="D205" s="61" t="str">
        <f>IF(C205&lt;&gt;"",D2,"")</f>
        <v/>
      </c>
      <c r="E205" s="92" t="str">
        <f>IF(C205&lt;&gt;"",IF(Sheet11!D22&lt;&gt;"",IF(Sheet11!D22="zero",0,IF(Sheet11!D22&lt;&gt;"zero",Sheet11!D22,""))),"")</f>
        <v/>
      </c>
      <c r="F205" s="61" t="str">
        <f>IF(C205&lt;&gt;"",IF(Sheet1!J17=30,2,IF(Sheet1!J17=60,3)),"")</f>
        <v/>
      </c>
      <c r="G205" s="61" t="str">
        <f>IF(C205&lt;&gt;"",G2,"")</f>
        <v/>
      </c>
    </row>
    <row r="206" spans="1:7">
      <c r="A206" s="61" t="str">
        <f>IF(C206&lt;&gt;"",A2,"")</f>
        <v/>
      </c>
      <c r="B206" s="61" t="str">
        <f>IF(C206&lt;&gt;"",B2,"")</f>
        <v/>
      </c>
      <c r="C206" s="61" t="str">
        <f>IF(Sheet11!B23&lt;&gt;"",Sheet11!B23,"")</f>
        <v/>
      </c>
      <c r="D206" s="61" t="str">
        <f>IF(C206&lt;&gt;"",D2,"")</f>
        <v/>
      </c>
      <c r="E206" s="92" t="str">
        <f>IF(C206&lt;&gt;"",IF(Sheet11!D23&lt;&gt;"",IF(Sheet11!D23="zero",0,IF(Sheet11!D23&lt;&gt;"zero",Sheet11!D23,""))),"")</f>
        <v/>
      </c>
      <c r="F206" s="61" t="str">
        <f>IF(C206&lt;&gt;"",IF(Sheet1!J17=30,2,IF(Sheet1!J17=60,3)),"")</f>
        <v/>
      </c>
      <c r="G206" s="61" t="str">
        <f>IF(C206&lt;&gt;"",G2,"")</f>
        <v/>
      </c>
    </row>
    <row r="207" spans="1:7">
      <c r="A207" s="61" t="str">
        <f>IF(C207&lt;&gt;"",A2,"")</f>
        <v/>
      </c>
      <c r="B207" s="61" t="str">
        <f>IF(C207&lt;&gt;"",B2,"")</f>
        <v/>
      </c>
      <c r="C207" s="61" t="str">
        <f>IF(Sheet11!B24&lt;&gt;"",Sheet11!B24,"")</f>
        <v/>
      </c>
      <c r="D207" s="61" t="str">
        <f>IF(C207&lt;&gt;"",D2,"")</f>
        <v/>
      </c>
      <c r="E207" s="92" t="str">
        <f>IF(C207&lt;&gt;"",IF(Sheet11!D24&lt;&gt;"",IF(Sheet11!D24="zero",0,IF(Sheet11!D24&lt;&gt;"zero",Sheet11!D24,""))),"")</f>
        <v/>
      </c>
      <c r="F207" s="61" t="str">
        <f>IF(C207&lt;&gt;"",IF(Sheet1!J17=30,2,IF(Sheet1!J17=60,3)),"")</f>
        <v/>
      </c>
      <c r="G207" s="61" t="str">
        <f>IF(C207&lt;&gt;"",G2,"")</f>
        <v/>
      </c>
    </row>
    <row r="208" spans="1:7">
      <c r="A208" s="61" t="str">
        <f>IF(C208&lt;&gt;"",A2,"")</f>
        <v/>
      </c>
      <c r="B208" s="61" t="str">
        <f>IF(C208&lt;&gt;"",B2,"")</f>
        <v/>
      </c>
      <c r="C208" s="61" t="str">
        <f>IF(Sheet11!B25&lt;&gt;"",Sheet11!B25,"")</f>
        <v/>
      </c>
      <c r="D208" s="61" t="str">
        <f>IF(C208&lt;&gt;"",D2,"")</f>
        <v/>
      </c>
      <c r="E208" s="92" t="str">
        <f>IF(C208&lt;&gt;"",IF(Sheet11!D25&lt;&gt;"",IF(Sheet11!D25="zero",0,IF(Sheet11!D25&lt;&gt;"zero",Sheet11!D25,""))),"")</f>
        <v/>
      </c>
      <c r="F208" s="61" t="str">
        <f>IF(C208&lt;&gt;"",IF(Sheet1!J17=30,2,IF(Sheet1!J17=60,3)),"")</f>
        <v/>
      </c>
      <c r="G208" s="61" t="str">
        <f>IF(C208&lt;&gt;"",G2,"")</f>
        <v/>
      </c>
    </row>
    <row r="209" spans="1:7">
      <c r="A209" s="61" t="str">
        <f>IF(C209&lt;&gt;"",A2,"")</f>
        <v/>
      </c>
      <c r="B209" s="61" t="str">
        <f>IF(C209&lt;&gt;"",B2,"")</f>
        <v/>
      </c>
      <c r="C209" s="61" t="str">
        <f>IF(Sheet11!B26&lt;&gt;"",Sheet11!B26,"")</f>
        <v/>
      </c>
      <c r="D209" s="61" t="str">
        <f>IF(C209&lt;&gt;"",D2,"")</f>
        <v/>
      </c>
      <c r="E209" s="92" t="str">
        <f>IF(C209&lt;&gt;"",IF(Sheet11!D26&lt;&gt;"",IF(Sheet11!D26="zero",0,IF(Sheet11!D26&lt;&gt;"zero",Sheet11!D26,""))),"")</f>
        <v/>
      </c>
      <c r="F209" s="61" t="str">
        <f>IF(C209&lt;&gt;"",IF(Sheet1!J17=30,2,IF(Sheet1!J17=60,3)),"")</f>
        <v/>
      </c>
      <c r="G209" s="61" t="str">
        <f>IF(C209&lt;&gt;"",G2,"")</f>
        <v/>
      </c>
    </row>
    <row r="210" spans="1:7">
      <c r="A210" s="61" t="str">
        <f>IF(C210&lt;&gt;"",A2,"")</f>
        <v/>
      </c>
      <c r="B210" s="61" t="str">
        <f>IF(C210&lt;&gt;"",B2,"")</f>
        <v/>
      </c>
      <c r="C210" s="61" t="str">
        <f>IF(Sheet11!B27&lt;&gt;"",Sheet11!B27,"")</f>
        <v/>
      </c>
      <c r="D210" s="61" t="str">
        <f>IF(C210&lt;&gt;"",D2,"")</f>
        <v/>
      </c>
      <c r="E210" s="92" t="str">
        <f>IF(C210&lt;&gt;"",IF(Sheet11!D27&lt;&gt;"",IF(Sheet11!D27="zero",0,IF(Sheet11!D27&lt;&gt;"zero",Sheet11!D27,""))),"")</f>
        <v/>
      </c>
      <c r="F210" s="61" t="str">
        <f>IF(C210&lt;&gt;"",IF(Sheet1!J17=30,2,IF(Sheet1!J17=60,3)),"")</f>
        <v/>
      </c>
      <c r="G210" s="61" t="str">
        <f>IF(C210&lt;&gt;"",G2,"")</f>
        <v/>
      </c>
    </row>
    <row r="211" spans="1:7">
      <c r="A211" s="61" t="str">
        <f>IF(C211&lt;&gt;"",A2,"")</f>
        <v/>
      </c>
      <c r="B211" s="61" t="str">
        <f>IF(C211&lt;&gt;"",B2,"")</f>
        <v/>
      </c>
      <c r="C211" s="61" t="str">
        <f>IF(Sheet11!B28&lt;&gt;"",Sheet11!B28,"")</f>
        <v/>
      </c>
      <c r="D211" s="61" t="str">
        <f>IF(C211&lt;&gt;"",D2,"")</f>
        <v/>
      </c>
      <c r="E211" s="92" t="str">
        <f>IF(C211&lt;&gt;"",IF(Sheet11!D28&lt;&gt;"",IF(Sheet11!D28="zero",0,IF(Sheet11!D28&lt;&gt;"zero",Sheet11!D28,""))),"")</f>
        <v/>
      </c>
      <c r="F211" s="61" t="str">
        <f>IF(C211&lt;&gt;"",IF(Sheet1!J17=30,2,IF(Sheet1!J17=60,3)),"")</f>
        <v/>
      </c>
      <c r="G211" s="61" t="str">
        <f>IF(C211&lt;&gt;"",G2,"")</f>
        <v/>
      </c>
    </row>
    <row r="212" spans="1:7">
      <c r="A212" s="61" t="str">
        <f>IF(C212&lt;&gt;"",A2,"")</f>
        <v/>
      </c>
      <c r="B212" s="61" t="str">
        <f>IF(C212&lt;&gt;"",B2,"")</f>
        <v/>
      </c>
      <c r="C212" s="61" t="str">
        <f>IF(Sheet11!B29&lt;&gt;"",Sheet11!B29,"")</f>
        <v/>
      </c>
      <c r="D212" s="61" t="str">
        <f>IF(C212&lt;&gt;"",D2,"")</f>
        <v/>
      </c>
      <c r="E212" s="92" t="str">
        <f>IF(C212&lt;&gt;"",IF(Sheet11!D29&lt;&gt;"",IF(Sheet11!D29="zero",0,IF(Sheet11!D29&lt;&gt;"zero",Sheet11!D29,""))),"")</f>
        <v/>
      </c>
      <c r="F212" s="61" t="str">
        <f>IF(C212&lt;&gt;"",IF(Sheet1!J17=30,2,IF(Sheet1!J17=60,3)),"")</f>
        <v/>
      </c>
      <c r="G212" s="61" t="str">
        <f>IF(C212&lt;&gt;"",G2,"")</f>
        <v/>
      </c>
    </row>
    <row r="213" spans="1:7">
      <c r="A213" s="61" t="str">
        <f>IF(C213&lt;&gt;"",A2,"")</f>
        <v/>
      </c>
      <c r="B213" s="61" t="str">
        <f>IF(C213&lt;&gt;"",B2,"")</f>
        <v/>
      </c>
      <c r="C213" s="61" t="str">
        <f>IF(Sheet11!B30&lt;&gt;"",Sheet11!B30,"")</f>
        <v/>
      </c>
      <c r="D213" s="61" t="str">
        <f>IF(C213&lt;&gt;"",D2,"")</f>
        <v/>
      </c>
      <c r="E213" s="92" t="str">
        <f>IF(C213&lt;&gt;"",IF(Sheet11!D30&lt;&gt;"",IF(Sheet11!D30="zero",0,IF(Sheet11!D30&lt;&gt;"zero",Sheet11!D30,""))),"")</f>
        <v/>
      </c>
      <c r="F213" s="61" t="str">
        <f>IF(C213&lt;&gt;"",IF(Sheet1!J17=30,2,IF(Sheet1!J17=60,3)),"")</f>
        <v/>
      </c>
      <c r="G213" s="61" t="str">
        <f>IF(C213&lt;&gt;"",G2,"")</f>
        <v/>
      </c>
    </row>
    <row r="214" spans="1:7">
      <c r="A214" s="61" t="str">
        <f>IF(C214&lt;&gt;"",A2,"")</f>
        <v/>
      </c>
      <c r="B214" s="61" t="str">
        <f>IF(C214&lt;&gt;"",B2,"")</f>
        <v/>
      </c>
      <c r="C214" s="61" t="str">
        <f>IF(Sheet11!B31&lt;&gt;"",Sheet11!B31,"")</f>
        <v/>
      </c>
      <c r="D214" s="61" t="str">
        <f>IF(C214&lt;&gt;"",D2,"")</f>
        <v/>
      </c>
      <c r="E214" s="92" t="str">
        <f>IF(C214&lt;&gt;"",IF(Sheet11!D31&lt;&gt;"",IF(Sheet11!D31="zero",0,IF(Sheet11!D31&lt;&gt;"zero",Sheet11!D31,""))),"")</f>
        <v/>
      </c>
      <c r="F214" s="61" t="str">
        <f>IF(C214&lt;&gt;"",IF(Sheet1!J17=30,2,IF(Sheet1!J17=60,3)),"")</f>
        <v/>
      </c>
      <c r="G214" s="61" t="str">
        <f>IF(C214&lt;&gt;"",G2,"")</f>
        <v/>
      </c>
    </row>
    <row r="215" spans="1:7">
      <c r="A215" s="61" t="str">
        <f>IF(C215&lt;&gt;"",A2,"")</f>
        <v/>
      </c>
      <c r="B215" s="61" t="str">
        <f>IF(C215&lt;&gt;"",B2,"")</f>
        <v/>
      </c>
      <c r="C215" s="61" t="str">
        <f>IF(Sheet11!B32&lt;&gt;"",Sheet11!B32,"")</f>
        <v/>
      </c>
      <c r="D215" s="61" t="str">
        <f>IF(C215&lt;&gt;"",D2,"")</f>
        <v/>
      </c>
      <c r="E215" s="92" t="str">
        <f>IF(C215&lt;&gt;"",IF(Sheet11!D32&lt;&gt;"",IF(Sheet11!D32="zero",0,IF(Sheet11!D32&lt;&gt;"zero",Sheet11!D32,""))),"")</f>
        <v/>
      </c>
      <c r="F215" s="61" t="str">
        <f>IF(C215&lt;&gt;"",IF(Sheet1!J17=30,2,IF(Sheet1!J17=60,3)),"")</f>
        <v/>
      </c>
      <c r="G215" s="61" t="str">
        <f>IF(C215&lt;&gt;"",G2,"")</f>
        <v/>
      </c>
    </row>
    <row r="216" spans="1:7">
      <c r="A216" s="61" t="str">
        <f>IF(C216&lt;&gt;"",A2,"")</f>
        <v/>
      </c>
      <c r="B216" s="61" t="str">
        <f>IF(C216&lt;&gt;"",B2,"")</f>
        <v/>
      </c>
      <c r="C216" s="61" t="str">
        <f>IF(Sheet11!B33&lt;&gt;"",Sheet11!B33,"")</f>
        <v/>
      </c>
      <c r="D216" s="61" t="str">
        <f>IF(C216&lt;&gt;"",D2,"")</f>
        <v/>
      </c>
      <c r="E216" s="92" t="str">
        <f>IF(C216&lt;&gt;"",IF(Sheet11!D33&lt;&gt;"",IF(Sheet11!D33="zero",0,IF(Sheet11!D33&lt;&gt;"zero",Sheet11!D33,""))),"")</f>
        <v/>
      </c>
      <c r="F216" s="61" t="str">
        <f>IF(C216&lt;&gt;"",IF(Sheet1!J17=30,2,IF(Sheet1!J17=60,3)),"")</f>
        <v/>
      </c>
      <c r="G216" s="61" t="str">
        <f>IF(C216&lt;&gt;"",G2,"")</f>
        <v/>
      </c>
    </row>
    <row r="217" spans="1:7">
      <c r="A217" s="61" t="str">
        <f>IF(C217&lt;&gt;"",A2,"")</f>
        <v/>
      </c>
      <c r="B217" s="61" t="str">
        <f>IF(C217&lt;&gt;"",B2,"")</f>
        <v/>
      </c>
      <c r="C217" s="61" t="str">
        <f>IF(Sheet11!B34&lt;&gt;"",Sheet11!B34,"")</f>
        <v/>
      </c>
      <c r="D217" s="61" t="str">
        <f>IF(C217&lt;&gt;"",D2,"")</f>
        <v/>
      </c>
      <c r="E217" s="92" t="str">
        <f>IF(C217&lt;&gt;"",IF(Sheet11!D34&lt;&gt;"",IF(Sheet11!D34="zero",0,IF(Sheet11!D34&lt;&gt;"zero",Sheet11!D34,""))),"")</f>
        <v/>
      </c>
      <c r="F217" s="61" t="str">
        <f>IF(C217&lt;&gt;"",IF(Sheet1!J17=30,2,IF(Sheet1!J17=60,3)),"")</f>
        <v/>
      </c>
      <c r="G217" s="61" t="str">
        <f>IF(C217&lt;&gt;"",G2,"")</f>
        <v/>
      </c>
    </row>
    <row r="218" spans="1:7">
      <c r="A218" s="61" t="str">
        <f>IF(C218&lt;&gt;"",A2,"")</f>
        <v/>
      </c>
      <c r="B218" s="61" t="str">
        <f>IF(C218&lt;&gt;"",B2,"")</f>
        <v/>
      </c>
      <c r="C218" s="61" t="str">
        <f>IF(Sheet11!B35&lt;&gt;"",Sheet11!B35,"")</f>
        <v/>
      </c>
      <c r="D218" s="61" t="str">
        <f>IF(C218&lt;&gt;"",D2,"")</f>
        <v/>
      </c>
      <c r="E218" s="92" t="str">
        <f>IF(C218&lt;&gt;"",IF(Sheet11!D35&lt;&gt;"",IF(Sheet11!D35="zero",0,IF(Sheet11!D35&lt;&gt;"zero",Sheet11!D35,""))),"")</f>
        <v/>
      </c>
      <c r="F218" s="61" t="str">
        <f>IF(C218&lt;&gt;"",IF(Sheet1!J17=30,2,IF(Sheet1!J17=60,3)),"")</f>
        <v/>
      </c>
      <c r="G218" s="61" t="str">
        <f>IF(C218&lt;&gt;"",G2,"")</f>
        <v/>
      </c>
    </row>
    <row r="219" spans="1:7">
      <c r="A219" s="61" t="str">
        <f>IF(C219&lt;&gt;"",A2,"")</f>
        <v/>
      </c>
      <c r="B219" s="61" t="str">
        <f>IF(C219&lt;&gt;"",B2,"")</f>
        <v/>
      </c>
      <c r="C219" s="61" t="str">
        <f>IF(Sheet11!B36&lt;&gt;"",Sheet11!B36,"")</f>
        <v/>
      </c>
      <c r="D219" s="61" t="str">
        <f>IF(C219&lt;&gt;"",D2,"")</f>
        <v/>
      </c>
      <c r="E219" s="92" t="str">
        <f>IF(C219&lt;&gt;"",IF(Sheet11!D36&lt;&gt;"",IF(Sheet11!D36="zero",0,IF(Sheet11!D36&lt;&gt;"zero",Sheet11!D36,""))),"")</f>
        <v/>
      </c>
      <c r="F219" s="61" t="str">
        <f>IF(C219&lt;&gt;"",IF(Sheet1!J17=30,2,IF(Sheet1!J17=60,3)),"")</f>
        <v/>
      </c>
      <c r="G219" s="61" t="str">
        <f>IF(C219&lt;&gt;"",G2,"")</f>
        <v/>
      </c>
    </row>
    <row r="220" spans="1:7">
      <c r="A220" s="61" t="str">
        <f>IF(C220&lt;&gt;"",A2,"")</f>
        <v/>
      </c>
      <c r="B220" s="61" t="str">
        <f>IF(C220&lt;&gt;"",B2,"")</f>
        <v/>
      </c>
      <c r="C220" s="61" t="str">
        <f>IF(Sheet11!B37&lt;&gt;"",Sheet11!B37,"")</f>
        <v/>
      </c>
      <c r="D220" s="61" t="str">
        <f>IF(C220&lt;&gt;"",D2,"")</f>
        <v/>
      </c>
      <c r="E220" s="92" t="str">
        <f>IF(C220&lt;&gt;"",IF(Sheet11!D37&lt;&gt;"",IF(Sheet11!D37="zero",0,IF(Sheet11!D37&lt;&gt;"zero",Sheet11!D37,""))),"")</f>
        <v/>
      </c>
      <c r="F220" s="61" t="str">
        <f>IF(C220&lt;&gt;"",IF(Sheet1!J17=30,2,IF(Sheet1!J17=60,3)),"")</f>
        <v/>
      </c>
      <c r="G220" s="61" t="str">
        <f>IF(C220&lt;&gt;"",G2,"")</f>
        <v/>
      </c>
    </row>
    <row r="221" spans="1:7">
      <c r="A221" s="91" t="str">
        <f>IF(C221&lt;&gt;"",A2,"")</f>
        <v/>
      </c>
      <c r="B221" s="91" t="str">
        <f>IF(C221&lt;&gt;"",B2,"")</f>
        <v/>
      </c>
      <c r="C221" s="91" t="str">
        <f>IF(Sheet11!B38&lt;&gt;"",Sheet11!B38,"")</f>
        <v/>
      </c>
      <c r="D221" s="91" t="str">
        <f>IF(C221&lt;&gt;"",D2,"")</f>
        <v/>
      </c>
      <c r="E221" s="93" t="str">
        <f>IF(C221&lt;&gt;"",IF(Sheet11!D38&lt;&gt;"",IF(Sheet11!D38="zero",0,IF(Sheet11!D38&lt;&gt;"zero",Sheet11!D38,""))),"")</f>
        <v/>
      </c>
      <c r="F221" s="61" t="str">
        <f>IF(C221&lt;&gt;"",IF(Sheet1!J17=30,2,IF(Sheet1!J17=60,3)),"")</f>
        <v/>
      </c>
      <c r="G221" s="61" t="str">
        <f>IF(C221&lt;&gt;"",G2,"")</f>
        <v/>
      </c>
    </row>
  </sheetData>
  <sheetProtection password="B198"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E1"/>
  <sheetViews>
    <sheetView workbookViewId="0">
      <selection activeCell="A2" sqref="A2"/>
    </sheetView>
  </sheetViews>
  <sheetFormatPr defaultRowHeight="15"/>
  <cols>
    <col min="1" max="1" width="8.42578125" bestFit="1" customWidth="1"/>
    <col min="2" max="2" width="9.42578125" bestFit="1" customWidth="1"/>
    <col min="3" max="3" width="10.85546875" bestFit="1" customWidth="1"/>
    <col min="4" max="4" width="12" bestFit="1" customWidth="1"/>
    <col min="5" max="5" width="16.28515625" bestFit="1" customWidth="1"/>
  </cols>
  <sheetData>
    <row r="1" spans="1:5">
      <c r="A1" s="61" t="s">
        <v>181</v>
      </c>
      <c r="B1" s="61" t="s">
        <v>1</v>
      </c>
      <c r="C1" s="61" t="s">
        <v>182</v>
      </c>
      <c r="D1" s="61" t="s">
        <v>183</v>
      </c>
      <c r="E1" s="61" t="s">
        <v>184</v>
      </c>
    </row>
  </sheetData>
  <sheetProtection password="B198"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CV68"/>
  <sheetViews>
    <sheetView zoomScaleNormal="100" workbookViewId="0">
      <selection activeCell="L8" sqref="L8:N8"/>
    </sheetView>
  </sheetViews>
  <sheetFormatPr defaultRowHeight="15.75"/>
  <cols>
    <col min="1" max="1" width="9.85546875" style="2" customWidth="1"/>
    <col min="2" max="2" width="8.7109375" style="32" customWidth="1"/>
    <col min="3" max="3" width="5.7109375" style="32"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10.140625" style="2" hidden="1" customWidth="1"/>
    <col min="34" max="34" width="13.7109375" style="2" hidden="1" customWidth="1"/>
    <col min="35" max="35" width="2.140625" style="2" hidden="1" customWidth="1"/>
    <col min="36" max="98" width="0" style="2" hidden="1" customWidth="1"/>
    <col min="99" max="99" width="26.5703125" style="2" hidden="1" customWidth="1"/>
    <col min="100" max="100" width="0" style="2" hidden="1" customWidth="1"/>
    <col min="101" max="16384" width="9.140625" style="2"/>
  </cols>
  <sheetData>
    <row r="1" spans="1:35" s="31"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1"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1"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1" customFormat="1" ht="18" customHeight="1">
      <c r="A4" s="145"/>
      <c r="B4" s="145"/>
      <c r="C4" s="145"/>
      <c r="D4" s="150" t="s">
        <v>211</v>
      </c>
      <c r="E4" s="150"/>
      <c r="F4" s="150"/>
      <c r="G4" s="150"/>
      <c r="H4" s="150"/>
      <c r="I4" s="150"/>
      <c r="J4" s="150"/>
      <c r="K4" s="150"/>
      <c r="L4" s="150"/>
      <c r="M4" s="33"/>
      <c r="N4" s="150"/>
      <c r="O4" s="150"/>
      <c r="P4" s="150"/>
      <c r="Q4" s="150"/>
      <c r="R4" s="150"/>
      <c r="S4" s="138"/>
      <c r="T4" s="265"/>
      <c r="U4" s="266"/>
      <c r="V4" s="266"/>
      <c r="W4" s="266"/>
      <c r="X4" s="267"/>
      <c r="Y4" s="257"/>
      <c r="Z4" s="257"/>
      <c r="AA4" s="257"/>
      <c r="AB4" s="258"/>
      <c r="AC4" s="14"/>
      <c r="AD4" s="14"/>
      <c r="AE4" s="14"/>
      <c r="AF4" s="14"/>
    </row>
    <row r="5" spans="1:35" s="31"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1">
        <f>IF(T5&lt;&gt;"",1,0)</f>
        <v>0</v>
      </c>
    </row>
    <row r="6" spans="1:35" s="31"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1">
        <f t="shared" ref="AI6:AI15" si="0">IF(T6&lt;&gt;"",1,0)</f>
        <v>0</v>
      </c>
    </row>
    <row r="7" spans="1:35" s="31"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1">
        <f t="shared" si="0"/>
        <v>0</v>
      </c>
    </row>
    <row r="8" spans="1:35" s="31"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1">
        <f t="shared" si="0"/>
        <v>0</v>
      </c>
    </row>
    <row r="9" spans="1:35" s="31"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1">
        <f t="shared" si="0"/>
        <v>0</v>
      </c>
    </row>
    <row r="10" spans="1:35" s="31"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1">
        <f t="shared" si="0"/>
        <v>0</v>
      </c>
    </row>
    <row r="11" spans="1:35" s="31"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1">
        <f t="shared" si="0"/>
        <v>0</v>
      </c>
    </row>
    <row r="12" spans="1:35" s="31"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1">
        <f t="shared" si="0"/>
        <v>0</v>
      </c>
    </row>
    <row r="13" spans="1:35" s="31"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1">
        <f t="shared" si="0"/>
        <v>0</v>
      </c>
    </row>
    <row r="14" spans="1:35" s="31"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1">
        <f t="shared" si="0"/>
        <v>0</v>
      </c>
    </row>
    <row r="15" spans="1:35" s="31"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1">
        <f t="shared" si="0"/>
        <v>0</v>
      </c>
    </row>
    <row r="16" spans="1:35" s="31"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1"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4"/>
      <c r="AD17" s="34"/>
      <c r="AE17" s="34"/>
      <c r="AF17" s="34"/>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Sheet1!$AG$38</f>
        <v>0</v>
      </c>
      <c r="AH18" s="86" t="str">
        <f>IF(AND(AG19=TRUE, AG18=TRUE),IF(A19-Sheet1!A38=1,"OK","INCORRECT"),"")</f>
        <v/>
      </c>
      <c r="BL18" s="66" t="str">
        <f>Sheet1!BL38</f>
        <v/>
      </c>
      <c r="BM18" s="66" t="b">
        <f>Sheet1!BM38</f>
        <v>0</v>
      </c>
      <c r="BN18" s="66" t="b">
        <f>Sheet1!BN38</f>
        <v>0</v>
      </c>
      <c r="BO18" s="66" t="b">
        <f>Sheet1!BO38</f>
        <v>0</v>
      </c>
      <c r="BP18" s="66" t="str">
        <f>Sheet1!BP38</f>
        <v/>
      </c>
      <c r="BQ18" s="66" t="str">
        <f>Sheet1!BQ38</f>
        <v/>
      </c>
      <c r="BR18" s="66" t="str">
        <f>Sheet1!BR38</f>
        <v/>
      </c>
      <c r="BS18" s="66" t="str">
        <f>Sheet1!BS38</f>
        <v/>
      </c>
      <c r="BT18" s="66" t="str">
        <f>Sheet1!BT38</f>
        <v/>
      </c>
      <c r="BU18" s="66" t="str">
        <f>Sheet1!BU38</f>
        <v>INCORRECT</v>
      </c>
      <c r="BV18" s="66" t="b">
        <f>Sheet1!BV38</f>
        <v>0</v>
      </c>
      <c r="BW18" s="66" t="str">
        <f>Sheet1!BW38</f>
        <v/>
      </c>
      <c r="BX18" s="66" t="b">
        <f>Sheet1!BX38</f>
        <v>0</v>
      </c>
      <c r="BY18" s="66" t="b">
        <f>Sheet1!BY38</f>
        <v>0</v>
      </c>
      <c r="BZ18" s="66" t="b">
        <f>Sheet1!BZ38</f>
        <v>0</v>
      </c>
      <c r="CA18" s="66" t="b">
        <f>Sheet1!CA38</f>
        <v>0</v>
      </c>
      <c r="CB18" s="66" t="b">
        <f>Sheet1!CB38</f>
        <v>0</v>
      </c>
      <c r="CC18" s="66" t="b">
        <f>Sheet1!CC38</f>
        <v>0</v>
      </c>
      <c r="CD18" s="66" t="str">
        <f>Sheet1!CD38</f>
        <v/>
      </c>
      <c r="CE18" s="66" t="str">
        <f>Sheet1!CE38</f>
        <v/>
      </c>
      <c r="CF18" s="66" t="str">
        <f>Sheet1!CF38</f>
        <v/>
      </c>
      <c r="CG18" s="66" t="str">
        <f>Sheet1!CG38</f>
        <v/>
      </c>
      <c r="CH18" s="66" t="str">
        <f>Sheet1!CH38</f>
        <v/>
      </c>
      <c r="CI18" s="66" t="str">
        <f>Sheet1!CI38</f>
        <v/>
      </c>
      <c r="CJ18" s="66" t="str">
        <f>Sheet1!CJ38</f>
        <v/>
      </c>
      <c r="CK18" s="66" t="str">
        <f>Sheet1!CK38</f>
        <v/>
      </c>
      <c r="CL18" s="66" t="str">
        <f>Sheet1!CL38</f>
        <v>NO</v>
      </c>
      <c r="CM18" s="66" t="str">
        <f>Sheet1!CM38</f>
        <v>NO</v>
      </c>
      <c r="CN18" s="66" t="str">
        <f>Sheet1!CN38</f>
        <v>NO</v>
      </c>
      <c r="CO18" s="76" t="str">
        <f>Sheet1!CO38</f>
        <v>NO</v>
      </c>
      <c r="CP18" s="78" t="str">
        <f>Sheet1!CP38</f>
        <v>OK</v>
      </c>
      <c r="CQ18" s="80" t="b">
        <f>Sheet1!CQ38</f>
        <v>0</v>
      </c>
      <c r="CR18" s="80" t="b">
        <f>Sheet1!CR38</f>
        <v>0</v>
      </c>
      <c r="CS18" s="80" t="b">
        <f>Sheet1!CS38</f>
        <v>0</v>
      </c>
      <c r="CT18" s="80" t="b">
        <f>Sheet1!CT38</f>
        <v>0</v>
      </c>
      <c r="CU18" s="77" t="str">
        <f>Sheet1!CU38</f>
        <v>SEQUENCE INCORRECT</v>
      </c>
      <c r="CV18" s="79">
        <f>Sheet1!CV38</f>
        <v>19</v>
      </c>
    </row>
    <row r="19" spans="1:100" s="31"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1" t="b">
        <f>IF(ISNUMBER(A19)&lt;&gt;"",AND(ISNUMBER(INT(MID(A19,1,3))),MID(A19,4,1)="",MID(A19,1,1)&lt;&gt;"0"))</f>
        <v>0</v>
      </c>
      <c r="AH19" s="31"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1" customFormat="1" ht="20.100000000000001" customHeight="1" thickBot="1">
      <c r="A20" s="68"/>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1" t="b">
        <f>IF(AND(ISNUMBER(A19)&lt;&gt;"",ISNUMBER(A20)&lt;&gt;""),IF(AND(ISNUMBER(A20),ISNUMBER(A19)),IF(A20-A19=1,AND(ISNUMBER(INT(MID(A20,1,3))),MID(A20,4,1)="",MID(A20,1,1)&lt;&gt;"0"))))</f>
        <v>0</v>
      </c>
      <c r="AH20" s="31"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1"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1" t="b">
        <f t="shared" ref="AG21:AG38" si="40">IF(AND(ISNUMBER(A20)&lt;&gt;"",ISNUMBER(A21)&lt;&gt;""),IF(AND(ISNUMBER(A21),ISNUMBER(A20)),IF(A21-A20=1,AND(ISNUMBER(INT(MID(A21,1,3))),MID(A21,4,1)="",MID(A21,1,1)&lt;&gt;"0"))))</f>
        <v>0</v>
      </c>
      <c r="AH21" s="31"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1" customFormat="1" ht="20.100000000000001" customHeight="1" thickBot="1">
      <c r="A22" s="68"/>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1" t="b">
        <f t="shared" si="40"/>
        <v>0</v>
      </c>
      <c r="AH22" s="31"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1"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1" t="b">
        <f t="shared" si="40"/>
        <v>0</v>
      </c>
      <c r="AH23" s="31"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1" customFormat="1" ht="20.100000000000001" customHeight="1" thickBot="1">
      <c r="A24" s="68"/>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1" t="b">
        <f t="shared" si="40"/>
        <v>0</v>
      </c>
      <c r="AH24" s="31"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1"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1" t="b">
        <f t="shared" si="40"/>
        <v>0</v>
      </c>
      <c r="AH25" s="31"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1" customFormat="1" ht="20.100000000000001" customHeight="1" thickBot="1">
      <c r="A26" s="68"/>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1" t="b">
        <f t="shared" si="40"/>
        <v>0</v>
      </c>
      <c r="AH26" s="31"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1"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1" t="b">
        <f t="shared" si="40"/>
        <v>0</v>
      </c>
      <c r="AH27" s="31"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1" customFormat="1" ht="20.100000000000001" customHeight="1" thickBot="1">
      <c r="A28" s="68"/>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1" t="b">
        <f t="shared" si="40"/>
        <v>0</v>
      </c>
      <c r="AH28" s="31"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1"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1" t="b">
        <f t="shared" si="40"/>
        <v>0</v>
      </c>
      <c r="AH29" s="31"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1" customFormat="1" ht="20.100000000000001" customHeight="1" thickBot="1">
      <c r="A30" s="68"/>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1" t="b">
        <f t="shared" si="40"/>
        <v>0</v>
      </c>
      <c r="AH30" s="31"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1"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1" t="b">
        <f t="shared" si="40"/>
        <v>0</v>
      </c>
      <c r="AH31" s="31"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1" customFormat="1" ht="20.100000000000001" customHeight="1" thickBot="1">
      <c r="A32" s="68"/>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1" t="b">
        <f t="shared" si="40"/>
        <v>0</v>
      </c>
      <c r="AH32" s="31"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1"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1" t="b">
        <f t="shared" si="40"/>
        <v>0</v>
      </c>
      <c r="AH33" s="31"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1" customFormat="1" ht="20.100000000000001" customHeight="1" thickBot="1">
      <c r="A34" s="68"/>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1" t="b">
        <f t="shared" si="40"/>
        <v>0</v>
      </c>
      <c r="AH34" s="31"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1"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1" t="b">
        <f t="shared" si="40"/>
        <v>0</v>
      </c>
      <c r="AH35" s="31"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1" customFormat="1" ht="20.100000000000001" customHeight="1" thickBot="1">
      <c r="A36" s="68"/>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1" t="b">
        <f t="shared" si="40"/>
        <v>0</v>
      </c>
      <c r="AH36" s="31"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1"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1" t="b">
        <f t="shared" si="40"/>
        <v>0</v>
      </c>
      <c r="AH37" s="31"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1" customFormat="1" ht="20.100000000000001" customHeight="1" thickBot="1">
      <c r="A38" s="68"/>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1" t="b">
        <f t="shared" si="40"/>
        <v>0</v>
      </c>
      <c r="AH38" s="31"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2:AB52"/>
    <mergeCell ref="Z53:AB53"/>
    <mergeCell ref="Z54:AB54"/>
    <mergeCell ref="Z55:AB55"/>
    <mergeCell ref="Z56:AB56"/>
    <mergeCell ref="Z57:AB57"/>
    <mergeCell ref="X18:AB18"/>
    <mergeCell ref="BF29:BJ29"/>
    <mergeCell ref="BF21:BJ21"/>
    <mergeCell ref="BF22:BJ22"/>
    <mergeCell ref="BF23:BJ23"/>
    <mergeCell ref="BF24:BJ24"/>
    <mergeCell ref="BF25:BJ25"/>
    <mergeCell ref="BF26:BJ26"/>
    <mergeCell ref="BF27:BJ27"/>
    <mergeCell ref="BF28:BJ28"/>
    <mergeCell ref="BF30:BJ30"/>
    <mergeCell ref="BF37:BJ37"/>
    <mergeCell ref="BF38:BJ38"/>
    <mergeCell ref="BF31:BJ31"/>
    <mergeCell ref="BF32:BJ32"/>
    <mergeCell ref="BF33:BJ33"/>
    <mergeCell ref="BF34:BJ34"/>
    <mergeCell ref="BF35:BJ35"/>
    <mergeCell ref="BF36:BJ36"/>
    <mergeCell ref="A5:R5"/>
    <mergeCell ref="L8:N8"/>
    <mergeCell ref="O8:R8"/>
    <mergeCell ref="A11:C11"/>
    <mergeCell ref="BF19:BJ19"/>
    <mergeCell ref="BF20:BJ20"/>
    <mergeCell ref="Y12:AB16"/>
    <mergeCell ref="J8:K8"/>
    <mergeCell ref="B9:M9"/>
    <mergeCell ref="N9:P9"/>
    <mergeCell ref="U17:W17"/>
    <mergeCell ref="X17:AB17"/>
    <mergeCell ref="D17:H17"/>
    <mergeCell ref="J17:K17"/>
    <mergeCell ref="L17:O17"/>
    <mergeCell ref="B19:C19"/>
    <mergeCell ref="D19:K19"/>
    <mergeCell ref="L19:R19"/>
    <mergeCell ref="U19:W19"/>
    <mergeCell ref="X19:AB19"/>
    <mergeCell ref="B20:C20"/>
    <mergeCell ref="D20:K20"/>
    <mergeCell ref="L20:R20"/>
    <mergeCell ref="A1:A4"/>
    <mergeCell ref="Y1:AB1"/>
    <mergeCell ref="Y2:AB5"/>
    <mergeCell ref="B4:C4"/>
    <mergeCell ref="D4:L4"/>
    <mergeCell ref="B18:C18"/>
    <mergeCell ref="Y6:AB11"/>
    <mergeCell ref="D18:K18"/>
    <mergeCell ref="L18:R18"/>
    <mergeCell ref="U18:W18"/>
    <mergeCell ref="Q9:R9"/>
    <mergeCell ref="A6:D6"/>
    <mergeCell ref="E6:R6"/>
    <mergeCell ref="A7:B7"/>
    <mergeCell ref="C7:R7"/>
    <mergeCell ref="E8:I8"/>
    <mergeCell ref="A10:D10"/>
    <mergeCell ref="E10:R10"/>
    <mergeCell ref="A12:A17"/>
    <mergeCell ref="B12:C17"/>
    <mergeCell ref="D12:K16"/>
    <mergeCell ref="D11:K11"/>
    <mergeCell ref="L11:R11"/>
    <mergeCell ref="L12:R16"/>
    <mergeCell ref="U20:W20"/>
    <mergeCell ref="X20:AB20"/>
    <mergeCell ref="B21:C21"/>
    <mergeCell ref="D21:K21"/>
    <mergeCell ref="L21:R21"/>
    <mergeCell ref="U21:W21"/>
    <mergeCell ref="X21:AB21"/>
    <mergeCell ref="B22:C22"/>
    <mergeCell ref="D22:K22"/>
    <mergeCell ref="L22:R22"/>
    <mergeCell ref="U22:W22"/>
    <mergeCell ref="X22:AB22"/>
    <mergeCell ref="B23:C23"/>
    <mergeCell ref="D23:K23"/>
    <mergeCell ref="L23:R23"/>
    <mergeCell ref="U23:W23"/>
    <mergeCell ref="X23:AB23"/>
    <mergeCell ref="B24:C24"/>
    <mergeCell ref="D24:K24"/>
    <mergeCell ref="L24:R24"/>
    <mergeCell ref="U24:W24"/>
    <mergeCell ref="X24:AB24"/>
    <mergeCell ref="B25:C25"/>
    <mergeCell ref="D25:K25"/>
    <mergeCell ref="L25:R25"/>
    <mergeCell ref="U25:W25"/>
    <mergeCell ref="X25:AB25"/>
    <mergeCell ref="B26:C26"/>
    <mergeCell ref="D26:K26"/>
    <mergeCell ref="L26:R26"/>
    <mergeCell ref="U26:W26"/>
    <mergeCell ref="X26:AB26"/>
    <mergeCell ref="B27:C27"/>
    <mergeCell ref="D27:K27"/>
    <mergeCell ref="L27:R27"/>
    <mergeCell ref="U27:W27"/>
    <mergeCell ref="X27:AB27"/>
    <mergeCell ref="B28:C28"/>
    <mergeCell ref="D28:K28"/>
    <mergeCell ref="L28:R28"/>
    <mergeCell ref="U28:W28"/>
    <mergeCell ref="X28:AB28"/>
    <mergeCell ref="B29:C29"/>
    <mergeCell ref="D29:K29"/>
    <mergeCell ref="L29:R29"/>
    <mergeCell ref="U29:W29"/>
    <mergeCell ref="X29:AB29"/>
    <mergeCell ref="B30:C30"/>
    <mergeCell ref="D30:K30"/>
    <mergeCell ref="L30:R30"/>
    <mergeCell ref="U30:W30"/>
    <mergeCell ref="X30:AB30"/>
    <mergeCell ref="B31:C31"/>
    <mergeCell ref="D31:K31"/>
    <mergeCell ref="L31:R31"/>
    <mergeCell ref="U31:W31"/>
    <mergeCell ref="X31:AB31"/>
    <mergeCell ref="B32:C32"/>
    <mergeCell ref="D32:K32"/>
    <mergeCell ref="L32:R32"/>
    <mergeCell ref="U32:W32"/>
    <mergeCell ref="X32:AB32"/>
    <mergeCell ref="X36:AB36"/>
    <mergeCell ref="B37:C37"/>
    <mergeCell ref="D37:K37"/>
    <mergeCell ref="L37:R37"/>
    <mergeCell ref="U37:W37"/>
    <mergeCell ref="X37:AB37"/>
    <mergeCell ref="B33:C33"/>
    <mergeCell ref="D33:K33"/>
    <mergeCell ref="L33:R33"/>
    <mergeCell ref="U33:W33"/>
    <mergeCell ref="X33:AB33"/>
    <mergeCell ref="B34:C34"/>
    <mergeCell ref="D34:K34"/>
    <mergeCell ref="L34:R34"/>
    <mergeCell ref="U34:W34"/>
    <mergeCell ref="X34:AB34"/>
    <mergeCell ref="T42:V42"/>
    <mergeCell ref="X42:AB42"/>
    <mergeCell ref="T43:AB48"/>
    <mergeCell ref="N4:R4"/>
    <mergeCell ref="B47:R48"/>
    <mergeCell ref="U39:W39"/>
    <mergeCell ref="X39:AB39"/>
    <mergeCell ref="D36:K36"/>
    <mergeCell ref="Q1:R3"/>
    <mergeCell ref="Q17:R17"/>
    <mergeCell ref="T1:X16"/>
    <mergeCell ref="B38:C38"/>
    <mergeCell ref="D38:K38"/>
    <mergeCell ref="L38:R38"/>
    <mergeCell ref="U38:W38"/>
    <mergeCell ref="X38:AB38"/>
    <mergeCell ref="B36:C36"/>
    <mergeCell ref="B35:C35"/>
    <mergeCell ref="D35:K35"/>
    <mergeCell ref="L35:R35"/>
    <mergeCell ref="U35:W35"/>
    <mergeCell ref="X35:AB35"/>
    <mergeCell ref="L36:R36"/>
    <mergeCell ref="U36:W36"/>
    <mergeCell ref="B1:P1"/>
    <mergeCell ref="B2:P3"/>
    <mergeCell ref="S59:S68"/>
    <mergeCell ref="A49:R58"/>
    <mergeCell ref="S1:S58"/>
    <mergeCell ref="T49:AB50"/>
    <mergeCell ref="U51:W51"/>
    <mergeCell ref="U52:W52"/>
    <mergeCell ref="U53:W53"/>
    <mergeCell ref="U54:W54"/>
    <mergeCell ref="U55:W55"/>
    <mergeCell ref="X51:AB51"/>
    <mergeCell ref="Z58:AB58"/>
    <mergeCell ref="U56:W56"/>
    <mergeCell ref="U57:W57"/>
    <mergeCell ref="U58:W58"/>
    <mergeCell ref="C39:R40"/>
    <mergeCell ref="A43:C46"/>
    <mergeCell ref="D43:D46"/>
    <mergeCell ref="E43:L46"/>
    <mergeCell ref="N43:N46"/>
    <mergeCell ref="O43:R46"/>
    <mergeCell ref="T40:AB41"/>
    <mergeCell ref="A41:R42"/>
  </mergeCells>
  <dataValidations count="3">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29697" r:id="rId3"/>
    <oleObject progId="PBrush" shapeId="29698" r:id="rId4"/>
    <oleObject progId="PBrush" shapeId="29701" r:id="rId5"/>
  </oleObjects>
</worksheet>
</file>

<file path=xl/worksheets/sheet3.xml><?xml version="1.0" encoding="utf-8"?>
<worksheet xmlns="http://schemas.openxmlformats.org/spreadsheetml/2006/main" xmlns:r="http://schemas.openxmlformats.org/officeDocument/2006/relationships">
  <sheetPr codeName="Sheet4"/>
  <dimension ref="A1:CV68"/>
  <sheetViews>
    <sheetView zoomScaleNormal="100" workbookViewId="0">
      <selection activeCell="D23" sqref="D23:K23"/>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Sheet2!$AG$38</f>
        <v>0</v>
      </c>
      <c r="AH18" s="86" t="str">
        <f>IF(AND(AG19=TRUE, AG18=TRUE),IF(A19-Sheet2!A38=1,"OK","INCORRECT"),"")</f>
        <v/>
      </c>
      <c r="BL18" s="66" t="str">
        <f>Sheet2!BL38</f>
        <v/>
      </c>
      <c r="BM18" s="66" t="b">
        <f>Sheet2!BM38</f>
        <v>0</v>
      </c>
      <c r="BN18" s="66" t="b">
        <f>Sheet2!BN38</f>
        <v>0</v>
      </c>
      <c r="BO18" s="66" t="b">
        <f>Sheet2!BO38</f>
        <v>0</v>
      </c>
      <c r="BP18" s="66" t="str">
        <f>Sheet2!BP38</f>
        <v/>
      </c>
      <c r="BQ18" s="66" t="str">
        <f>Sheet2!BQ38</f>
        <v/>
      </c>
      <c r="BR18" s="66" t="str">
        <f>Sheet2!BR38</f>
        <v/>
      </c>
      <c r="BS18" s="66" t="str">
        <f>Sheet2!BS38</f>
        <v/>
      </c>
      <c r="BT18" s="66" t="str">
        <f>Sheet2!BT38</f>
        <v/>
      </c>
      <c r="BU18" s="66" t="str">
        <f>Sheet2!BU38</f>
        <v>INCORRECT</v>
      </c>
      <c r="BV18" s="66" t="b">
        <f>Sheet2!BV38</f>
        <v>0</v>
      </c>
      <c r="BW18" s="66" t="str">
        <f>Sheet2!BW38</f>
        <v/>
      </c>
      <c r="BX18" s="66" t="b">
        <f>Sheet2!BX38</f>
        <v>0</v>
      </c>
      <c r="BY18" s="66" t="b">
        <f>Sheet2!BY38</f>
        <v>0</v>
      </c>
      <c r="BZ18" s="66" t="b">
        <f>Sheet2!BZ38</f>
        <v>0</v>
      </c>
      <c r="CA18" s="66" t="b">
        <f>Sheet2!CA38</f>
        <v>0</v>
      </c>
      <c r="CB18" s="66" t="b">
        <f>Sheet2!CB38</f>
        <v>0</v>
      </c>
      <c r="CC18" s="66" t="b">
        <f>Sheet2!CC38</f>
        <v>0</v>
      </c>
      <c r="CD18" s="66" t="str">
        <f>Sheet2!CD38</f>
        <v/>
      </c>
      <c r="CE18" s="66" t="str">
        <f>Sheet2!CE38</f>
        <v/>
      </c>
      <c r="CF18" s="66" t="str">
        <f>Sheet2!CF38</f>
        <v/>
      </c>
      <c r="CG18" s="66" t="str">
        <f>Sheet2!CG38</f>
        <v/>
      </c>
      <c r="CH18" s="66" t="str">
        <f>Sheet2!CH38</f>
        <v/>
      </c>
      <c r="CI18" s="66" t="str">
        <f>Sheet2!CI38</f>
        <v/>
      </c>
      <c r="CJ18" s="66" t="str">
        <f>Sheet2!CJ38</f>
        <v/>
      </c>
      <c r="CK18" s="66" t="str">
        <f>Sheet2!CK38</f>
        <v/>
      </c>
      <c r="CL18" s="66" t="str">
        <f>Sheet2!CL38</f>
        <v>NO</v>
      </c>
      <c r="CM18" s="66" t="str">
        <f>Sheet2!CM38</f>
        <v>NO</v>
      </c>
      <c r="CN18" s="66" t="str">
        <f>Sheet2!CN38</f>
        <v>NO</v>
      </c>
      <c r="CO18" s="66" t="str">
        <f>Sheet2!CO38</f>
        <v>NO</v>
      </c>
      <c r="CP18" s="66" t="str">
        <f>Sheet2!CP38</f>
        <v>OK</v>
      </c>
      <c r="CQ18" s="66" t="b">
        <f>Sheet2!CQ38</f>
        <v>0</v>
      </c>
      <c r="CR18" s="66" t="b">
        <f>Sheet2!CR38</f>
        <v>0</v>
      </c>
      <c r="CS18" s="66" t="b">
        <f>Sheet2!CS38</f>
        <v>0</v>
      </c>
      <c r="CT18" s="66" t="b">
        <f>Sheet2!CT38</f>
        <v>0</v>
      </c>
      <c r="CU18" s="66" t="str">
        <f>Sheet2!CU38</f>
        <v>SEQUENCE INCORRECT</v>
      </c>
      <c r="CV18" s="66">
        <f>Sheet2!CV38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1745" r:id="rId3"/>
    <oleObject progId="PBrush" shapeId="31746" r:id="rId4"/>
    <oleObject progId="PBrush" shapeId="31747" r:id="rId5"/>
  </oleObjects>
</worksheet>
</file>

<file path=xl/worksheets/sheet4.xml><?xml version="1.0" encoding="utf-8"?>
<worksheet xmlns="http://schemas.openxmlformats.org/spreadsheetml/2006/main" xmlns:r="http://schemas.openxmlformats.org/officeDocument/2006/relationships">
  <sheetPr codeName="Sheet3"/>
  <dimension ref="A1:CV68"/>
  <sheetViews>
    <sheetView zoomScaleNormal="100" workbookViewId="0">
      <selection activeCell="L8" sqref="L8:N8"/>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Sheet3!$AG$38</f>
        <v>0</v>
      </c>
      <c r="AH18" s="86" t="str">
        <f>IF(AND(AG19=TRUE, AG18=TRUE),IF(A19-Sheet3!A38=1,"OK","INCORRECT"),"")</f>
        <v/>
      </c>
      <c r="BL18" s="66" t="str">
        <f>Sheet3!BL38</f>
        <v/>
      </c>
      <c r="BM18" s="66" t="b">
        <f>Sheet3!BM38</f>
        <v>0</v>
      </c>
      <c r="BN18" s="66" t="b">
        <f>Sheet3!BN38</f>
        <v>0</v>
      </c>
      <c r="BO18" s="66" t="b">
        <f>Sheet3!BO38</f>
        <v>0</v>
      </c>
      <c r="BP18" s="66" t="str">
        <f>Sheet3!BP38</f>
        <v/>
      </c>
      <c r="BQ18" s="66" t="str">
        <f>Sheet3!BQ38</f>
        <v/>
      </c>
      <c r="BR18" s="66" t="str">
        <f>Sheet3!BR38</f>
        <v/>
      </c>
      <c r="BS18" s="66" t="str">
        <f>Sheet3!BS38</f>
        <v/>
      </c>
      <c r="BT18" s="66" t="str">
        <f>Sheet3!BT38</f>
        <v/>
      </c>
      <c r="BU18" s="66" t="str">
        <f>Sheet3!BU38</f>
        <v>INCORRECT</v>
      </c>
      <c r="BV18" s="66" t="b">
        <f>Sheet3!BV38</f>
        <v>0</v>
      </c>
      <c r="BW18" s="66" t="str">
        <f>Sheet3!BW38</f>
        <v/>
      </c>
      <c r="BX18" s="66" t="b">
        <f>Sheet3!BX38</f>
        <v>0</v>
      </c>
      <c r="BY18" s="66" t="b">
        <f>Sheet3!BY38</f>
        <v>0</v>
      </c>
      <c r="BZ18" s="66" t="b">
        <f>Sheet3!BZ38</f>
        <v>0</v>
      </c>
      <c r="CA18" s="66" t="b">
        <f>Sheet3!CA38</f>
        <v>0</v>
      </c>
      <c r="CB18" s="66" t="b">
        <f>Sheet3!CB38</f>
        <v>0</v>
      </c>
      <c r="CC18" s="66" t="b">
        <f>Sheet3!CC38</f>
        <v>0</v>
      </c>
      <c r="CD18" s="66" t="str">
        <f>Sheet3!CD38</f>
        <v/>
      </c>
      <c r="CE18" s="66" t="str">
        <f>Sheet3!CE38</f>
        <v/>
      </c>
      <c r="CF18" s="66" t="str">
        <f>Sheet3!CF38</f>
        <v/>
      </c>
      <c r="CG18" s="66" t="str">
        <f>Sheet3!CG38</f>
        <v/>
      </c>
      <c r="CH18" s="66" t="str">
        <f>Sheet3!CH38</f>
        <v/>
      </c>
      <c r="CI18" s="66" t="str">
        <f>Sheet3!CI38</f>
        <v/>
      </c>
      <c r="CJ18" s="66" t="str">
        <f>Sheet3!CJ38</f>
        <v/>
      </c>
      <c r="CK18" s="66" t="str">
        <f>Sheet3!CK38</f>
        <v/>
      </c>
      <c r="CL18" s="66" t="str">
        <f>Sheet3!CL38</f>
        <v>NO</v>
      </c>
      <c r="CM18" s="66" t="str">
        <f>Sheet3!CM38</f>
        <v>NO</v>
      </c>
      <c r="CN18" s="66" t="str">
        <f>Sheet3!CN38</f>
        <v>NO</v>
      </c>
      <c r="CO18" s="66" t="str">
        <f>Sheet3!CO38</f>
        <v>NO</v>
      </c>
      <c r="CP18" s="66" t="str">
        <f>Sheet3!CP38</f>
        <v>OK</v>
      </c>
      <c r="CQ18" s="66" t="b">
        <f>Sheet3!CQ38</f>
        <v>0</v>
      </c>
      <c r="CR18" s="66" t="b">
        <f>Sheet3!CR38</f>
        <v>0</v>
      </c>
      <c r="CS18" s="66" t="b">
        <f>Sheet3!CS38</f>
        <v>0</v>
      </c>
      <c r="CT18" s="66" t="b">
        <f>Sheet3!CT38</f>
        <v>0</v>
      </c>
      <c r="CU18" s="66" t="str">
        <f>Sheet3!CU38</f>
        <v>SEQUENCE INCORRECT</v>
      </c>
      <c r="CV18" s="66">
        <f>Sheet3!CV38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5:AB55"/>
    <mergeCell ref="Z56:AB56"/>
    <mergeCell ref="Z57:AB57"/>
    <mergeCell ref="Z58:AB58"/>
    <mergeCell ref="BF36:BJ36"/>
    <mergeCell ref="BF37:BJ37"/>
    <mergeCell ref="BF38:BJ38"/>
    <mergeCell ref="T43:AB48"/>
    <mergeCell ref="U52:W52"/>
    <mergeCell ref="U53:W53"/>
    <mergeCell ref="X37:AB37"/>
    <mergeCell ref="Z52:AB52"/>
    <mergeCell ref="Z53:AB53"/>
    <mergeCell ref="U56:W56"/>
    <mergeCell ref="U57:W57"/>
    <mergeCell ref="U58:W58"/>
    <mergeCell ref="BF30:BJ30"/>
    <mergeCell ref="BF31:BJ31"/>
    <mergeCell ref="BF32:BJ32"/>
    <mergeCell ref="BF33:BJ33"/>
    <mergeCell ref="BF34:BJ34"/>
    <mergeCell ref="BF35:BJ35"/>
    <mergeCell ref="BF24:BJ24"/>
    <mergeCell ref="BF25:BJ25"/>
    <mergeCell ref="BF26:BJ26"/>
    <mergeCell ref="BF27:BJ27"/>
    <mergeCell ref="BF28:BJ28"/>
    <mergeCell ref="BF29:BJ29"/>
    <mergeCell ref="BF23:BJ23"/>
    <mergeCell ref="B12:C17"/>
    <mergeCell ref="U17:W17"/>
    <mergeCell ref="X17:AB17"/>
    <mergeCell ref="L12:R16"/>
    <mergeCell ref="T1:X16"/>
    <mergeCell ref="B18:C18"/>
    <mergeCell ref="D18:K18"/>
    <mergeCell ref="BF19:BJ19"/>
    <mergeCell ref="BF20:BJ20"/>
    <mergeCell ref="BF21:BJ21"/>
    <mergeCell ref="BF22:BJ22"/>
    <mergeCell ref="X18:AB18"/>
    <mergeCell ref="L11:R11"/>
    <mergeCell ref="L18:R18"/>
    <mergeCell ref="U18:W18"/>
    <mergeCell ref="U22:W22"/>
    <mergeCell ref="X22:AB22"/>
    <mergeCell ref="U19:W19"/>
    <mergeCell ref="X19:AB19"/>
    <mergeCell ref="B20:C20"/>
    <mergeCell ref="D20:K20"/>
    <mergeCell ref="L20:R20"/>
    <mergeCell ref="U20:W20"/>
    <mergeCell ref="A12:A17"/>
    <mergeCell ref="Y6:AB11"/>
    <mergeCell ref="Y12:AB16"/>
    <mergeCell ref="A7:B7"/>
    <mergeCell ref="C7:R7"/>
    <mergeCell ref="E8:I8"/>
    <mergeCell ref="J8:K8"/>
    <mergeCell ref="L8:N8"/>
    <mergeCell ref="A10:D10"/>
    <mergeCell ref="Q17:R17"/>
    <mergeCell ref="E10:R10"/>
    <mergeCell ref="B9:M9"/>
    <mergeCell ref="D12:K16"/>
    <mergeCell ref="N9:P9"/>
    <mergeCell ref="Q9:R9"/>
    <mergeCell ref="D17:H17"/>
    <mergeCell ref="J17:K17"/>
    <mergeCell ref="L17:O17"/>
    <mergeCell ref="D11:K11"/>
    <mergeCell ref="A11:C11"/>
    <mergeCell ref="A1:A4"/>
    <mergeCell ref="B4:C4"/>
    <mergeCell ref="D4:L4"/>
    <mergeCell ref="A5:R5"/>
    <mergeCell ref="A6:D6"/>
    <mergeCell ref="O8:R8"/>
    <mergeCell ref="Q1:R3"/>
    <mergeCell ref="N4:R4"/>
    <mergeCell ref="E6:R6"/>
    <mergeCell ref="B1:P1"/>
    <mergeCell ref="B2:P3"/>
    <mergeCell ref="B19:C19"/>
    <mergeCell ref="D19:K19"/>
    <mergeCell ref="L19:R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X20:AB20"/>
    <mergeCell ref="B25:C25"/>
    <mergeCell ref="D25:K25"/>
    <mergeCell ref="L25:R25"/>
    <mergeCell ref="U25:W25"/>
    <mergeCell ref="X25:AB25"/>
    <mergeCell ref="B26:C26"/>
    <mergeCell ref="D26:K26"/>
    <mergeCell ref="L26:R26"/>
    <mergeCell ref="U26:W26"/>
    <mergeCell ref="X26:AB26"/>
    <mergeCell ref="B27:C27"/>
    <mergeCell ref="D27:K27"/>
    <mergeCell ref="L27:R27"/>
    <mergeCell ref="U27:W27"/>
    <mergeCell ref="X27:AB27"/>
    <mergeCell ref="B28:C28"/>
    <mergeCell ref="D28:K28"/>
    <mergeCell ref="L28:R28"/>
    <mergeCell ref="U28:W28"/>
    <mergeCell ref="X28:AB28"/>
    <mergeCell ref="B29:C29"/>
    <mergeCell ref="D29:K29"/>
    <mergeCell ref="L29:R29"/>
    <mergeCell ref="U29:W29"/>
    <mergeCell ref="X29:AB29"/>
    <mergeCell ref="B30:C30"/>
    <mergeCell ref="D30:K30"/>
    <mergeCell ref="L30:R30"/>
    <mergeCell ref="U30:W30"/>
    <mergeCell ref="X30:AB30"/>
    <mergeCell ref="L33:R33"/>
    <mergeCell ref="U33:W33"/>
    <mergeCell ref="X33:AB33"/>
    <mergeCell ref="U34:W34"/>
    <mergeCell ref="X34:AB34"/>
    <mergeCell ref="B31:C31"/>
    <mergeCell ref="D31:K31"/>
    <mergeCell ref="L31:R31"/>
    <mergeCell ref="U31:W31"/>
    <mergeCell ref="X31:AB31"/>
    <mergeCell ref="B32:C32"/>
    <mergeCell ref="D32:K32"/>
    <mergeCell ref="L32:R32"/>
    <mergeCell ref="U32:W32"/>
    <mergeCell ref="X32:AB32"/>
    <mergeCell ref="A43:C46"/>
    <mergeCell ref="D43:D46"/>
    <mergeCell ref="B47:R48"/>
    <mergeCell ref="U39:W39"/>
    <mergeCell ref="U37:W37"/>
    <mergeCell ref="E43:L46"/>
    <mergeCell ref="C39:R40"/>
    <mergeCell ref="Y1:AB1"/>
    <mergeCell ref="Y2:AB5"/>
    <mergeCell ref="B35:C35"/>
    <mergeCell ref="D35:K35"/>
    <mergeCell ref="L35:R35"/>
    <mergeCell ref="U35:W35"/>
    <mergeCell ref="X35:AB35"/>
    <mergeCell ref="B34:C34"/>
    <mergeCell ref="D34:K34"/>
    <mergeCell ref="L34:R34"/>
    <mergeCell ref="B36:C36"/>
    <mergeCell ref="D36:K36"/>
    <mergeCell ref="L36:R36"/>
    <mergeCell ref="U36:W36"/>
    <mergeCell ref="X36:AB36"/>
    <mergeCell ref="B33:C33"/>
    <mergeCell ref="D33:K33"/>
    <mergeCell ref="S59:S68"/>
    <mergeCell ref="A49:R58"/>
    <mergeCell ref="S1:S58"/>
    <mergeCell ref="T49:AB50"/>
    <mergeCell ref="U51:W51"/>
    <mergeCell ref="U54:W54"/>
    <mergeCell ref="U55:W55"/>
    <mergeCell ref="Z54:AB54"/>
    <mergeCell ref="N43:N46"/>
    <mergeCell ref="O43:R46"/>
    <mergeCell ref="B38:C38"/>
    <mergeCell ref="D38:K38"/>
    <mergeCell ref="L38:R38"/>
    <mergeCell ref="U38:W38"/>
    <mergeCell ref="X38:AB38"/>
    <mergeCell ref="B37:C37"/>
    <mergeCell ref="D37:K37"/>
    <mergeCell ref="L37:R37"/>
    <mergeCell ref="X51:AB51"/>
    <mergeCell ref="X39:AB39"/>
    <mergeCell ref="T40:AB41"/>
    <mergeCell ref="A41:R42"/>
    <mergeCell ref="T42:V42"/>
    <mergeCell ref="X42:AB42"/>
  </mergeCells>
  <dataValidations count="3">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2769" r:id="rId3"/>
    <oleObject progId="PBrush" shapeId="32770" r:id="rId4"/>
    <oleObject progId="PBrush" shapeId="32771" r:id="rId5"/>
  </oleObjects>
</worksheet>
</file>

<file path=xl/worksheets/sheet5.xml><?xml version="1.0" encoding="utf-8"?>
<worksheet xmlns="http://schemas.openxmlformats.org/spreadsheetml/2006/main" xmlns:r="http://schemas.openxmlformats.org/officeDocument/2006/relationships">
  <sheetPr codeName="Sheet5"/>
  <dimension ref="A1:CV68"/>
  <sheetViews>
    <sheetView zoomScaleNormal="100" workbookViewId="0">
      <selection activeCell="L8" sqref="L8:N8"/>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Sheet4!$AG$38</f>
        <v>0</v>
      </c>
      <c r="AH18" s="86" t="str">
        <f>IF(AND(AG19=TRUE, AG18=TRUE),IF(A19-Sheet4!A38=1,"OK","INCORRECT"),"")</f>
        <v/>
      </c>
      <c r="BL18" s="66" t="str">
        <f>Sheet4!BL38</f>
        <v/>
      </c>
      <c r="BM18" s="66" t="b">
        <f>Sheet4!BM38</f>
        <v>0</v>
      </c>
      <c r="BN18" s="66" t="b">
        <f>Sheet4!BN38</f>
        <v>0</v>
      </c>
      <c r="BO18" s="66" t="b">
        <f>Sheet4!BO38</f>
        <v>0</v>
      </c>
      <c r="BP18" s="66" t="str">
        <f>Sheet4!BP38</f>
        <v/>
      </c>
      <c r="BQ18" s="66" t="str">
        <f>Sheet4!BQ38</f>
        <v/>
      </c>
      <c r="BR18" s="66" t="str">
        <f>Sheet4!BR38</f>
        <v/>
      </c>
      <c r="BS18" s="66" t="str">
        <f>Sheet4!BS38</f>
        <v/>
      </c>
      <c r="BT18" s="66" t="str">
        <f>Sheet4!BT38</f>
        <v/>
      </c>
      <c r="BU18" s="66" t="str">
        <f>Sheet4!BU38</f>
        <v>INCORRECT</v>
      </c>
      <c r="BV18" s="66" t="b">
        <f>Sheet4!BV38</f>
        <v>0</v>
      </c>
      <c r="BW18" s="66" t="str">
        <f>Sheet4!BW38</f>
        <v/>
      </c>
      <c r="BX18" s="66" t="b">
        <f>Sheet4!BX38</f>
        <v>0</v>
      </c>
      <c r="BY18" s="66" t="b">
        <f>Sheet4!BY38</f>
        <v>0</v>
      </c>
      <c r="BZ18" s="66" t="b">
        <f>Sheet4!BZ38</f>
        <v>0</v>
      </c>
      <c r="CA18" s="66" t="b">
        <f>Sheet4!CA38</f>
        <v>0</v>
      </c>
      <c r="CB18" s="66" t="b">
        <f>Sheet4!CB38</f>
        <v>0</v>
      </c>
      <c r="CC18" s="66" t="b">
        <f>Sheet4!CC38</f>
        <v>0</v>
      </c>
      <c r="CD18" s="66" t="str">
        <f>Sheet4!CD38</f>
        <v/>
      </c>
      <c r="CE18" s="66" t="str">
        <f>Sheet4!CE38</f>
        <v/>
      </c>
      <c r="CF18" s="66" t="str">
        <f>Sheet4!CF38</f>
        <v/>
      </c>
      <c r="CG18" s="66" t="str">
        <f>Sheet4!CG38</f>
        <v/>
      </c>
      <c r="CH18" s="66" t="str">
        <f>Sheet4!CH38</f>
        <v/>
      </c>
      <c r="CI18" s="66" t="str">
        <f>Sheet4!CI38</f>
        <v/>
      </c>
      <c r="CJ18" s="66" t="str">
        <f>Sheet4!CJ38</f>
        <v/>
      </c>
      <c r="CK18" s="66" t="str">
        <f>Sheet4!CK38</f>
        <v/>
      </c>
      <c r="CL18" s="66" t="str">
        <f>Sheet4!CL38</f>
        <v>NO</v>
      </c>
      <c r="CM18" s="66" t="str">
        <f>Sheet4!CM38</f>
        <v>NO</v>
      </c>
      <c r="CN18" s="66" t="str">
        <f>Sheet4!CN38</f>
        <v>NO</v>
      </c>
      <c r="CO18" s="66" t="str">
        <f>Sheet4!CO38</f>
        <v>NO</v>
      </c>
      <c r="CP18" s="66" t="str">
        <f>Sheet4!CP38</f>
        <v>OK</v>
      </c>
      <c r="CQ18" s="66" t="b">
        <f>Sheet4!CQ38</f>
        <v>0</v>
      </c>
      <c r="CR18" s="66" t="b">
        <f>Sheet4!CR38</f>
        <v>0</v>
      </c>
      <c r="CS18" s="66" t="b">
        <f>Sheet4!CS38</f>
        <v>0</v>
      </c>
      <c r="CT18" s="66" t="b">
        <f>Sheet4!CT38</f>
        <v>0</v>
      </c>
      <c r="CU18" s="66" t="str">
        <f>Sheet4!CU38</f>
        <v>SEQUENCE INCORRECT</v>
      </c>
      <c r="CV18" s="66">
        <f>Sheet4!CV38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3793" r:id="rId3"/>
    <oleObject progId="PBrush" shapeId="33794" r:id="rId4"/>
    <oleObject progId="PBrush" shapeId="33795" r:id="rId5"/>
  </oleObjects>
</worksheet>
</file>

<file path=xl/worksheets/sheet6.xml><?xml version="1.0" encoding="utf-8"?>
<worksheet xmlns="http://schemas.openxmlformats.org/spreadsheetml/2006/main" xmlns:r="http://schemas.openxmlformats.org/officeDocument/2006/relationships">
  <sheetPr codeName="Sheet6"/>
  <dimension ref="A1:CV68"/>
  <sheetViews>
    <sheetView zoomScaleNormal="100" workbookViewId="0">
      <selection activeCell="L23" sqref="L23:R23"/>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4.5"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Sheet5!$AG$38</f>
        <v>0</v>
      </c>
      <c r="AH18" s="86" t="str">
        <f>IF(AND(AG19=TRUE, AG18=TRUE),IF(A19-Sheet5!A38=1,"OK","INCORRECT"),"")</f>
        <v/>
      </c>
      <c r="BL18" s="66" t="str">
        <f>Sheet5!BL38</f>
        <v/>
      </c>
      <c r="BM18" s="66" t="b">
        <f>Sheet5!BM38</f>
        <v>0</v>
      </c>
      <c r="BN18" s="66" t="b">
        <f>Sheet5!BN38</f>
        <v>0</v>
      </c>
      <c r="BO18" s="66" t="b">
        <f>Sheet5!BO38</f>
        <v>0</v>
      </c>
      <c r="BP18" s="66" t="str">
        <f>Sheet5!BP38</f>
        <v/>
      </c>
      <c r="BQ18" s="66" t="str">
        <f>Sheet5!BQ38</f>
        <v/>
      </c>
      <c r="BR18" s="66" t="str">
        <f>Sheet5!BR38</f>
        <v/>
      </c>
      <c r="BS18" s="66" t="str">
        <f>Sheet5!BS38</f>
        <v/>
      </c>
      <c r="BT18" s="66" t="str">
        <f>Sheet5!BT38</f>
        <v/>
      </c>
      <c r="BU18" s="66" t="str">
        <f>Sheet5!BU38</f>
        <v>INCORRECT</v>
      </c>
      <c r="BV18" s="66" t="b">
        <f>Sheet5!BV38</f>
        <v>0</v>
      </c>
      <c r="BW18" s="66" t="str">
        <f>Sheet5!BW38</f>
        <v/>
      </c>
      <c r="BX18" s="66" t="b">
        <f>Sheet5!BX38</f>
        <v>0</v>
      </c>
      <c r="BY18" s="66" t="b">
        <f>Sheet5!BY38</f>
        <v>0</v>
      </c>
      <c r="BZ18" s="66" t="b">
        <f>Sheet5!BZ38</f>
        <v>0</v>
      </c>
      <c r="CA18" s="66" t="b">
        <f>Sheet5!CA38</f>
        <v>0</v>
      </c>
      <c r="CB18" s="66" t="b">
        <f>Sheet5!CB38</f>
        <v>0</v>
      </c>
      <c r="CC18" s="66" t="b">
        <f>Sheet5!CC38</f>
        <v>0</v>
      </c>
      <c r="CD18" s="66" t="str">
        <f>Sheet5!CD38</f>
        <v/>
      </c>
      <c r="CE18" s="66" t="str">
        <f>Sheet5!CE38</f>
        <v/>
      </c>
      <c r="CF18" s="66" t="str">
        <f>Sheet5!CF38</f>
        <v/>
      </c>
      <c r="CG18" s="66" t="str">
        <f>Sheet5!CG38</f>
        <v/>
      </c>
      <c r="CH18" s="66" t="str">
        <f>Sheet5!CH38</f>
        <v/>
      </c>
      <c r="CI18" s="66" t="str">
        <f>Sheet5!CI38</f>
        <v/>
      </c>
      <c r="CJ18" s="66" t="str">
        <f>Sheet5!CJ38</f>
        <v/>
      </c>
      <c r="CK18" s="66" t="str">
        <f>Sheet5!CK38</f>
        <v/>
      </c>
      <c r="CL18" s="66" t="str">
        <f>Sheet5!CL38</f>
        <v>NO</v>
      </c>
      <c r="CM18" s="66" t="str">
        <f>Sheet5!CM38</f>
        <v>NO</v>
      </c>
      <c r="CN18" s="66" t="str">
        <f>Sheet5!CN38</f>
        <v>NO</v>
      </c>
      <c r="CO18" s="66" t="str">
        <f>Sheet5!CO38</f>
        <v>NO</v>
      </c>
      <c r="CP18" s="66" t="str">
        <f>Sheet5!CP38</f>
        <v>OK</v>
      </c>
      <c r="CQ18" s="66" t="b">
        <f>Sheet5!CQ38</f>
        <v>0</v>
      </c>
      <c r="CR18" s="66" t="b">
        <f>Sheet5!CR38</f>
        <v>0</v>
      </c>
      <c r="CS18" s="66" t="b">
        <f>Sheet5!CS38</f>
        <v>0</v>
      </c>
      <c r="CT18" s="66" t="b">
        <f>Sheet5!CT38</f>
        <v>0</v>
      </c>
      <c r="CU18" s="66" t="str">
        <f>Sheet5!CU38</f>
        <v>SEQUENCE INCORRECT</v>
      </c>
      <c r="CV18" s="66">
        <f>Sheet5!CV38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4817" r:id="rId3"/>
    <oleObject progId="PBrush" shapeId="34818" r:id="rId4"/>
    <oleObject progId="PBrush" shapeId="34819" r:id="rId5"/>
  </oleObjects>
</worksheet>
</file>

<file path=xl/worksheets/sheet7.xml><?xml version="1.0" encoding="utf-8"?>
<worksheet xmlns="http://schemas.openxmlformats.org/spreadsheetml/2006/main" xmlns:r="http://schemas.openxmlformats.org/officeDocument/2006/relationships">
  <sheetPr codeName="Sheet7"/>
  <dimension ref="A1:CV68"/>
  <sheetViews>
    <sheetView zoomScaleNormal="100" workbookViewId="0">
      <selection activeCell="L8" sqref="L8:N8"/>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Sheet6!$AG$38</f>
        <v>0</v>
      </c>
      <c r="AH18" s="86" t="str">
        <f>IF(AND(AG19=TRUE, AG18=TRUE),IF(A19-Sheet6!A38=1,"OK","INCORRECT"),"")</f>
        <v/>
      </c>
      <c r="BL18" s="66" t="str">
        <f>Sheet6!BL38</f>
        <v/>
      </c>
      <c r="BM18" s="66" t="b">
        <f>Sheet6!BM38</f>
        <v>0</v>
      </c>
      <c r="BN18" s="66" t="b">
        <f>Sheet6!BN38</f>
        <v>0</v>
      </c>
      <c r="BO18" s="66" t="b">
        <f>Sheet6!BO38</f>
        <v>0</v>
      </c>
      <c r="BP18" s="66" t="str">
        <f>Sheet6!BP38</f>
        <v/>
      </c>
      <c r="BQ18" s="66" t="str">
        <f>Sheet6!BQ38</f>
        <v/>
      </c>
      <c r="BR18" s="66" t="str">
        <f>Sheet6!BR38</f>
        <v/>
      </c>
      <c r="BS18" s="66" t="str">
        <f>Sheet6!BS38</f>
        <v/>
      </c>
      <c r="BT18" s="66" t="str">
        <f>Sheet6!BT38</f>
        <v/>
      </c>
      <c r="BU18" s="66" t="str">
        <f>Sheet6!BU38</f>
        <v>INCORRECT</v>
      </c>
      <c r="BV18" s="66" t="b">
        <f>Sheet6!BV38</f>
        <v>0</v>
      </c>
      <c r="BW18" s="66" t="str">
        <f>Sheet6!BW38</f>
        <v/>
      </c>
      <c r="BX18" s="66" t="b">
        <f>Sheet6!BX38</f>
        <v>0</v>
      </c>
      <c r="BY18" s="66" t="b">
        <f>Sheet6!BY38</f>
        <v>0</v>
      </c>
      <c r="BZ18" s="66" t="b">
        <f>Sheet6!BZ38</f>
        <v>0</v>
      </c>
      <c r="CA18" s="66" t="b">
        <f>Sheet6!CA38</f>
        <v>0</v>
      </c>
      <c r="CB18" s="66" t="b">
        <f>Sheet6!CB38</f>
        <v>0</v>
      </c>
      <c r="CC18" s="66" t="b">
        <f>Sheet6!CC38</f>
        <v>0</v>
      </c>
      <c r="CD18" s="66" t="str">
        <f>Sheet6!CD38</f>
        <v/>
      </c>
      <c r="CE18" s="66" t="str">
        <f>Sheet6!CE38</f>
        <v/>
      </c>
      <c r="CF18" s="66" t="str">
        <f>Sheet6!CF38</f>
        <v/>
      </c>
      <c r="CG18" s="66" t="str">
        <f>Sheet6!CG38</f>
        <v/>
      </c>
      <c r="CH18" s="66" t="str">
        <f>Sheet6!CH38</f>
        <v/>
      </c>
      <c r="CI18" s="66" t="str">
        <f>Sheet6!CI38</f>
        <v/>
      </c>
      <c r="CJ18" s="66" t="str">
        <f>Sheet6!CJ38</f>
        <v/>
      </c>
      <c r="CK18" s="66" t="str">
        <f>Sheet6!CK38</f>
        <v/>
      </c>
      <c r="CL18" s="66" t="str">
        <f>Sheet6!CL38</f>
        <v>NO</v>
      </c>
      <c r="CM18" s="66" t="str">
        <f>Sheet6!CM38</f>
        <v>NO</v>
      </c>
      <c r="CN18" s="66" t="str">
        <f>Sheet6!CN38</f>
        <v>NO</v>
      </c>
      <c r="CO18" s="66" t="str">
        <f>Sheet6!CO38</f>
        <v>NO</v>
      </c>
      <c r="CP18" s="66" t="str">
        <f>Sheet6!CP38</f>
        <v>OK</v>
      </c>
      <c r="CQ18" s="66" t="b">
        <f>Sheet6!CQ38</f>
        <v>0</v>
      </c>
      <c r="CR18" s="66" t="b">
        <f>Sheet6!CR38</f>
        <v>0</v>
      </c>
      <c r="CS18" s="66" t="b">
        <f>Sheet6!CS38</f>
        <v>0</v>
      </c>
      <c r="CT18" s="66" t="b">
        <f>Sheet6!CT38</f>
        <v>0</v>
      </c>
      <c r="CU18" s="66" t="str">
        <f>Sheet6!CU38</f>
        <v>SEQUENCE INCORRECT</v>
      </c>
      <c r="CV18" s="66">
        <f>Sheet6!CV38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5841" r:id="rId3"/>
    <oleObject progId="PBrush" shapeId="35842" r:id="rId4"/>
    <oleObject progId="PBrush" shapeId="35843" r:id="rId5"/>
  </oleObjects>
</worksheet>
</file>

<file path=xl/worksheets/sheet8.xml><?xml version="1.0" encoding="utf-8"?>
<worksheet xmlns="http://schemas.openxmlformats.org/spreadsheetml/2006/main" xmlns:r="http://schemas.openxmlformats.org/officeDocument/2006/relationships">
  <sheetPr codeName="Sheet8"/>
  <dimension ref="A1:CV68"/>
  <sheetViews>
    <sheetView zoomScaleNormal="100" workbookViewId="0">
      <selection activeCell="L8" sqref="L8:N8"/>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Sheet7!$AG$38</f>
        <v>0</v>
      </c>
      <c r="AH18" s="86" t="str">
        <f>IF(AND(AG19=TRUE, AG18=TRUE),IF(A19-Sheet7!A38=1,"OK","INCORRECT"),"")</f>
        <v/>
      </c>
      <c r="BL18" s="66" t="str">
        <f>Sheet7!BL38</f>
        <v/>
      </c>
      <c r="BM18" s="66" t="b">
        <f>Sheet7!BM38</f>
        <v>0</v>
      </c>
      <c r="BN18" s="66" t="b">
        <f>Sheet7!BN38</f>
        <v>0</v>
      </c>
      <c r="BO18" s="66" t="b">
        <f>Sheet7!BO38</f>
        <v>0</v>
      </c>
      <c r="BP18" s="66" t="str">
        <f>Sheet7!BP38</f>
        <v/>
      </c>
      <c r="BQ18" s="66" t="str">
        <f>Sheet7!BQ38</f>
        <v/>
      </c>
      <c r="BR18" s="66" t="str">
        <f>Sheet7!BR38</f>
        <v/>
      </c>
      <c r="BS18" s="66" t="str">
        <f>Sheet7!BS38</f>
        <v/>
      </c>
      <c r="BT18" s="66" t="str">
        <f>Sheet7!BT38</f>
        <v/>
      </c>
      <c r="BU18" s="66" t="str">
        <f>Sheet7!BU38</f>
        <v>INCORRECT</v>
      </c>
      <c r="BV18" s="66" t="b">
        <f>Sheet7!BV38</f>
        <v>0</v>
      </c>
      <c r="BW18" s="66" t="str">
        <f>Sheet7!BW38</f>
        <v/>
      </c>
      <c r="BX18" s="66" t="b">
        <f>Sheet7!BX38</f>
        <v>0</v>
      </c>
      <c r="BY18" s="66" t="b">
        <f>Sheet7!BY38</f>
        <v>0</v>
      </c>
      <c r="BZ18" s="66" t="b">
        <f>Sheet7!BZ38</f>
        <v>0</v>
      </c>
      <c r="CA18" s="66" t="b">
        <f>Sheet7!CA38</f>
        <v>0</v>
      </c>
      <c r="CB18" s="66" t="b">
        <f>Sheet7!CB38</f>
        <v>0</v>
      </c>
      <c r="CC18" s="66" t="b">
        <f>Sheet7!CC38</f>
        <v>0</v>
      </c>
      <c r="CD18" s="66" t="str">
        <f>Sheet7!CD38</f>
        <v/>
      </c>
      <c r="CE18" s="66" t="str">
        <f>Sheet7!CE38</f>
        <v/>
      </c>
      <c r="CF18" s="66" t="str">
        <f>Sheet7!CF38</f>
        <v/>
      </c>
      <c r="CG18" s="66" t="str">
        <f>Sheet7!CG38</f>
        <v/>
      </c>
      <c r="CH18" s="66" t="str">
        <f>Sheet7!CH38</f>
        <v/>
      </c>
      <c r="CI18" s="66" t="str">
        <f>Sheet7!CI38</f>
        <v/>
      </c>
      <c r="CJ18" s="66" t="str">
        <f>Sheet7!CJ38</f>
        <v/>
      </c>
      <c r="CK18" s="66" t="str">
        <f>Sheet7!CK38</f>
        <v/>
      </c>
      <c r="CL18" s="66" t="str">
        <f>Sheet7!CL38</f>
        <v>NO</v>
      </c>
      <c r="CM18" s="66" t="str">
        <f>Sheet7!CM38</f>
        <v>NO</v>
      </c>
      <c r="CN18" s="66" t="str">
        <f>Sheet7!CN38</f>
        <v>NO</v>
      </c>
      <c r="CO18" s="66" t="str">
        <f>Sheet7!CO38</f>
        <v>NO</v>
      </c>
      <c r="CP18" s="66" t="str">
        <f>Sheet7!CP38</f>
        <v>OK</v>
      </c>
      <c r="CQ18" s="66" t="b">
        <f>Sheet7!CQ38</f>
        <v>0</v>
      </c>
      <c r="CR18" s="66" t="b">
        <f>Sheet7!CR38</f>
        <v>0</v>
      </c>
      <c r="CS18" s="66" t="b">
        <f>Sheet7!CS38</f>
        <v>0</v>
      </c>
      <c r="CT18" s="66" t="b">
        <f>Sheet7!CT38</f>
        <v>0</v>
      </c>
      <c r="CU18" s="66" t="str">
        <f>Sheet7!CU38</f>
        <v>SEQUENCE INCORRECT</v>
      </c>
      <c r="CV18" s="66">
        <f>Sheet7!CV38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6865" r:id="rId3"/>
    <oleObject progId="PBrush" shapeId="36866" r:id="rId4"/>
    <oleObject progId="PBrush" shapeId="36867" r:id="rId5"/>
  </oleObjects>
</worksheet>
</file>

<file path=xl/worksheets/sheet9.xml><?xml version="1.0" encoding="utf-8"?>
<worksheet xmlns="http://schemas.openxmlformats.org/spreadsheetml/2006/main" xmlns:r="http://schemas.openxmlformats.org/officeDocument/2006/relationships">
  <sheetPr codeName="Sheet9"/>
  <dimension ref="A1:CV68"/>
  <sheetViews>
    <sheetView zoomScaleNormal="100" workbookViewId="0">
      <selection activeCell="L23" sqref="L23:R23"/>
    </sheetView>
  </sheetViews>
  <sheetFormatPr defaultRowHeight="15.75"/>
  <cols>
    <col min="1" max="1" width="9.85546875" style="2" customWidth="1"/>
    <col min="2" max="2" width="8.7109375" style="36" customWidth="1"/>
    <col min="3" max="3" width="5.7109375" style="36"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8" style="2" hidden="1" customWidth="1"/>
    <col min="32" max="32" width="7.7109375" style="2" hidden="1" customWidth="1"/>
    <col min="33" max="33" width="8.5703125" style="2" hidden="1" customWidth="1"/>
    <col min="34" max="34" width="13.7109375" style="2" hidden="1" customWidth="1"/>
    <col min="35" max="35" width="2.140625" style="2" hidden="1" customWidth="1"/>
    <col min="36" max="100" width="0" style="2" hidden="1" customWidth="1"/>
    <col min="101" max="16384" width="9.140625" style="2"/>
  </cols>
  <sheetData>
    <row r="1" spans="1:35" s="35" customFormat="1" ht="15.75" customHeight="1" thickBot="1">
      <c r="A1" s="145"/>
      <c r="B1" s="117" t="s">
        <v>201</v>
      </c>
      <c r="C1" s="118"/>
      <c r="D1" s="118"/>
      <c r="E1" s="118"/>
      <c r="F1" s="118"/>
      <c r="G1" s="118"/>
      <c r="H1" s="118"/>
      <c r="I1" s="118"/>
      <c r="J1" s="118"/>
      <c r="K1" s="118"/>
      <c r="L1" s="118"/>
      <c r="M1" s="118"/>
      <c r="N1" s="118"/>
      <c r="O1" s="118"/>
      <c r="P1" s="118"/>
      <c r="Q1" s="118"/>
      <c r="R1" s="118"/>
      <c r="S1" s="138"/>
      <c r="T1" s="262" t="s">
        <v>133</v>
      </c>
      <c r="U1" s="263"/>
      <c r="V1" s="263"/>
      <c r="W1" s="263"/>
      <c r="X1" s="264"/>
      <c r="Y1" s="174" t="s">
        <v>123</v>
      </c>
      <c r="Z1" s="174"/>
      <c r="AA1" s="174"/>
      <c r="AB1" s="175"/>
    </row>
    <row r="2" spans="1:35" s="35" customFormat="1" ht="17.25" customHeight="1">
      <c r="A2" s="145"/>
      <c r="B2" s="119" t="s">
        <v>0</v>
      </c>
      <c r="C2" s="119"/>
      <c r="D2" s="119"/>
      <c r="E2" s="119"/>
      <c r="F2" s="119"/>
      <c r="G2" s="119"/>
      <c r="H2" s="119"/>
      <c r="I2" s="119"/>
      <c r="J2" s="119"/>
      <c r="K2" s="119"/>
      <c r="L2" s="119"/>
      <c r="M2" s="119"/>
      <c r="N2" s="119"/>
      <c r="O2" s="119"/>
      <c r="P2" s="119"/>
      <c r="Q2" s="118"/>
      <c r="R2" s="118"/>
      <c r="S2" s="138"/>
      <c r="T2" s="265"/>
      <c r="U2" s="266"/>
      <c r="V2" s="266"/>
      <c r="W2" s="266"/>
      <c r="X2" s="267"/>
      <c r="Y2" s="177" t="s">
        <v>134</v>
      </c>
      <c r="Z2" s="254"/>
      <c r="AA2" s="254"/>
      <c r="AB2" s="255"/>
    </row>
    <row r="3" spans="1:35" s="35" customFormat="1" ht="15.75" customHeight="1">
      <c r="A3" s="145"/>
      <c r="B3" s="119"/>
      <c r="C3" s="119"/>
      <c r="D3" s="119"/>
      <c r="E3" s="119"/>
      <c r="F3" s="119"/>
      <c r="G3" s="119"/>
      <c r="H3" s="119"/>
      <c r="I3" s="119"/>
      <c r="J3" s="119"/>
      <c r="K3" s="119"/>
      <c r="L3" s="119"/>
      <c r="M3" s="119"/>
      <c r="N3" s="119"/>
      <c r="O3" s="119"/>
      <c r="P3" s="119"/>
      <c r="Q3" s="118"/>
      <c r="R3" s="118"/>
      <c r="S3" s="138"/>
      <c r="T3" s="265"/>
      <c r="U3" s="266"/>
      <c r="V3" s="266"/>
      <c r="W3" s="266"/>
      <c r="X3" s="267"/>
      <c r="Y3" s="257"/>
      <c r="Z3" s="257"/>
      <c r="AA3" s="257"/>
      <c r="AB3" s="258"/>
    </row>
    <row r="4" spans="1:35" s="35" customFormat="1" ht="18" customHeight="1">
      <c r="A4" s="145"/>
      <c r="B4" s="145"/>
      <c r="C4" s="145"/>
      <c r="D4" s="150" t="s">
        <v>211</v>
      </c>
      <c r="E4" s="150"/>
      <c r="F4" s="150"/>
      <c r="G4" s="150"/>
      <c r="H4" s="150"/>
      <c r="I4" s="150"/>
      <c r="J4" s="150"/>
      <c r="K4" s="150"/>
      <c r="L4" s="150"/>
      <c r="M4" s="37"/>
      <c r="N4" s="150"/>
      <c r="O4" s="150"/>
      <c r="P4" s="150"/>
      <c r="Q4" s="150"/>
      <c r="R4" s="150"/>
      <c r="S4" s="138"/>
      <c r="T4" s="265"/>
      <c r="U4" s="266"/>
      <c r="V4" s="266"/>
      <c r="W4" s="266"/>
      <c r="X4" s="267"/>
      <c r="Y4" s="257"/>
      <c r="Z4" s="257"/>
      <c r="AA4" s="257"/>
      <c r="AB4" s="258"/>
      <c r="AC4" s="14"/>
      <c r="AD4" s="14"/>
      <c r="AE4" s="14"/>
      <c r="AF4" s="14"/>
    </row>
    <row r="5" spans="1:35" s="35" customFormat="1" ht="13.5" customHeight="1">
      <c r="A5" s="145"/>
      <c r="B5" s="145"/>
      <c r="C5" s="145"/>
      <c r="D5" s="145"/>
      <c r="E5" s="145"/>
      <c r="F5" s="145"/>
      <c r="G5" s="145"/>
      <c r="H5" s="145"/>
      <c r="I5" s="145"/>
      <c r="J5" s="145"/>
      <c r="K5" s="145"/>
      <c r="L5" s="145"/>
      <c r="M5" s="145"/>
      <c r="N5" s="145"/>
      <c r="O5" s="145"/>
      <c r="P5" s="145"/>
      <c r="Q5" s="145"/>
      <c r="R5" s="145"/>
      <c r="S5" s="138"/>
      <c r="T5" s="265"/>
      <c r="U5" s="266"/>
      <c r="V5" s="266"/>
      <c r="W5" s="266"/>
      <c r="X5" s="267"/>
      <c r="Y5" s="257"/>
      <c r="Z5" s="257"/>
      <c r="AA5" s="257"/>
      <c r="AB5" s="258"/>
      <c r="AC5" s="15"/>
      <c r="AD5" s="15"/>
      <c r="AE5" s="15"/>
      <c r="AF5" s="15"/>
      <c r="AI5" s="35">
        <f>IF(T5&lt;&gt;"",1,0)</f>
        <v>0</v>
      </c>
    </row>
    <row r="6" spans="1:35" s="35" customFormat="1" ht="20.100000000000001" customHeight="1">
      <c r="A6" s="148" t="s">
        <v>120</v>
      </c>
      <c r="B6" s="149"/>
      <c r="C6" s="149"/>
      <c r="D6" s="149"/>
      <c r="E6" s="146" t="str">
        <f>Sheet1!$E$6</f>
        <v>Hyderabad Institute of Arts, Science And Technology</v>
      </c>
      <c r="F6" s="146"/>
      <c r="G6" s="146"/>
      <c r="H6" s="146"/>
      <c r="I6" s="146"/>
      <c r="J6" s="146"/>
      <c r="K6" s="146"/>
      <c r="L6" s="146"/>
      <c r="M6" s="146"/>
      <c r="N6" s="146"/>
      <c r="O6" s="146"/>
      <c r="P6" s="146"/>
      <c r="Q6" s="146"/>
      <c r="R6" s="146"/>
      <c r="S6" s="138"/>
      <c r="T6" s="265"/>
      <c r="U6" s="266"/>
      <c r="V6" s="266"/>
      <c r="W6" s="266"/>
      <c r="X6" s="267"/>
      <c r="Y6" s="241" t="s">
        <v>180</v>
      </c>
      <c r="Z6" s="179"/>
      <c r="AA6" s="179"/>
      <c r="AB6" s="180"/>
      <c r="AC6" s="15"/>
      <c r="AD6" s="15"/>
      <c r="AE6" s="15"/>
      <c r="AF6" s="15"/>
      <c r="AI6" s="35">
        <f t="shared" ref="AI6:AI15" si="0">IF(T6&lt;&gt;"",1,0)</f>
        <v>0</v>
      </c>
    </row>
    <row r="7" spans="1:35" s="35" customFormat="1" ht="20.100000000000001" customHeight="1">
      <c r="A7" s="148" t="s">
        <v>121</v>
      </c>
      <c r="B7" s="148"/>
      <c r="C7" s="146" t="str">
        <f>Sheet1!$C$7</f>
        <v>Bachelor of Computer Science</v>
      </c>
      <c r="D7" s="146"/>
      <c r="E7" s="146"/>
      <c r="F7" s="146"/>
      <c r="G7" s="146"/>
      <c r="H7" s="146"/>
      <c r="I7" s="146"/>
      <c r="J7" s="146"/>
      <c r="K7" s="146"/>
      <c r="L7" s="146"/>
      <c r="M7" s="146"/>
      <c r="N7" s="146"/>
      <c r="O7" s="146"/>
      <c r="P7" s="146"/>
      <c r="Q7" s="146"/>
      <c r="R7" s="146"/>
      <c r="S7" s="138"/>
      <c r="T7" s="265"/>
      <c r="U7" s="266"/>
      <c r="V7" s="266"/>
      <c r="W7" s="266"/>
      <c r="X7" s="267"/>
      <c r="Y7" s="241"/>
      <c r="Z7" s="179"/>
      <c r="AA7" s="179"/>
      <c r="AB7" s="180"/>
      <c r="AC7" s="15"/>
      <c r="AD7" s="15"/>
      <c r="AE7" s="15"/>
      <c r="AF7" s="15"/>
      <c r="AI7" s="35">
        <f t="shared" si="0"/>
        <v>0</v>
      </c>
    </row>
    <row r="8" spans="1:35" s="35" customFormat="1" ht="20.100000000000001" customHeight="1">
      <c r="A8" s="41" t="s">
        <v>1</v>
      </c>
      <c r="B8" s="42" t="str">
        <f>Sheet1!$B$8</f>
        <v>Second</v>
      </c>
      <c r="C8" s="40" t="s">
        <v>2</v>
      </c>
      <c r="D8" s="43" t="str">
        <f>Sheet1!$D$8</f>
        <v>First</v>
      </c>
      <c r="E8" s="154" t="s">
        <v>3</v>
      </c>
      <c r="F8" s="154"/>
      <c r="G8" s="154"/>
      <c r="H8" s="154"/>
      <c r="I8" s="154"/>
      <c r="J8" s="278" t="str">
        <f>Sheet1!$J$8</f>
        <v>HT22BSCS</v>
      </c>
      <c r="K8" s="279"/>
      <c r="L8" s="276" t="str">
        <f>Sheet1!$L$8</f>
        <v>Regular Exam</v>
      </c>
      <c r="M8" s="276"/>
      <c r="N8" s="276"/>
      <c r="O8" s="277" t="str">
        <f>Sheet1!$O$8</f>
        <v>June, 2024</v>
      </c>
      <c r="P8" s="277"/>
      <c r="Q8" s="277"/>
      <c r="R8" s="277"/>
      <c r="S8" s="138"/>
      <c r="T8" s="265"/>
      <c r="U8" s="266"/>
      <c r="V8" s="266"/>
      <c r="W8" s="266"/>
      <c r="X8" s="267"/>
      <c r="Y8" s="241"/>
      <c r="Z8" s="179"/>
      <c r="AA8" s="179"/>
      <c r="AB8" s="180"/>
      <c r="AC8" s="15"/>
      <c r="AD8" s="15"/>
      <c r="AE8" s="15"/>
      <c r="AF8" s="15"/>
      <c r="AI8" s="35">
        <f t="shared" si="0"/>
        <v>0</v>
      </c>
    </row>
    <row r="9" spans="1:35" s="35" customFormat="1" ht="20.100000000000001" customHeight="1">
      <c r="A9" s="41" t="s">
        <v>4</v>
      </c>
      <c r="B9" s="146" t="str">
        <f>Sheet1!$B$9</f>
        <v>Object Oriented Programming</v>
      </c>
      <c r="C9" s="146"/>
      <c r="D9" s="146"/>
      <c r="E9" s="146"/>
      <c r="F9" s="146"/>
      <c r="G9" s="146"/>
      <c r="H9" s="146"/>
      <c r="I9" s="146"/>
      <c r="J9" s="146"/>
      <c r="K9" s="146"/>
      <c r="L9" s="146"/>
      <c r="M9" s="146"/>
      <c r="N9" s="154" t="s">
        <v>5</v>
      </c>
      <c r="O9" s="154"/>
      <c r="P9" s="154"/>
      <c r="Q9" s="274" t="str">
        <f>Sheet1!$Q$9</f>
        <v>01/06/2024</v>
      </c>
      <c r="R9" s="274"/>
      <c r="S9" s="138"/>
      <c r="T9" s="265"/>
      <c r="U9" s="266"/>
      <c r="V9" s="266"/>
      <c r="W9" s="266"/>
      <c r="X9" s="267"/>
      <c r="Y9" s="241"/>
      <c r="Z9" s="179"/>
      <c r="AA9" s="179"/>
      <c r="AB9" s="180"/>
      <c r="AC9" s="15"/>
      <c r="AD9" s="15"/>
      <c r="AE9" s="15"/>
      <c r="AF9" s="15"/>
      <c r="AI9" s="35">
        <f t="shared" si="0"/>
        <v>0</v>
      </c>
    </row>
    <row r="10" spans="1:35" s="35" customFormat="1" ht="20.100000000000001" customHeight="1">
      <c r="A10" s="148" t="s">
        <v>212</v>
      </c>
      <c r="B10" s="148"/>
      <c r="C10" s="148"/>
      <c r="D10" s="148"/>
      <c r="E10" s="146" t="str">
        <f>Sheet1!$E$10</f>
        <v>Dr.</v>
      </c>
      <c r="F10" s="146"/>
      <c r="G10" s="146"/>
      <c r="H10" s="146"/>
      <c r="I10" s="146"/>
      <c r="J10" s="146"/>
      <c r="K10" s="146"/>
      <c r="L10" s="146"/>
      <c r="M10" s="146"/>
      <c r="N10" s="146"/>
      <c r="O10" s="146"/>
      <c r="P10" s="146"/>
      <c r="Q10" s="146"/>
      <c r="R10" s="146"/>
      <c r="S10" s="138"/>
      <c r="T10" s="265"/>
      <c r="U10" s="266"/>
      <c r="V10" s="266"/>
      <c r="W10" s="266"/>
      <c r="X10" s="267"/>
      <c r="Y10" s="241"/>
      <c r="Z10" s="179"/>
      <c r="AA10" s="179"/>
      <c r="AB10" s="180"/>
      <c r="AC10" s="15"/>
      <c r="AD10" s="15"/>
      <c r="AE10" s="15"/>
      <c r="AF10" s="15"/>
      <c r="AI10" s="35">
        <f t="shared" si="0"/>
        <v>0</v>
      </c>
    </row>
    <row r="11" spans="1:35" s="35" customFormat="1" ht="9.9499999999999993" customHeight="1">
      <c r="A11" s="151"/>
      <c r="B11" s="151"/>
      <c r="C11" s="151"/>
      <c r="D11" s="164" t="s">
        <v>136</v>
      </c>
      <c r="E11" s="164"/>
      <c r="F11" s="164"/>
      <c r="G11" s="164"/>
      <c r="H11" s="164"/>
      <c r="I11" s="164"/>
      <c r="J11" s="164"/>
      <c r="K11" s="164"/>
      <c r="L11" s="275"/>
      <c r="M11" s="275"/>
      <c r="N11" s="275"/>
      <c r="O11" s="275"/>
      <c r="P11" s="275"/>
      <c r="Q11" s="275"/>
      <c r="R11" s="275"/>
      <c r="S11" s="138"/>
      <c r="T11" s="265"/>
      <c r="U11" s="266"/>
      <c r="V11" s="266"/>
      <c r="W11" s="266"/>
      <c r="X11" s="267"/>
      <c r="Y11" s="241"/>
      <c r="Z11" s="179"/>
      <c r="AA11" s="179"/>
      <c r="AB11" s="180"/>
      <c r="AC11" s="15"/>
      <c r="AD11" s="15"/>
      <c r="AE11" s="15"/>
      <c r="AF11" s="15"/>
      <c r="AI11" s="35">
        <f t="shared" si="0"/>
        <v>0</v>
      </c>
    </row>
    <row r="12" spans="1:35" s="35" customFormat="1" ht="12.95" customHeight="1">
      <c r="A12" s="153" t="s">
        <v>6</v>
      </c>
      <c r="B12" s="153" t="s">
        <v>7</v>
      </c>
      <c r="C12" s="153"/>
      <c r="D12" s="158" t="s">
        <v>129</v>
      </c>
      <c r="E12" s="159"/>
      <c r="F12" s="159"/>
      <c r="G12" s="159"/>
      <c r="H12" s="159"/>
      <c r="I12" s="159"/>
      <c r="J12" s="159"/>
      <c r="K12" s="160"/>
      <c r="L12" s="159" t="s">
        <v>130</v>
      </c>
      <c r="M12" s="159"/>
      <c r="N12" s="159"/>
      <c r="O12" s="159"/>
      <c r="P12" s="159"/>
      <c r="Q12" s="159"/>
      <c r="R12" s="160"/>
      <c r="S12" s="138"/>
      <c r="T12" s="265"/>
      <c r="U12" s="266"/>
      <c r="V12" s="266"/>
      <c r="W12" s="266"/>
      <c r="X12" s="267"/>
      <c r="Y12" s="241" t="s">
        <v>135</v>
      </c>
      <c r="Z12" s="257"/>
      <c r="AA12" s="257"/>
      <c r="AB12" s="258"/>
      <c r="AC12" s="15"/>
      <c r="AD12" s="15"/>
      <c r="AE12" s="15"/>
      <c r="AF12" s="15"/>
      <c r="AI12" s="35">
        <f t="shared" si="0"/>
        <v>0</v>
      </c>
    </row>
    <row r="13" spans="1:35" s="35" customFormat="1" ht="12.95" customHeight="1">
      <c r="A13" s="153"/>
      <c r="B13" s="153"/>
      <c r="C13" s="153"/>
      <c r="D13" s="161"/>
      <c r="E13" s="162"/>
      <c r="F13" s="162"/>
      <c r="G13" s="162"/>
      <c r="H13" s="162"/>
      <c r="I13" s="162"/>
      <c r="J13" s="162"/>
      <c r="K13" s="163"/>
      <c r="L13" s="162"/>
      <c r="M13" s="162"/>
      <c r="N13" s="162"/>
      <c r="O13" s="162"/>
      <c r="P13" s="162"/>
      <c r="Q13" s="162"/>
      <c r="R13" s="163"/>
      <c r="S13" s="138"/>
      <c r="T13" s="265"/>
      <c r="U13" s="266"/>
      <c r="V13" s="266"/>
      <c r="W13" s="266"/>
      <c r="X13" s="267"/>
      <c r="Y13" s="256"/>
      <c r="Z13" s="257"/>
      <c r="AA13" s="257"/>
      <c r="AB13" s="258"/>
      <c r="AC13" s="15"/>
      <c r="AD13" s="15"/>
      <c r="AE13" s="15"/>
      <c r="AF13" s="15"/>
      <c r="AI13" s="35">
        <f t="shared" si="0"/>
        <v>0</v>
      </c>
    </row>
    <row r="14" spans="1:35" s="35" customFormat="1" ht="12.95" customHeight="1">
      <c r="A14" s="153"/>
      <c r="B14" s="153"/>
      <c r="C14" s="153"/>
      <c r="D14" s="161"/>
      <c r="E14" s="162"/>
      <c r="F14" s="162"/>
      <c r="G14" s="162"/>
      <c r="H14" s="162"/>
      <c r="I14" s="162"/>
      <c r="J14" s="162"/>
      <c r="K14" s="163"/>
      <c r="L14" s="162"/>
      <c r="M14" s="162"/>
      <c r="N14" s="162"/>
      <c r="O14" s="162"/>
      <c r="P14" s="162"/>
      <c r="Q14" s="162"/>
      <c r="R14" s="163"/>
      <c r="S14" s="138"/>
      <c r="T14" s="265"/>
      <c r="U14" s="266"/>
      <c r="V14" s="266"/>
      <c r="W14" s="266"/>
      <c r="X14" s="267"/>
      <c r="Y14" s="256"/>
      <c r="Z14" s="257"/>
      <c r="AA14" s="257"/>
      <c r="AB14" s="258"/>
      <c r="AC14" s="15"/>
      <c r="AD14" s="15"/>
      <c r="AE14" s="15"/>
      <c r="AF14" s="15"/>
      <c r="AI14" s="35">
        <f t="shared" si="0"/>
        <v>0</v>
      </c>
    </row>
    <row r="15" spans="1:35" s="35" customFormat="1" ht="12.95" customHeight="1">
      <c r="A15" s="153"/>
      <c r="B15" s="153"/>
      <c r="C15" s="153"/>
      <c r="D15" s="161"/>
      <c r="E15" s="162"/>
      <c r="F15" s="162"/>
      <c r="G15" s="162"/>
      <c r="H15" s="162"/>
      <c r="I15" s="162"/>
      <c r="J15" s="162"/>
      <c r="K15" s="163"/>
      <c r="L15" s="162"/>
      <c r="M15" s="162"/>
      <c r="N15" s="162"/>
      <c r="O15" s="162"/>
      <c r="P15" s="162"/>
      <c r="Q15" s="162"/>
      <c r="R15" s="163"/>
      <c r="S15" s="138"/>
      <c r="T15" s="265"/>
      <c r="U15" s="266"/>
      <c r="V15" s="266"/>
      <c r="W15" s="266"/>
      <c r="X15" s="267"/>
      <c r="Y15" s="256"/>
      <c r="Z15" s="257"/>
      <c r="AA15" s="257"/>
      <c r="AB15" s="258"/>
      <c r="AC15" s="15"/>
      <c r="AD15" s="15"/>
      <c r="AE15" s="15"/>
      <c r="AF15" s="15"/>
      <c r="AI15" s="35">
        <f t="shared" si="0"/>
        <v>0</v>
      </c>
    </row>
    <row r="16" spans="1:35" s="35" customFormat="1" ht="12.95" customHeight="1" thickBot="1">
      <c r="A16" s="153"/>
      <c r="B16" s="153"/>
      <c r="C16" s="153"/>
      <c r="D16" s="161"/>
      <c r="E16" s="162"/>
      <c r="F16" s="162"/>
      <c r="G16" s="162"/>
      <c r="H16" s="162"/>
      <c r="I16" s="162"/>
      <c r="J16" s="162"/>
      <c r="K16" s="163"/>
      <c r="L16" s="162"/>
      <c r="M16" s="162"/>
      <c r="N16" s="162"/>
      <c r="O16" s="162"/>
      <c r="P16" s="162"/>
      <c r="Q16" s="162"/>
      <c r="R16" s="163"/>
      <c r="S16" s="138"/>
      <c r="T16" s="268"/>
      <c r="U16" s="269"/>
      <c r="V16" s="269"/>
      <c r="W16" s="269"/>
      <c r="X16" s="270"/>
      <c r="Y16" s="259"/>
      <c r="Z16" s="260"/>
      <c r="AA16" s="260"/>
      <c r="AB16" s="261"/>
    </row>
    <row r="17" spans="1:100" s="35" customFormat="1" ht="16.5" customHeight="1" thickBot="1">
      <c r="A17" s="153"/>
      <c r="B17" s="153"/>
      <c r="C17" s="153"/>
      <c r="D17" s="126" t="s">
        <v>8</v>
      </c>
      <c r="E17" s="127"/>
      <c r="F17" s="127"/>
      <c r="G17" s="127"/>
      <c r="H17" s="127"/>
      <c r="I17" s="27"/>
      <c r="J17" s="280">
        <f>Sheet1!$J$17</f>
        <v>60</v>
      </c>
      <c r="K17" s="280"/>
      <c r="L17" s="165" t="s">
        <v>8</v>
      </c>
      <c r="M17" s="166"/>
      <c r="N17" s="166"/>
      <c r="O17" s="166"/>
      <c r="P17" s="39">
        <f>Sheet1!$P$17</f>
        <v>60</v>
      </c>
      <c r="Q17" s="151"/>
      <c r="R17" s="152"/>
      <c r="S17" s="138"/>
      <c r="T17" s="23" t="s">
        <v>122</v>
      </c>
      <c r="U17" s="193" t="s">
        <v>131</v>
      </c>
      <c r="V17" s="194"/>
      <c r="W17" s="195"/>
      <c r="X17" s="222" t="s">
        <v>119</v>
      </c>
      <c r="Y17" s="194"/>
      <c r="Z17" s="194"/>
      <c r="AA17" s="194"/>
      <c r="AB17" s="223"/>
      <c r="AC17" s="38"/>
      <c r="AD17" s="38"/>
      <c r="AE17" s="38"/>
      <c r="AF17" s="38"/>
    </row>
    <row r="18" spans="1:100" s="66" customFormat="1" ht="5.0999999999999996" customHeight="1">
      <c r="A18" s="67"/>
      <c r="B18" s="131"/>
      <c r="C18" s="132"/>
      <c r="D18" s="271" t="s">
        <v>136</v>
      </c>
      <c r="E18" s="272"/>
      <c r="F18" s="272"/>
      <c r="G18" s="272"/>
      <c r="H18" s="272"/>
      <c r="I18" s="272"/>
      <c r="J18" s="272"/>
      <c r="K18" s="273"/>
      <c r="L18" s="230"/>
      <c r="M18" s="231"/>
      <c r="N18" s="231"/>
      <c r="O18" s="231"/>
      <c r="P18" s="231"/>
      <c r="Q18" s="231"/>
      <c r="R18" s="232"/>
      <c r="S18" s="138"/>
      <c r="T18" s="69"/>
      <c r="U18" s="233"/>
      <c r="V18" s="234"/>
      <c r="W18" s="235"/>
      <c r="X18" s="236"/>
      <c r="Y18" s="234"/>
      <c r="Z18" s="234"/>
      <c r="AA18" s="234"/>
      <c r="AB18" s="235"/>
      <c r="AC18" s="65"/>
      <c r="AD18" s="65"/>
      <c r="AE18" s="65"/>
      <c r="AF18" s="65"/>
      <c r="AG18" s="66" t="b">
        <f>Sheet8!$AG$38</f>
        <v>0</v>
      </c>
      <c r="AH18" s="86" t="str">
        <f>IF(AND(AG19=TRUE, AG18=TRUE),IF(A19-Sheet8!A38=1,"OK","INCORRECT"),"")</f>
        <v/>
      </c>
      <c r="BL18" s="66" t="str">
        <f>Sheet8!BL38</f>
        <v/>
      </c>
      <c r="BM18" s="66" t="b">
        <f>Sheet8!BM38</f>
        <v>0</v>
      </c>
      <c r="BN18" s="66" t="b">
        <f>Sheet8!BN38</f>
        <v>0</v>
      </c>
      <c r="BO18" s="66" t="b">
        <f>Sheet8!BO38</f>
        <v>0</v>
      </c>
      <c r="BP18" s="66" t="str">
        <f>Sheet8!BP38</f>
        <v/>
      </c>
      <c r="BQ18" s="66" t="str">
        <f>Sheet8!BQ38</f>
        <v/>
      </c>
      <c r="BR18" s="66" t="str">
        <f>Sheet8!BR38</f>
        <v/>
      </c>
      <c r="BS18" s="66" t="str">
        <f>Sheet8!BS38</f>
        <v/>
      </c>
      <c r="BT18" s="66" t="str">
        <f>Sheet8!BT38</f>
        <v/>
      </c>
      <c r="BU18" s="66" t="str">
        <f>Sheet8!BU38</f>
        <v>INCORRECT</v>
      </c>
      <c r="BV18" s="66" t="b">
        <f>Sheet8!BV38</f>
        <v>0</v>
      </c>
      <c r="BW18" s="66" t="str">
        <f>Sheet8!BW38</f>
        <v/>
      </c>
      <c r="BX18" s="66" t="b">
        <f>Sheet8!BX38</f>
        <v>0</v>
      </c>
      <c r="BY18" s="66" t="b">
        <f>Sheet8!BY38</f>
        <v>0</v>
      </c>
      <c r="BZ18" s="66" t="b">
        <f>Sheet8!BZ38</f>
        <v>0</v>
      </c>
      <c r="CA18" s="66" t="b">
        <f>Sheet8!CA38</f>
        <v>0</v>
      </c>
      <c r="CB18" s="66" t="b">
        <f>Sheet8!CB38</f>
        <v>0</v>
      </c>
      <c r="CC18" s="66" t="b">
        <f>Sheet8!CC38</f>
        <v>0</v>
      </c>
      <c r="CD18" s="66" t="str">
        <f>Sheet8!CD38</f>
        <v/>
      </c>
      <c r="CE18" s="66" t="str">
        <f>Sheet8!CE38</f>
        <v/>
      </c>
      <c r="CF18" s="66" t="str">
        <f>Sheet8!CF38</f>
        <v/>
      </c>
      <c r="CG18" s="66" t="str">
        <f>Sheet8!CG38</f>
        <v/>
      </c>
      <c r="CH18" s="66" t="str">
        <f>Sheet8!CH38</f>
        <v/>
      </c>
      <c r="CI18" s="66" t="str">
        <f>Sheet8!CI38</f>
        <v/>
      </c>
      <c r="CJ18" s="66" t="str">
        <f>Sheet8!CJ38</f>
        <v/>
      </c>
      <c r="CK18" s="66" t="str">
        <f>Sheet8!CK38</f>
        <v/>
      </c>
      <c r="CL18" s="66" t="str">
        <f>Sheet8!CL38</f>
        <v>NO</v>
      </c>
      <c r="CM18" s="66" t="str">
        <f>Sheet8!CM38</f>
        <v>NO</v>
      </c>
      <c r="CN18" s="66" t="str">
        <f>Sheet8!CN38</f>
        <v>NO</v>
      </c>
      <c r="CO18" s="66" t="str">
        <f>Sheet8!CO38</f>
        <v>NO</v>
      </c>
      <c r="CP18" s="66" t="str">
        <f>Sheet8!CP38</f>
        <v>OK</v>
      </c>
      <c r="CQ18" s="66" t="b">
        <f>Sheet8!CQ38</f>
        <v>0</v>
      </c>
      <c r="CR18" s="66" t="b">
        <f>Sheet8!CR38</f>
        <v>0</v>
      </c>
      <c r="CS18" s="66" t="b">
        <f>Sheet8!CS38</f>
        <v>0</v>
      </c>
      <c r="CT18" s="66" t="b">
        <f>Sheet8!CT38</f>
        <v>0</v>
      </c>
      <c r="CU18" s="66" t="str">
        <f>Sheet8!CU38</f>
        <v>SEQUENCE INCORRECT</v>
      </c>
      <c r="CV18" s="66">
        <f>Sheet8!CV38</f>
        <v>19</v>
      </c>
    </row>
    <row r="19" spans="1:100" s="35" customFormat="1" ht="20.100000000000001" customHeight="1" thickBot="1">
      <c r="A19" s="68"/>
      <c r="B19" s="120"/>
      <c r="C19" s="122"/>
      <c r="D19" s="120"/>
      <c r="E19" s="121"/>
      <c r="F19" s="121"/>
      <c r="G19" s="121"/>
      <c r="H19" s="121"/>
      <c r="I19" s="121"/>
      <c r="J19" s="121"/>
      <c r="K19" s="122"/>
      <c r="L19" s="128" t="str">
        <f>IF(AND(AH19="OK",T19="OK"),IF(AND(A19&lt;&gt;"",B19&lt;&gt;"",D19="ABS"),"ABS",IF(AND(A19&lt;&gt;"",B19&lt;&gt;"",D19="ZERO"),"ZERO Only",IF(OR(A19="",B19="",D19="",D19&gt;J17),"",BK19))),"")</f>
        <v/>
      </c>
      <c r="M19" s="129"/>
      <c r="N19" s="129"/>
      <c r="O19" s="129"/>
      <c r="P19" s="129"/>
      <c r="Q19" s="129"/>
      <c r="R19" s="130"/>
      <c r="S19" s="138"/>
      <c r="T19" s="85" t="str">
        <f>IF(A19&lt;&gt;"",IF(CU19="SEQUENCE CORRECT",IF(OR(T(AC19)="OK",T(AD19)="oOk",T(AE19)="Okk",AF19="ok"),"OK","FORMAT INCORRECT"),"SEQUENCE INCORRECT"),"")</f>
        <v/>
      </c>
      <c r="U19" s="185" t="str">
        <f>IF(AND(A19&lt;&gt;"",B19&lt;&gt;"",D19&lt;&gt;"ABS",D19&lt;&gt;"ZERO"),IF(OR(D19&gt;J17,D19=""),"Final Semester Marks incorrect",""),"")</f>
        <v/>
      </c>
      <c r="V19" s="181"/>
      <c r="W19" s="181"/>
      <c r="X19" s="181" t="str">
        <f>IF(OR(AND(A19="",B19="",D19="", L19=""),AND(A19&lt;&gt;"",B19&lt;&gt;"",D19&lt;&gt;"", L19&lt;&gt;"",AH19="OK")),"","Given Marks or Format is incorrect")</f>
        <v/>
      </c>
      <c r="Y19" s="181"/>
      <c r="Z19" s="181"/>
      <c r="AA19" s="181"/>
      <c r="AB19" s="181"/>
      <c r="AC19" s="17" t="b">
        <f>IF(AND( EXACT(LEFT(B19,LEN(J8)), J8),ISNUMBER(INT(MID(B19,(LEN(J8)+1),1))),ISNUMBER(INT(MID(B19,(LEN(J8)+2),1))), MID(B19,(LEN(J8)+1),2)&lt;&gt;"00",OR(ISNUMBER(INT(MID(B19,(LEN(J8)+3),1))),MID(B19,(LEN(J8)+3),1)=""),  OR(AND(ISNUMBER(INT(MID(B19,(LEN(J8)+1),3))),MID(B19,(LEN(J8)+1),1)&lt;&gt;"0", MID(B19,(LEN(J8)+4),1)=""),AND((ISNUMBER(INT(MID(B19,(LEN(J8)+1),2)))),MID(B19,(LEN(J8)+3),1)=""))),"OK")</f>
        <v>0</v>
      </c>
      <c r="AD19" s="18"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E19" s="19" t="b">
        <f>IF(LEFT(B19,1)="K",IF(AND(EXACT(LEFT(B19,3),LEFT(J8,3)),MID(B19,4,1)="-",ISNUMBER(INT(MID(B19,5,1))),ISNUMBER(INT(MID(B19,6,1))),MID(B19,5,2)&lt;&gt;"00", MID(B19,5,2)&lt;&gt;MID(J8,2,2),EXACT(MID(B19,7,2), RIGHT(J8,2)),ISNUMBER(INT(MID(B19,9,1))),ISNUMBER(INT(MID(B19,10,1))),MID(B19,9,2)&lt;&gt;"00",OR(ISNUMBER(INT(MID(B19,9,3))),MID(B19,11,1)=""),OR(AND(ISNUMBER(INT(MID(B19,9,3))),MID(B19,9,1)&lt;&gt;"0",MID(B19,12,1)=""),AND((ISNUMBER(INT(MID(B19,9,2)))),MID(B19,11,1)=""))),"oKK"))</f>
        <v>0</v>
      </c>
      <c r="AF19" s="16"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G19" s="35" t="b">
        <f>IF(ISNUMBER(A19)&lt;&gt;"",AND(ISNUMBER(INT(MID(A19,1,3))),MID(A19,4,1)="",MID(A19,1,1)&lt;&gt;"0"))</f>
        <v>0</v>
      </c>
      <c r="AH19" s="86" t="str">
        <f>IF(AND(AH18="OK",AG19=TRUE),"OK","S# INCORRECT")</f>
        <v>S# INCORRECT</v>
      </c>
      <c r="AK19">
        <f>D19</f>
        <v>0</v>
      </c>
      <c r="AL19"/>
      <c r="AM19" t="str">
        <f>IF(AK19="","",IF(AK19&lt;=19,LOOKUP(AK19,{0,1,2,3,4,5,6,7,8,9,10,11,12,13,14,15,16,17,18,19},{"ZERO","One","Two","Three","Four","Five","Six","Seven","Eight","Nine","Ten","Eleven","Twelve","Thirteen","Fourteen","Fifteen","Sixteen","Seventeen","Eighteen","Nineteen"}),""))</f>
        <v>ZERO</v>
      </c>
      <c r="AN19" t="str">
        <f>IF(AND(AK19&lt;=99, AK19&gt;19),LOOKUP(AK19,{20,30,40,50,60,70,80,90},{"Twenty","Thirty","Forty","Fifty","Sixty","Seventy","Eighty","Ninety"}),"")</f>
        <v/>
      </c>
      <c r="AO19" t="str">
        <f>IF(AND(LEN(AK19)=2, AK19&gt;19, AK19&lt;&gt;20, AK19&lt;&gt;30, AK19&lt;&gt;40, AK19&lt;&gt;50, AK19&lt;&gt;60,AK19&lt;&gt;70, AK19&lt;&gt;80, AK19&lt;&gt;90),RIGHT(AK19,1),"")</f>
        <v/>
      </c>
      <c r="AP19" t="str">
        <f>IF(AO19="","",LOOKUP(AO19,{"1","2","3","4","5","6","7","8","9"},{"One","Two","Three","Four","Five","Six","Seven","Eight","Nine"}))</f>
        <v/>
      </c>
      <c r="AQ19" t="str">
        <f>IF(LEN(AK19)=3,LEFT(AK19,1),"")</f>
        <v/>
      </c>
      <c r="AR19" t="str">
        <f>IF(AQ19="","",LOOKUP(AQ19,{"1","2","3","4","5","6","7","8","9"},{"One","Two","Three","Four","Five","Six","Seven","Eight","Nine"}))</f>
        <v/>
      </c>
      <c r="AS19" t="str">
        <f>IF(LEN(AK19)=3,"Hundred","")</f>
        <v/>
      </c>
      <c r="AT19" t="str">
        <f>IF(AND(LEN(AK19)=3,MID(AK19,2,1)="0"),RIGHT(AK19,1),"")</f>
        <v/>
      </c>
      <c r="AU19" t="str">
        <f>IF(AT19="","",LOOKUP(AT19,{"0","1","2","3","4","5","6","7","8","9"},{"","One","Two","Three","Four","Five","Six","Seven","Eight","Nine"}))</f>
        <v/>
      </c>
      <c r="AV19" t="str">
        <f>IF(AND(LEN(AK19)=3,MID(AK19,2,1)&lt;&gt;"0", RIGHT(AK19,1)="0"),MID(AK19,2,2),"")</f>
        <v/>
      </c>
      <c r="AW19" t="str">
        <f>IF(AV19="","",LOOKUP(AV19,{"10","20","30","40","50","60","70","80","90"},{"Ten","Twenty","Thirty","Forty","Fifty","Sixty","Seventy","Eighty","Ninety"}))</f>
        <v/>
      </c>
      <c r="AX19" t="str">
        <f>IF(AND(LEN(AK19)=3,MID(AK19,2,1)&lt;&gt;"0",RIGHT(AK19,1)&lt;&gt;"0"),MID(AK19,2,2),"")</f>
        <v/>
      </c>
      <c r="AY19" t="str">
        <f>IF(AX19="","",IF(AX19&lt;="19",LOOKUP(AX19,{"1","2","3","4","5","6","7","8","9","10","11","12","13","14","15","16","17","18","19"},{"One","Two","Three","Four","Five","Six","Seven","Eight","Nine","Ten","Eleven","Twelve","Thirteen","Fourteen","Fifteen","Sixteen","Seventeen","Eighteen","Nineteen"}),""))</f>
        <v/>
      </c>
      <c r="AZ19" t="str">
        <f>IF(AX19="","",IF(AND(AX19&lt;="99",AX19&gt;"19"),LOOKUP(AX19,{"20","30","40","50","60","70","80","90"},{"Twenty","Thirty","Forty","Fifty","Sixty","Seventy","Eighty","Ninety"}),""))</f>
        <v/>
      </c>
      <c r="BA19" t="str">
        <f>IF(AND(RIGHT(AX19)&lt;&gt;"0", AX19&gt;"19"), RIGHT(AX19,1),"")</f>
        <v/>
      </c>
      <c r="BB19" t="str">
        <f>IF(BA19="","",LOOKUP(BA19,{"1","2","3","4","5","6","7","8","9"},{"One","Two","Three","Four","Five","Six","Seven","Eight","Nine"}))</f>
        <v/>
      </c>
      <c r="BC19"/>
      <c r="BD19"/>
      <c r="BE19"/>
      <c r="BF19" s="226" t="str">
        <f>IF(AK19="","",AM19&amp;" "&amp;AN19&amp;" "&amp;" "&amp;AP19&amp;" "&amp;AR19&amp;" "&amp;AS19&amp;" "&amp;AU19&amp;" "&amp;AW19&amp;" "&amp;AY19&amp;" "&amp;" "&amp;AZ19&amp;" "&amp; BB19&amp;" " &amp; "Only")</f>
        <v>ZERO            Only</v>
      </c>
      <c r="BG19" s="226"/>
      <c r="BH19" s="226"/>
      <c r="BI19" s="226"/>
      <c r="BJ19" s="226"/>
      <c r="BK19" t="str">
        <f>TRIM(BF19)</f>
        <v>ZERO Only</v>
      </c>
      <c r="BL19" s="80" t="str">
        <f>RIGHT(B19,3)</f>
        <v/>
      </c>
      <c r="BM19" s="80" t="b">
        <f>ISNUMBER(INT((MID(BL19,1,1))))</f>
        <v>0</v>
      </c>
      <c r="BN19" s="80" t="b">
        <f>ISNUMBER(INT((MID(BL19,2,1))))</f>
        <v>0</v>
      </c>
      <c r="BO19" s="80" t="b">
        <f>ISNUMBER(INT((MID(BL19,3,1))))</f>
        <v>0</v>
      </c>
      <c r="BP19" s="80" t="str">
        <f>IF(BM19=TRUE, MID(BL19,1,1),"")</f>
        <v/>
      </c>
      <c r="BQ19" s="80" t="str">
        <f>IF(BN19=TRUE, MID(BL19,2,1),"")</f>
        <v/>
      </c>
      <c r="BR19" s="80" t="str">
        <f>IF(BO19=TRUE, MID(BL19,3,1),"")</f>
        <v/>
      </c>
      <c r="BS19" s="80" t="str">
        <f>T(BP19)&amp;T(BQ19)&amp;T(BR19)</f>
        <v/>
      </c>
      <c r="BT19" s="75" t="str">
        <f>IF(BS19="","",INT(TRIM(BS19)))</f>
        <v/>
      </c>
      <c r="BU19" s="76" t="str">
        <f>"OK"</f>
        <v>OK</v>
      </c>
      <c r="BV19" s="80" t="b">
        <f>BT19&gt;BT18</f>
        <v>0</v>
      </c>
      <c r="BW19" s="77" t="str">
        <f>LEFT(B19,6)</f>
        <v/>
      </c>
      <c r="BX19" s="80" t="b">
        <f>ISNUMBER(INT((MID(BW19,1,1))))</f>
        <v>0</v>
      </c>
      <c r="BY19" s="80" t="b">
        <f>ISNUMBER(INT((MID(BW19,2,1))))</f>
        <v>0</v>
      </c>
      <c r="BZ19" s="80" t="b">
        <f>ISNUMBER(INT((MID(BW19,3,1))))</f>
        <v>0</v>
      </c>
      <c r="CA19" s="80" t="b">
        <f>ISNUMBER(INT((MID(BW19,4,1))))</f>
        <v>0</v>
      </c>
      <c r="CB19" s="80" t="b">
        <f>ISNUMBER(INT((MID(BW19,5,1))))</f>
        <v>0</v>
      </c>
      <c r="CC19" s="80" t="b">
        <f>ISNUMBER(INT((MID(BW19,6,1))))</f>
        <v>0</v>
      </c>
      <c r="CD19" s="80" t="str">
        <f>IF(BX19=TRUE, MID(BW19,1,1),"")</f>
        <v/>
      </c>
      <c r="CE19" s="80" t="str">
        <f>IF(BY19=TRUE, MID(BW19,2,1),"")</f>
        <v/>
      </c>
      <c r="CF19" s="80" t="str">
        <f>IF(BZ19=TRUE, MID(BW19,3,1),"")</f>
        <v/>
      </c>
      <c r="CG19" s="80" t="str">
        <f>IF(CA19=TRUE, MID(BW19,4,1),"")</f>
        <v/>
      </c>
      <c r="CH19" s="80" t="str">
        <f>IF(CB19=TRUE, MID(BW19,5,1),"")</f>
        <v/>
      </c>
      <c r="CI19" s="80" t="str">
        <f>IF(CC19=TRUE, MID(BW19,6,1),"")</f>
        <v/>
      </c>
      <c r="CJ19" s="77" t="str">
        <f>TRIM(T(CD19)&amp;T(CE19)&amp;T(CF19))</f>
        <v/>
      </c>
      <c r="CK19" s="77" t="str">
        <f>TRIM(T(CG19)&amp;T(CH19)&amp;T(CI19))</f>
        <v/>
      </c>
      <c r="CL19" s="78" t="str">
        <f>IF(OR(MID(BW19,3,1)="-",MID(BW19,4,1)="-"),T(CJ19),"NO")</f>
        <v>NO</v>
      </c>
      <c r="CM19" s="78" t="str">
        <f>IF(OR(MID(BW19,3,1)="-",MID(BW19,4,1)="-"),T(CK19),"NO")</f>
        <v>NO</v>
      </c>
      <c r="CN19" s="76" t="str">
        <f>IF(AND(CL19&lt;&gt;"NO", CM19&lt;&gt;"NO"),IF(CM19&lt;CL19,"OK","INCORRECT"),"NO")</f>
        <v>NO</v>
      </c>
      <c r="CO19" s="76" t="str">
        <f>IF(AND(CL19&lt;&gt;"NO", CM19&lt;&gt;"NO"),IF(CM19&lt;=CM18,"OK","INCORRECT"),"NO")</f>
        <v>NO</v>
      </c>
      <c r="CP19" s="78" t="str">
        <f>IF(OR(AND(OR(AND(CN19="NO",CO19="NO"),AND(CN19="OK", CO19="OK")),AND(CN18="NO", CO18="NO")),AND(AND(CN19="OK",CO19="OK",OR(AND(CN18="NO", CO18="NO"),AND(CN18="OK", CO18="OK"))))),"OK","INCORRECT")</f>
        <v>OK</v>
      </c>
      <c r="CQ19" s="80" t="b">
        <f>IF(CP19="OK",IF(AND(CL18="NO",CL19="NO"),BT19&gt;BT18))</f>
        <v>0</v>
      </c>
      <c r="CR19" s="80" t="b">
        <f>IF(CP19="OK",AND(CN19="OK",CO19="OK",CN18="NO",CO18="NO"))</f>
        <v>0</v>
      </c>
      <c r="CS19" s="80" t="b">
        <f>IF(CP19="OK",IF(AND(EXACT(CK18,CK19)),BT19&gt;BT18))</f>
        <v>0</v>
      </c>
      <c r="CT19" s="80" t="b">
        <f>IF(CP19="OK",CM19&lt;CM18)</f>
        <v>0</v>
      </c>
      <c r="CU19" s="77" t="str">
        <f>IF(AND(CQ19=FALSE,CR19=FALSE,CS19=FALSE,CT19=FALSE),"SEQUENCE INCORRECT","SEQUENCE CORRECT")</f>
        <v>SEQUENCE INCORRECT</v>
      </c>
      <c r="CV19" s="79" t="str">
        <f>"0"</f>
        <v>0</v>
      </c>
    </row>
    <row r="20" spans="1:100" s="35" customFormat="1" ht="20.100000000000001" customHeight="1" thickBot="1">
      <c r="A20" s="64"/>
      <c r="B20" s="120"/>
      <c r="C20" s="122"/>
      <c r="D20" s="120"/>
      <c r="E20" s="121"/>
      <c r="F20" s="121"/>
      <c r="G20" s="121"/>
      <c r="H20" s="121"/>
      <c r="I20" s="121"/>
      <c r="J20" s="121"/>
      <c r="K20" s="122"/>
      <c r="L20" s="123" t="str">
        <f>IF(AND(AH20="OK",T20="OK"),IF(AND(A20&lt;&gt;"",B20&lt;&gt;"",D20="ABS"),"ABS",IF(AND(A20&lt;&gt;"",B20&lt;&gt;"",D20="ZERO"),"ZERO Only",IF(OR(A20="",B20="",D20="",D20&gt;J17),"",BK20))),"")</f>
        <v/>
      </c>
      <c r="M20" s="124"/>
      <c r="N20" s="124"/>
      <c r="O20" s="124"/>
      <c r="P20" s="124"/>
      <c r="Q20" s="124"/>
      <c r="R20" s="125"/>
      <c r="S20" s="138"/>
      <c r="T20" s="85" t="str">
        <f t="shared" ref="T20:T38" si="1">IF(A20&lt;&gt;"",IF(CU20="SEQUENCE CORRECT",IF(OR(T(AC20)="OK",T(AD20)="oOk",T(AE20)="Okk",AF20="ok"),"OK","FORMAT INCORRECT"),"SEQUENCE INCORRECT"),"")</f>
        <v/>
      </c>
      <c r="U20" s="185" t="str">
        <f>IF(AND(A20&lt;&gt;"",B20&lt;&gt;"",D20&lt;&gt;"ABS",D20&lt;&gt;"ZERO"),IF(OR(D20&gt;J17,D20=""),"Final Semester Marks incorrect",""),"")</f>
        <v/>
      </c>
      <c r="V20" s="181"/>
      <c r="W20" s="181"/>
      <c r="X20" s="181" t="str">
        <f t="shared" ref="X20:X38" si="2">IF(OR(AND(A20="",B20="",D20="", L20=""),AND(A20&lt;&gt;"",B20&lt;&gt;"",D20&lt;&gt;"", L20&lt;&gt;"",AH20="OK")),"","Given Marks or Format is incorrect")</f>
        <v/>
      </c>
      <c r="Y20" s="181"/>
      <c r="Z20" s="181"/>
      <c r="AA20" s="181"/>
      <c r="AB20" s="181"/>
      <c r="AC20" s="17" t="b">
        <f>IF(AND( EXACT(LEFT(B20,LEN(J8)), J8),ISNUMBER(INT(MID(B20,(LEN(J8)+1),1))),ISNUMBER(INT(MID(B20,(LEN(J8)+2),1))), MID(B20,(LEN(J8)+1),2)&lt;&gt;"00",OR(ISNUMBER(INT(MID(B20,(LEN(J8)+3),1))),MID(B20,(LEN(J8)+3),1)=""),  OR(AND(ISNUMBER(INT(MID(B20,(LEN(J8)+1),3))),MID(B20,(LEN(J8)+1),1)&lt;&gt;"0", MID(B20,(LEN(J8)+4),1)=""),AND((ISNUMBER(INT(MID(B20,(LEN(J8)+1),2)))),MID(B20,(LEN(J8)+3),1)=""))),"OK")</f>
        <v>0</v>
      </c>
      <c r="AD20" s="18"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E20" s="19" t="b">
        <f>IF(LEFT(B20,1)="K",IF(AND(EXACT(LEFT(B20,3),LEFT(J8,3)),MID(B20,4,1)="-",ISNUMBER(INT(MID(B20,5,1))),ISNUMBER(INT(MID(B20,6,1))),MID(B20,5,2)&lt;&gt;"00", MID(B20,5,2)&lt;&gt;MID(J8,2,2),EXACT(MID(B20,7,2), RIGHT(J8,2)),ISNUMBER(INT(MID(B20,9,1))),ISNUMBER(INT(MID(B20,10,1))),MID(B20,9,2)&lt;&gt;"00",OR(ISNUMBER(INT(MID(B20,9,3))),MID(B20,11,1)=""),OR(AND(ISNUMBER(INT(MID(B20,9,3))),MID(B20,9,1)&lt;&gt;"0",MID(B20,12,1)=""),AND((ISNUMBER(INT(MID(B20,9,2)))),MID(B20,11,1)=""))),"oKK"))</f>
        <v>0</v>
      </c>
      <c r="AF20" s="16"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G20" s="35" t="b">
        <f>IF(AND(ISNUMBER(A19)&lt;&gt;"",ISNUMBER(A20)&lt;&gt;""),IF(AND(ISNUMBER(A20),ISNUMBER(A19)),IF(A20-A19=1,AND(ISNUMBER(INT(MID(A20,1,3))),MID(A20,4,1)="",MID(A20,1,1)&lt;&gt;"0"))))</f>
        <v>0</v>
      </c>
      <c r="AH20" s="35" t="str">
        <f t="shared" ref="AH20:AH38" si="3">IF(AG20=TRUE,"OK","S# INCORRECT")</f>
        <v>S# INCORRECT</v>
      </c>
      <c r="AK20">
        <f t="shared" ref="AK20:AK38" si="4">D20</f>
        <v>0</v>
      </c>
      <c r="AL20"/>
      <c r="AM20" t="str">
        <f>IF(AK20="","",IF(AK20&lt;=19,LOOKUP(AK20,{0,1,2,3,4,5,6,7,8,9,10,11,12,13,14,15,16,17,18,19},{"ZERO","One","Two","Three","Four","Five","Six","Seven","Eight","Nine","Ten","Eleven","Twelve","Thirteen","Fourteen","Fifteen","Sixteen","Seventeen","Eighteen","Nineteen"}),""))</f>
        <v>ZERO</v>
      </c>
      <c r="AN20" t="str">
        <f>IF(AND(AK20&lt;=99, AK20&gt;19),LOOKUP(AK20,{20,30,40,50,60,70,80,90},{"Twenty","Thirty","Forty","Fifty","Sixty","Seventy","Eighty","Ninety"}),"")</f>
        <v/>
      </c>
      <c r="AO20" t="str">
        <f t="shared" ref="AO20:AO38" si="5">IF(AND(LEN(AK20)=2, AK20&gt;19, AK20&lt;&gt;20, AK20&lt;&gt;30, AK20&lt;&gt;40, AK20&lt;&gt;50, AK20&lt;&gt;60,AK20&lt;&gt;70, AK20&lt;&gt;80, AK20&lt;&gt;90),RIGHT(AK20,1),"")</f>
        <v/>
      </c>
      <c r="AP20" t="str">
        <f>IF(AO20="","",LOOKUP(AO20,{"1","2","3","4","5","6","7","8","9"},{"One","Two","Three","Four","Five","Six","Seven","Eight","Nine"}))</f>
        <v/>
      </c>
      <c r="AQ20" t="str">
        <f t="shared" ref="AQ20:AQ38" si="6">IF(LEN(AK20)=3,LEFT(AK20,1),"")</f>
        <v/>
      </c>
      <c r="AR20" t="str">
        <f>IF(AQ20="","",LOOKUP(AQ20,{"1","2","3","4","5","6","7","8","9"},{"One","Two","Three","Four","Five","Six","Seven","Eight","Nine"}))</f>
        <v/>
      </c>
      <c r="AS20" t="str">
        <f t="shared" ref="AS20:AS38" si="7">IF(LEN(AK20)=3,"Hundred","")</f>
        <v/>
      </c>
      <c r="AT20" t="str">
        <f t="shared" ref="AT20:AT38" si="8">IF(AND(LEN(AK20)=3,MID(AK20,2,1)="0"),RIGHT(AK20,1),"")</f>
        <v/>
      </c>
      <c r="AU20" t="str">
        <f>IF(AT20="","",LOOKUP(AT20,{"0","1","2","3","4","5","6","7","8","9"},{"","One","Two","Three","Four","Five","Six","Seven","Eight","Nine"}))</f>
        <v/>
      </c>
      <c r="AV20" t="str">
        <f t="shared" ref="AV20:AV38" si="9">IF(AND(LEN(AK20)=3,MID(AK20,2,1)&lt;&gt;"0", RIGHT(AK20,1)="0"),MID(AK20,2,2),"")</f>
        <v/>
      </c>
      <c r="AW20" t="str">
        <f>IF(AV20="","",LOOKUP(AV20,{"10","20","30","40","50","60","70","80","90"},{"Ten","Twenty","Thirty","Forty","Fifty","Sixty","Seventy","Eighty","Ninety"}))</f>
        <v/>
      </c>
      <c r="AX20" t="str">
        <f t="shared" ref="AX20:AX38" si="10">IF(AND(LEN(AK20)=3,MID(AK20,2,1)&lt;&gt;"0",RIGHT(AK20,1)&lt;&gt;"0"),MID(AK20,2,2),"")</f>
        <v/>
      </c>
      <c r="AY20" t="str">
        <f>IF(AX20="","",IF(AX20&lt;="19",LOOKUP(AX20,{"1","2","3","4","5","6","7","8","9","10","11","12","13","14","15","16","17","18","19"},{"One","Two","Three","Four","Five","Six","Seven","Eight","Nine","Ten","Eleven","Twelve","Thirteen","Fourteen","Fifteen","Sixteen","Seventeen","Eighteen","Nineteen"}),""))</f>
        <v/>
      </c>
      <c r="AZ20" t="str">
        <f>IF(AX20="","",IF(AND(AX20&lt;="99",AX20&gt;"19"),LOOKUP(AX20,{"20","30","40","50","60","70","80","90"},{"Twenty","Thirty","Forty","Fifty","Sixty","Seventy","Eighty","Ninety"}),""))</f>
        <v/>
      </c>
      <c r="BA20" t="str">
        <f t="shared" ref="BA20:BA38" si="11">IF(AND(RIGHT(AX20)&lt;&gt;"0", AX20&gt;"19"), RIGHT(AX20,1),"")</f>
        <v/>
      </c>
      <c r="BB20" t="str">
        <f>IF(BA20="","",LOOKUP(BA20,{"1","2","3","4","5","6","7","8","9"},{"One","Two","Three","Four","Five","Six","Seven","Eight","Nine"}))</f>
        <v/>
      </c>
      <c r="BC20"/>
      <c r="BD20"/>
      <c r="BE20"/>
      <c r="BF20" s="226" t="str">
        <f t="shared" ref="BF20:BF38" si="12">IF(AK20="","",AM20&amp;" "&amp;AN20&amp;" "&amp;" "&amp;AP20&amp;" "&amp;AR20&amp;" "&amp;AS20&amp;" "&amp;AU20&amp;" "&amp;AW20&amp;" "&amp;AY20&amp;" "&amp;" "&amp;AZ20&amp;" "&amp; BB20&amp;" " &amp; "Only")</f>
        <v>ZERO            Only</v>
      </c>
      <c r="BG20" s="226"/>
      <c r="BH20" s="226"/>
      <c r="BI20" s="226"/>
      <c r="BJ20" s="226"/>
      <c r="BK20" t="str">
        <f t="shared" ref="BK20:BK38" si="13">TRIM(BF20)</f>
        <v>ZERO Only</v>
      </c>
      <c r="BL20" s="80" t="str">
        <f t="shared" ref="BL20:BL38" si="14">RIGHT(B20,3)</f>
        <v/>
      </c>
      <c r="BM20" s="80" t="b">
        <f t="shared" ref="BM20:BM38" si="15">ISNUMBER(INT((MID(BL20,1,1))))</f>
        <v>0</v>
      </c>
      <c r="BN20" s="80" t="b">
        <f t="shared" ref="BN20:BN38" si="16">ISNUMBER(INT((MID(BL20,2,1))))</f>
        <v>0</v>
      </c>
      <c r="BO20" s="80" t="b">
        <f t="shared" ref="BO20:BO38" si="17">ISNUMBER(INT((MID(BL20,3,1))))</f>
        <v>0</v>
      </c>
      <c r="BP20" s="80" t="str">
        <f t="shared" ref="BP20:BP38" si="18">IF(BM20=TRUE, MID(BL20,1,1),"")</f>
        <v/>
      </c>
      <c r="BQ20" s="80" t="str">
        <f t="shared" ref="BQ20:BQ38" si="19">IF(BN20=TRUE, MID(BL20,2,1),"")</f>
        <v/>
      </c>
      <c r="BR20" s="80" t="str">
        <f t="shared" ref="BR20:BR38" si="20">IF(BO20=TRUE, MID(BL20,3,1),"")</f>
        <v/>
      </c>
      <c r="BS20" s="80" t="str">
        <f t="shared" ref="BS20:BS38" si="21">T(BP20)&amp;T(BQ20)&amp;T(BR20)</f>
        <v/>
      </c>
      <c r="BT20" s="75" t="str">
        <f t="shared" ref="BT20:BT38" si="22">IF(BS20="","",INT(TRIM(BS20)))</f>
        <v/>
      </c>
      <c r="BU20" s="76" t="str">
        <f>IF(BT20&gt;BT19,"OK","INCORRECT")</f>
        <v>INCORRECT</v>
      </c>
      <c r="BV20" s="80" t="b">
        <f>BT20&gt;BT19</f>
        <v>0</v>
      </c>
      <c r="BW20" s="77" t="str">
        <f t="shared" ref="BW20:BW38" si="23">LEFT(B20,6)</f>
        <v/>
      </c>
      <c r="BX20" s="80" t="b">
        <f t="shared" ref="BX20:BX38" si="24">ISNUMBER(INT((MID(BW20,1,1))))</f>
        <v>0</v>
      </c>
      <c r="BY20" s="80" t="b">
        <f t="shared" ref="BY20:BY38" si="25">ISNUMBER(INT((MID(BW20,2,1))))</f>
        <v>0</v>
      </c>
      <c r="BZ20" s="80" t="b">
        <f t="shared" ref="BZ20:BZ38" si="26">ISNUMBER(INT((MID(BW20,3,1))))</f>
        <v>0</v>
      </c>
      <c r="CA20" s="80" t="b">
        <f t="shared" ref="CA20:CA38" si="27">ISNUMBER(INT((MID(BW20,4,1))))</f>
        <v>0</v>
      </c>
      <c r="CB20" s="80" t="b">
        <f t="shared" ref="CB20:CB38" si="28">ISNUMBER(INT((MID(BW20,5,1))))</f>
        <v>0</v>
      </c>
      <c r="CC20" s="80" t="b">
        <f t="shared" ref="CC20:CC38" si="29">ISNUMBER(INT((MID(BW20,6,1))))</f>
        <v>0</v>
      </c>
      <c r="CD20" s="80" t="str">
        <f t="shared" ref="CD20:CD38" si="30">IF(BX20=TRUE, MID(BW20,1,1),"")</f>
        <v/>
      </c>
      <c r="CE20" s="80" t="str">
        <f t="shared" ref="CE20:CE38" si="31">IF(BY20=TRUE, MID(BW20,2,1),"")</f>
        <v/>
      </c>
      <c r="CF20" s="80" t="str">
        <f t="shared" ref="CF20:CF38" si="32">IF(BZ20=TRUE, MID(BW20,3,1),"")</f>
        <v/>
      </c>
      <c r="CG20" s="80" t="str">
        <f t="shared" ref="CG20:CG38" si="33">IF(CA20=TRUE, MID(BW20,4,1),"")</f>
        <v/>
      </c>
      <c r="CH20" s="80" t="str">
        <f t="shared" ref="CH20:CH38" si="34">IF(CB20=TRUE, MID(BW20,5,1),"")</f>
        <v/>
      </c>
      <c r="CI20" s="80" t="str">
        <f t="shared" ref="CI20:CI38" si="35">IF(CC20=TRUE, MID(BW20,6,1),"")</f>
        <v/>
      </c>
      <c r="CJ20" s="77" t="str">
        <f t="shared" ref="CJ20:CJ38" si="36">TRIM(T(CD20)&amp;T(CE20)&amp;T(CF20))</f>
        <v/>
      </c>
      <c r="CK20" s="77" t="str">
        <f t="shared" ref="CK20:CK38" si="37">TRIM(T(CG20)&amp;T(CH20)&amp;T(CI20))</f>
        <v/>
      </c>
      <c r="CL20" s="78" t="str">
        <f t="shared" ref="CL20:CL38" si="38">IF(OR(MID(BW20,3,1)="-",MID(BW20,4,1)="-"),T(CJ20),"NO")</f>
        <v>NO</v>
      </c>
      <c r="CM20" s="78" t="str">
        <f t="shared" ref="CM20:CM38" si="39">IF(OR(MID(BW20,3,1)="-",MID(BW20,4,1)="-"),T(CK20),"NO")</f>
        <v>NO</v>
      </c>
      <c r="CN20" s="76" t="str">
        <f>IF(AND(CL20&lt;&gt;"NO", CM20&lt;&gt;"NO"),IF(CM20&lt;CL20,"OK","INCORRECT"),"NO")</f>
        <v>NO</v>
      </c>
      <c r="CO20" s="76" t="str">
        <f>IF(AND(CL20&lt;&gt;"NO", CM20&lt;&gt;"NO"),IF(CM20&lt;=CM19,"OK","INCORRECT"),"NO")</f>
        <v>NO</v>
      </c>
      <c r="CP20" s="78" t="str">
        <f>IF(OR(AND(OR(AND(CN20="NO",CO20="NO"),AND(CN20="OK", CO20="OK")),AND(CN19="NO", CO19="NO")),AND(AND(CN20="OK",CO20="OK",OR(AND(CN19="NO", CO19="NO"),AND(CN19="OK", CO19="OK"))))),"OK","INCORRECT")</f>
        <v>OK</v>
      </c>
      <c r="CQ20" s="80" t="b">
        <f>IF(CP20="OK",IF(AND(CL19="NO",CL20="NO"),BT20&gt;BT19))</f>
        <v>0</v>
      </c>
      <c r="CR20" s="80" t="b">
        <f>IF(CP20="OK",AND(CN20="OK",CO20="OK",CN19="NO",CO19="NO"))</f>
        <v>0</v>
      </c>
      <c r="CS20" s="80" t="b">
        <f>IF(CP20="OK",IF(AND(EXACT(CK19,CK20)),BT20&gt;BT19))</f>
        <v>0</v>
      </c>
      <c r="CT20" s="80" t="b">
        <f>IF(CP20="OK",CM20&lt;CM19)</f>
        <v>0</v>
      </c>
      <c r="CU20" s="77" t="str">
        <f>IF(AND(CQ20=FALSE,CR20=FALSE,CS20=FALSE,CT20=FALSE),"SEQUENCE INCORRECT","SEQUENCE CORRECT")</f>
        <v>SEQUENCE INCORRECT</v>
      </c>
      <c r="CV20" s="79">
        <f>COUNTIF(B19:B19,T(B20))</f>
        <v>1</v>
      </c>
    </row>
    <row r="21" spans="1:100" s="35" customFormat="1" ht="20.100000000000001" customHeight="1" thickBot="1">
      <c r="A21" s="68"/>
      <c r="B21" s="120"/>
      <c r="C21" s="122"/>
      <c r="D21" s="120"/>
      <c r="E21" s="121"/>
      <c r="F21" s="121"/>
      <c r="G21" s="121"/>
      <c r="H21" s="121"/>
      <c r="I21" s="121"/>
      <c r="J21" s="121"/>
      <c r="K21" s="122"/>
      <c r="L21" s="123" t="str">
        <f>IF(AND(AH21="OK",T21="OK"),IF(AND(A21&lt;&gt;"",B21&lt;&gt;"",D21="ABS"),"ABS",IF(AND(A21&lt;&gt;"",B21&lt;&gt;"",D21="ZERO"),"ZERO Only",IF(OR(A21="",B21="",D21="",D21&gt;J17),"",BK21))),"")</f>
        <v/>
      </c>
      <c r="M21" s="124"/>
      <c r="N21" s="124"/>
      <c r="O21" s="124"/>
      <c r="P21" s="124"/>
      <c r="Q21" s="124"/>
      <c r="R21" s="125"/>
      <c r="S21" s="138"/>
      <c r="T21" s="85" t="str">
        <f t="shared" si="1"/>
        <v/>
      </c>
      <c r="U21" s="185" t="str">
        <f>IF(AND(A21&lt;&gt;"",B21&lt;&gt;"",D21&lt;&gt;"ABS",D21&lt;&gt;"ZERO"),IF(OR(D21&gt;J17,D21=""),"Final Semester Marks incorrect",""),"")</f>
        <v/>
      </c>
      <c r="V21" s="181"/>
      <c r="W21" s="181"/>
      <c r="X21" s="181" t="str">
        <f t="shared" si="2"/>
        <v/>
      </c>
      <c r="Y21" s="181"/>
      <c r="Z21" s="181"/>
      <c r="AA21" s="181"/>
      <c r="AB21" s="181"/>
      <c r="AC21" s="17" t="b">
        <f>IF(AND( EXACT(LEFT(B21,LEN(J8)), J8),ISNUMBER(INT(MID(B21,(LEN(J8)+1),1))),ISNUMBER(INT(MID(B21,(LEN(J8)+2),1))), MID(B21,(LEN(J8)+1),2)&lt;&gt;"00",OR(ISNUMBER(INT(MID(B21,(LEN(J8)+3),1))),MID(B21,(LEN(J8)+3),1)=""),  OR(AND(ISNUMBER(INT(MID(B21,(LEN(J8)+1),3))),MID(B21,(LEN(J8)+1),1)&lt;&gt;"0", MID(B21,(LEN(J8)+4),1)=""),AND((ISNUMBER(INT(MID(B21,(LEN(J8)+1),2)))),MID(B21,(LEN(J8)+3),1)=""))),"OK")</f>
        <v>0</v>
      </c>
      <c r="AD21" s="18"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E21" s="19" t="b">
        <f>IF(LEFT(B21,1)="K",IF(AND(EXACT(LEFT(B21,3),LEFT(J8,3)),MID(B21,4,1)="-",ISNUMBER(INT(MID(B21,5,1))),ISNUMBER(INT(MID(B21,6,1))),MID(B21,5,2)&lt;&gt;"00", MID(B21,5,2)&lt;&gt;MID(J8,2,2),EXACT(MID(B21,7,2), RIGHT(J8,2)),ISNUMBER(INT(MID(B21,9,1))),ISNUMBER(INT(MID(B21,10,1))),MID(B21,9,2)&lt;&gt;"00",OR(ISNUMBER(INT(MID(B21,9,3))),MID(B21,11,1)=""),OR(AND(ISNUMBER(INT(MID(B21,9,3))),MID(B21,9,1)&lt;&gt;"0",MID(B21,12,1)=""),AND((ISNUMBER(INT(MID(B21,9,2)))),MID(B21,11,1)=""))),"oKK"))</f>
        <v>0</v>
      </c>
      <c r="AF21" s="16"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G21" s="35" t="b">
        <f t="shared" ref="AG21:AG38" si="40">IF(AND(ISNUMBER(A20)&lt;&gt;"",ISNUMBER(A21)&lt;&gt;""),IF(AND(ISNUMBER(A21),ISNUMBER(A20)),IF(A21-A20=1,AND(ISNUMBER(INT(MID(A21,1,3))),MID(A21,4,1)="",MID(A21,1,1)&lt;&gt;"0"))))</f>
        <v>0</v>
      </c>
      <c r="AH21" s="35" t="str">
        <f t="shared" si="3"/>
        <v>S# INCORRECT</v>
      </c>
      <c r="AK21">
        <f t="shared" si="4"/>
        <v>0</v>
      </c>
      <c r="AL21"/>
      <c r="AM21" t="str">
        <f>IF(AK21="","",IF(AK21&lt;=19,LOOKUP(AK21,{0,1,2,3,4,5,6,7,8,9,10,11,12,13,14,15,16,17,18,19},{"ZERO","One","Two","Three","Four","Five","Six","Seven","Eight","Nine","Ten","Eleven","Twelve","Thirteen","Fourteen","Fifteen","Sixteen","Seventeen","Eighteen","Nineteen"}),""))</f>
        <v>ZERO</v>
      </c>
      <c r="AN21" t="str">
        <f>IF(AND(AK21&lt;=99, AK21&gt;19),LOOKUP(AK21,{20,30,40,50,60,70,80,90},{"Twenty","Thirty","Forty","Fifty","Sixty","Seventy","Eighty","Ninety"}),"")</f>
        <v/>
      </c>
      <c r="AO21" t="str">
        <f t="shared" si="5"/>
        <v/>
      </c>
      <c r="AP21" t="str">
        <f>IF(AO21="","",LOOKUP(AO21,{"1","2","3","4","5","6","7","8","9"},{"One","Two","Three","Four","Five","Six","Seven","Eight","Nine"}))</f>
        <v/>
      </c>
      <c r="AQ21" t="str">
        <f t="shared" si="6"/>
        <v/>
      </c>
      <c r="AR21" t="str">
        <f>IF(AQ21="","",LOOKUP(AQ21,{"1","2","3","4","5","6","7","8","9"},{"One","Two","Three","Four","Five","Six","Seven","Eight","Nine"}))</f>
        <v/>
      </c>
      <c r="AS21" t="str">
        <f t="shared" si="7"/>
        <v/>
      </c>
      <c r="AT21" t="str">
        <f t="shared" si="8"/>
        <v/>
      </c>
      <c r="AU21" t="str">
        <f>IF(AT21="","",LOOKUP(AT21,{"0","1","2","3","4","5","6","7","8","9"},{"","One","Two","Three","Four","Five","Six","Seven","Eight","Nine"}))</f>
        <v/>
      </c>
      <c r="AV21" t="str">
        <f t="shared" si="9"/>
        <v/>
      </c>
      <c r="AW21" t="str">
        <f>IF(AV21="","",LOOKUP(AV21,{"10","20","30","40","50","60","70","80","90"},{"Ten","Twenty","Thirty","Forty","Fifty","Sixty","Seventy","Eighty","Ninety"}))</f>
        <v/>
      </c>
      <c r="AX21" t="str">
        <f t="shared" si="10"/>
        <v/>
      </c>
      <c r="AY21" t="str">
        <f>IF(AX21="","",IF(AX21&lt;="19",LOOKUP(AX21,{"1","2","3","4","5","6","7","8","9","10","11","12","13","14","15","16","17","18","19"},{"One","Two","Three","Four","Five","Six","Seven","Eight","Nine","Ten","Eleven","Twelve","Thirteen","Fourteen","Fifteen","Sixteen","Seventeen","Eighteen","Nineteen"}),""))</f>
        <v/>
      </c>
      <c r="AZ21" t="str">
        <f>IF(AX21="","",IF(AND(AX21&lt;="99",AX21&gt;"19"),LOOKUP(AX21,{"20","30","40","50","60","70","80","90"},{"Twenty","Thirty","Forty","Fifty","Sixty","Seventy","Eighty","Ninety"}),""))</f>
        <v/>
      </c>
      <c r="BA21" t="str">
        <f t="shared" si="11"/>
        <v/>
      </c>
      <c r="BB21" t="str">
        <f>IF(BA21="","",LOOKUP(BA21,{"1","2","3","4","5","6","7","8","9"},{"One","Two","Three","Four","Five","Six","Seven","Eight","Nine"}))</f>
        <v/>
      </c>
      <c r="BC21"/>
      <c r="BD21"/>
      <c r="BE21"/>
      <c r="BF21" s="226" t="str">
        <f t="shared" si="12"/>
        <v>ZERO            Only</v>
      </c>
      <c r="BG21" s="226"/>
      <c r="BH21" s="226"/>
      <c r="BI21" s="226"/>
      <c r="BJ21" s="226"/>
      <c r="BK21" t="str">
        <f t="shared" si="13"/>
        <v>ZERO Only</v>
      </c>
      <c r="BL21" s="80" t="str">
        <f t="shared" si="14"/>
        <v/>
      </c>
      <c r="BM21" s="80" t="b">
        <f t="shared" si="15"/>
        <v>0</v>
      </c>
      <c r="BN21" s="80" t="b">
        <f t="shared" si="16"/>
        <v>0</v>
      </c>
      <c r="BO21" s="80" t="b">
        <f t="shared" si="17"/>
        <v>0</v>
      </c>
      <c r="BP21" s="80" t="str">
        <f t="shared" si="18"/>
        <v/>
      </c>
      <c r="BQ21" s="80" t="str">
        <f t="shared" si="19"/>
        <v/>
      </c>
      <c r="BR21" s="80" t="str">
        <f t="shared" si="20"/>
        <v/>
      </c>
      <c r="BS21" s="80" t="str">
        <f t="shared" si="21"/>
        <v/>
      </c>
      <c r="BT21" s="75" t="str">
        <f t="shared" si="22"/>
        <v/>
      </c>
      <c r="BU21" s="76" t="str">
        <f t="shared" ref="BU21:BU38" si="41">IF(BT21&gt;BT20,"OK","INCORRECT")</f>
        <v>INCORRECT</v>
      </c>
      <c r="BV21" s="80" t="b">
        <f t="shared" ref="BV21:BV38" si="42">BT21&gt;BT20</f>
        <v>0</v>
      </c>
      <c r="BW21" s="77" t="str">
        <f t="shared" si="23"/>
        <v/>
      </c>
      <c r="BX21" s="80" t="b">
        <f t="shared" si="24"/>
        <v>0</v>
      </c>
      <c r="BY21" s="80" t="b">
        <f t="shared" si="25"/>
        <v>0</v>
      </c>
      <c r="BZ21" s="80" t="b">
        <f t="shared" si="26"/>
        <v>0</v>
      </c>
      <c r="CA21" s="80" t="b">
        <f t="shared" si="27"/>
        <v>0</v>
      </c>
      <c r="CB21" s="80" t="b">
        <f t="shared" si="28"/>
        <v>0</v>
      </c>
      <c r="CC21" s="80" t="b">
        <f t="shared" si="29"/>
        <v>0</v>
      </c>
      <c r="CD21" s="80" t="str">
        <f t="shared" si="30"/>
        <v/>
      </c>
      <c r="CE21" s="80" t="str">
        <f t="shared" si="31"/>
        <v/>
      </c>
      <c r="CF21" s="80" t="str">
        <f t="shared" si="32"/>
        <v/>
      </c>
      <c r="CG21" s="80" t="str">
        <f t="shared" si="33"/>
        <v/>
      </c>
      <c r="CH21" s="80" t="str">
        <f t="shared" si="34"/>
        <v/>
      </c>
      <c r="CI21" s="80" t="str">
        <f t="shared" si="35"/>
        <v/>
      </c>
      <c r="CJ21" s="77" t="str">
        <f t="shared" si="36"/>
        <v/>
      </c>
      <c r="CK21" s="77" t="str">
        <f t="shared" si="37"/>
        <v/>
      </c>
      <c r="CL21" s="78" t="str">
        <f t="shared" si="38"/>
        <v>NO</v>
      </c>
      <c r="CM21" s="78" t="str">
        <f t="shared" si="39"/>
        <v>NO</v>
      </c>
      <c r="CN21" s="76" t="str">
        <f t="shared" ref="CN21:CN38" si="43">IF(AND(CL21&lt;&gt;"NO", CM21&lt;&gt;"NO"),IF(CM21&lt;CL21,"OK","INCORRECT"),"NO")</f>
        <v>NO</v>
      </c>
      <c r="CO21" s="76" t="str">
        <f t="shared" ref="CO21:CO38" si="44">IF(AND(CL21&lt;&gt;"NO", CM21&lt;&gt;"NO"),IF(CM21&lt;=CM20,"OK","INCORRECT"),"NO")</f>
        <v>NO</v>
      </c>
      <c r="CP21" s="78" t="str">
        <f t="shared" ref="CP21:CP38" si="45">IF(OR(AND(OR(AND(CN21="NO",CO21="NO"),AND(CN21="OK", CO21="OK")),AND(CN20="NO", CO20="NO")),AND(AND(CN21="OK",CO21="OK",OR(AND(CN20="NO", CO20="NO"),AND(CN20="OK", CO20="OK"))))),"OK","INCORRECT")</f>
        <v>OK</v>
      </c>
      <c r="CQ21" s="80" t="b">
        <f t="shared" ref="CQ21:CQ38" si="46">IF(CP21="OK",IF(AND(CL20="NO",CL21="NO"),BT21&gt;BT20))</f>
        <v>0</v>
      </c>
      <c r="CR21" s="80" t="b">
        <f t="shared" ref="CR21:CR38" si="47">IF(CP21="OK",AND(CN21="OK",CO21="OK",CN20="NO",CO20="NO"))</f>
        <v>0</v>
      </c>
      <c r="CS21" s="80" t="b">
        <f t="shared" ref="CS21:CS38" si="48">IF(CP21="OK",IF(AND(EXACT(CK20,CK21)),BT21&gt;BT20))</f>
        <v>0</v>
      </c>
      <c r="CT21" s="80" t="b">
        <f t="shared" ref="CT21:CT38" si="49">IF(CP21="OK",CM21&lt;CM20)</f>
        <v>0</v>
      </c>
      <c r="CU21" s="77" t="str">
        <f t="shared" ref="CU21:CU38" si="50">IF(AND(CQ21=FALSE,CR21=FALSE,CS21=FALSE,CT21=FALSE),"SEQUENCE INCORRECT","SEQUENCE CORRECT")</f>
        <v>SEQUENCE INCORRECT</v>
      </c>
      <c r="CV21" s="79">
        <f>COUNTIF(B19:B20,T(B21))</f>
        <v>2</v>
      </c>
    </row>
    <row r="22" spans="1:100" s="35" customFormat="1" ht="20.100000000000001" customHeight="1" thickBot="1">
      <c r="A22" s="64"/>
      <c r="B22" s="120"/>
      <c r="C22" s="122"/>
      <c r="D22" s="120"/>
      <c r="E22" s="121"/>
      <c r="F22" s="121"/>
      <c r="G22" s="121"/>
      <c r="H22" s="121"/>
      <c r="I22" s="121"/>
      <c r="J22" s="121"/>
      <c r="K22" s="122"/>
      <c r="L22" s="123" t="str">
        <f>IF(AND(AH22="OK",T22="OK"),IF(AND(A22&lt;&gt;"",B22&lt;&gt;"",D22="ABS"),"ABS",IF(AND(A22&lt;&gt;"",B22&lt;&gt;"",D22="ZERO"),"ZERO Only",IF(OR(A22="",B22="",D22="",D22&gt;J17),"",BK22))),"")</f>
        <v/>
      </c>
      <c r="M22" s="124"/>
      <c r="N22" s="124"/>
      <c r="O22" s="124"/>
      <c r="P22" s="124"/>
      <c r="Q22" s="124"/>
      <c r="R22" s="125"/>
      <c r="S22" s="138"/>
      <c r="T22" s="85" t="str">
        <f t="shared" si="1"/>
        <v/>
      </c>
      <c r="U22" s="185" t="str">
        <f>IF(AND(A22&lt;&gt;"",B22&lt;&gt;"",D22&lt;&gt;"ABS",D22&lt;&gt;"ZERO"),IF(OR(D22&gt;J17,D22=""),"Final Semester Marks incorrect",""),"")</f>
        <v/>
      </c>
      <c r="V22" s="181"/>
      <c r="W22" s="181"/>
      <c r="X22" s="181" t="str">
        <f t="shared" si="2"/>
        <v/>
      </c>
      <c r="Y22" s="181"/>
      <c r="Z22" s="181"/>
      <c r="AA22" s="181"/>
      <c r="AB22" s="181"/>
      <c r="AC22" s="17" t="b">
        <f>IF(AND( EXACT(LEFT(B22,LEN(J8)), J8),ISNUMBER(INT(MID(B22,(LEN(J8)+1),1))),ISNUMBER(INT(MID(B22,(LEN(J8)+2),1))), MID(B22,(LEN(J8)+1),2)&lt;&gt;"00",OR(ISNUMBER(INT(MID(B22,(LEN(J8)+3),1))),MID(B22,(LEN(J8)+3),1)=""),  OR(AND(ISNUMBER(INT(MID(B22,(LEN(J8)+1),3))),MID(B22,(LEN(J8)+1),1)&lt;&gt;"0", MID(B22,(LEN(J8)+4),1)=""),AND((ISNUMBER(INT(MID(B22,(LEN(J8)+1),2)))),MID(B22,(LEN(J8)+3),1)=""))),"OK")</f>
        <v>0</v>
      </c>
      <c r="AD22" s="18"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E22" s="19" t="b">
        <f>IF(LEFT(B22,1)="K",IF(AND(EXACT(LEFT(B22,3),LEFT(J8,3)),MID(B22,4,1)="-",ISNUMBER(INT(MID(B22,5,1))),ISNUMBER(INT(MID(B22,6,1))),MID(B22,5,2)&lt;&gt;"00", MID(B22,5,2)&lt;&gt;MID(J8,2,2),EXACT(MID(B22,7,2), RIGHT(J8,2)),ISNUMBER(INT(MID(B22,9,1))),ISNUMBER(INT(MID(B22,10,1))),MID(B22,9,2)&lt;&gt;"00",OR(ISNUMBER(INT(MID(B22,9,3))),MID(B22,11,1)=""),OR(AND(ISNUMBER(INT(MID(B22,9,3))),MID(B22,9,1)&lt;&gt;"0",MID(B22,12,1)=""),AND((ISNUMBER(INT(MID(B22,9,2)))),MID(B22,11,1)=""))),"oKK"))</f>
        <v>0</v>
      </c>
      <c r="AF22" s="16"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G22" s="35" t="b">
        <f t="shared" si="40"/>
        <v>0</v>
      </c>
      <c r="AH22" s="35" t="str">
        <f t="shared" si="3"/>
        <v>S# INCORRECT</v>
      </c>
      <c r="AK22">
        <f t="shared" si="4"/>
        <v>0</v>
      </c>
      <c r="AL22"/>
      <c r="AM22" t="str">
        <f>IF(AK22="","",IF(AK22&lt;=19,LOOKUP(AK22,{0,1,2,3,4,5,6,7,8,9,10,11,12,13,14,15,16,17,18,19},{"ZERO","One","Two","Three","Four","Five","Six","Seven","Eight","Nine","Ten","Eleven","Twelve","Thirteen","Fourteen","Fifteen","Sixteen","Seventeen","Eighteen","Nineteen"}),""))</f>
        <v>ZERO</v>
      </c>
      <c r="AN22" t="str">
        <f>IF(AND(AK22&lt;=99, AK22&gt;19),LOOKUP(AK22,{20,30,40,50,60,70,80,90},{"Twenty","Thirty","Forty","Fifty","Sixty","Seventy","Eighty","Ninety"}),"")</f>
        <v/>
      </c>
      <c r="AO22" t="str">
        <f t="shared" si="5"/>
        <v/>
      </c>
      <c r="AP22" t="str">
        <f>IF(AO22="","",LOOKUP(AO22,{"1","2","3","4","5","6","7","8","9"},{"One","Two","Three","Four","Five","Six","Seven","Eight","Nine"}))</f>
        <v/>
      </c>
      <c r="AQ22" t="str">
        <f t="shared" si="6"/>
        <v/>
      </c>
      <c r="AR22" t="str">
        <f>IF(AQ22="","",LOOKUP(AQ22,{"1","2","3","4","5","6","7","8","9"},{"One","Two","Three","Four","Five","Six","Seven","Eight","Nine"}))</f>
        <v/>
      </c>
      <c r="AS22" t="str">
        <f t="shared" si="7"/>
        <v/>
      </c>
      <c r="AT22" t="str">
        <f t="shared" si="8"/>
        <v/>
      </c>
      <c r="AU22" t="str">
        <f>IF(AT22="","",LOOKUP(AT22,{"0","1","2","3","4","5","6","7","8","9"},{"","One","Two","Three","Four","Five","Six","Seven","Eight","Nine"}))</f>
        <v/>
      </c>
      <c r="AV22" t="str">
        <f t="shared" si="9"/>
        <v/>
      </c>
      <c r="AW22" t="str">
        <f>IF(AV22="","",LOOKUP(AV22,{"10","20","30","40","50","60","70","80","90"},{"Ten","Twenty","Thirty","Forty","Fifty","Sixty","Seventy","Eighty","Ninety"}))</f>
        <v/>
      </c>
      <c r="AX22" t="str">
        <f t="shared" si="10"/>
        <v/>
      </c>
      <c r="AY22" t="str">
        <f>IF(AX22="","",IF(AX22&lt;="19",LOOKUP(AX22,{"1","2","3","4","5","6","7","8","9","10","11","12","13","14","15","16","17","18","19"},{"One","Two","Three","Four","Five","Six","Seven","Eight","Nine","Ten","Eleven","Twelve","Thirteen","Fourteen","Fifteen","Sixteen","Seventeen","Eighteen","Nineteen"}),""))</f>
        <v/>
      </c>
      <c r="AZ22" t="str">
        <f>IF(AX22="","",IF(AND(AX22&lt;="99",AX22&gt;"19"),LOOKUP(AX22,{"20","30","40","50","60","70","80","90"},{"Twenty","Thirty","Forty","Fifty","Sixty","Seventy","Eighty","Ninety"}),""))</f>
        <v/>
      </c>
      <c r="BA22" t="str">
        <f t="shared" si="11"/>
        <v/>
      </c>
      <c r="BB22" t="str">
        <f>IF(BA22="","",LOOKUP(BA22,{"1","2","3","4","5","6","7","8","9"},{"One","Two","Three","Four","Five","Six","Seven","Eight","Nine"}))</f>
        <v/>
      </c>
      <c r="BC22"/>
      <c r="BD22"/>
      <c r="BE22"/>
      <c r="BF22" s="226" t="str">
        <f t="shared" si="12"/>
        <v>ZERO            Only</v>
      </c>
      <c r="BG22" s="226"/>
      <c r="BH22" s="226"/>
      <c r="BI22" s="226"/>
      <c r="BJ22" s="226"/>
      <c r="BK22" t="str">
        <f t="shared" si="13"/>
        <v>ZERO Only</v>
      </c>
      <c r="BL22" s="80" t="str">
        <f t="shared" si="14"/>
        <v/>
      </c>
      <c r="BM22" s="80" t="b">
        <f t="shared" si="15"/>
        <v>0</v>
      </c>
      <c r="BN22" s="80" t="b">
        <f t="shared" si="16"/>
        <v>0</v>
      </c>
      <c r="BO22" s="80" t="b">
        <f t="shared" si="17"/>
        <v>0</v>
      </c>
      <c r="BP22" s="80" t="str">
        <f t="shared" si="18"/>
        <v/>
      </c>
      <c r="BQ22" s="80" t="str">
        <f t="shared" si="19"/>
        <v/>
      </c>
      <c r="BR22" s="80" t="str">
        <f t="shared" si="20"/>
        <v/>
      </c>
      <c r="BS22" s="80" t="str">
        <f t="shared" si="21"/>
        <v/>
      </c>
      <c r="BT22" s="75" t="str">
        <f t="shared" si="22"/>
        <v/>
      </c>
      <c r="BU22" s="76" t="str">
        <f t="shared" si="41"/>
        <v>INCORRECT</v>
      </c>
      <c r="BV22" s="80" t="b">
        <f t="shared" si="42"/>
        <v>0</v>
      </c>
      <c r="BW22" s="77" t="str">
        <f t="shared" si="23"/>
        <v/>
      </c>
      <c r="BX22" s="80" t="b">
        <f t="shared" si="24"/>
        <v>0</v>
      </c>
      <c r="BY22" s="80" t="b">
        <f t="shared" si="25"/>
        <v>0</v>
      </c>
      <c r="BZ22" s="80" t="b">
        <f t="shared" si="26"/>
        <v>0</v>
      </c>
      <c r="CA22" s="80" t="b">
        <f t="shared" si="27"/>
        <v>0</v>
      </c>
      <c r="CB22" s="80" t="b">
        <f t="shared" si="28"/>
        <v>0</v>
      </c>
      <c r="CC22" s="80" t="b">
        <f t="shared" si="29"/>
        <v>0</v>
      </c>
      <c r="CD22" s="80" t="str">
        <f t="shared" si="30"/>
        <v/>
      </c>
      <c r="CE22" s="80" t="str">
        <f t="shared" si="31"/>
        <v/>
      </c>
      <c r="CF22" s="80" t="str">
        <f t="shared" si="32"/>
        <v/>
      </c>
      <c r="CG22" s="80" t="str">
        <f t="shared" si="33"/>
        <v/>
      </c>
      <c r="CH22" s="80" t="str">
        <f t="shared" si="34"/>
        <v/>
      </c>
      <c r="CI22" s="80" t="str">
        <f t="shared" si="35"/>
        <v/>
      </c>
      <c r="CJ22" s="77" t="str">
        <f t="shared" si="36"/>
        <v/>
      </c>
      <c r="CK22" s="77" t="str">
        <f t="shared" si="37"/>
        <v/>
      </c>
      <c r="CL22" s="78" t="str">
        <f t="shared" si="38"/>
        <v>NO</v>
      </c>
      <c r="CM22" s="78" t="str">
        <f t="shared" si="39"/>
        <v>NO</v>
      </c>
      <c r="CN22" s="76" t="str">
        <f t="shared" si="43"/>
        <v>NO</v>
      </c>
      <c r="CO22" s="76" t="str">
        <f t="shared" si="44"/>
        <v>NO</v>
      </c>
      <c r="CP22" s="78" t="str">
        <f t="shared" si="45"/>
        <v>OK</v>
      </c>
      <c r="CQ22" s="80" t="b">
        <f t="shared" si="46"/>
        <v>0</v>
      </c>
      <c r="CR22" s="80" t="b">
        <f t="shared" si="47"/>
        <v>0</v>
      </c>
      <c r="CS22" s="80" t="b">
        <f t="shared" si="48"/>
        <v>0</v>
      </c>
      <c r="CT22" s="80" t="b">
        <f t="shared" si="49"/>
        <v>0</v>
      </c>
      <c r="CU22" s="77" t="str">
        <f t="shared" si="50"/>
        <v>SEQUENCE INCORRECT</v>
      </c>
      <c r="CV22" s="79">
        <f>COUNTIF(B19:B21,T(B22))</f>
        <v>3</v>
      </c>
    </row>
    <row r="23" spans="1:100" s="35" customFormat="1" ht="20.100000000000001" customHeight="1" thickBot="1">
      <c r="A23" s="68"/>
      <c r="B23" s="120"/>
      <c r="C23" s="122"/>
      <c r="D23" s="120"/>
      <c r="E23" s="121"/>
      <c r="F23" s="121"/>
      <c r="G23" s="121"/>
      <c r="H23" s="121"/>
      <c r="I23" s="121"/>
      <c r="J23" s="121"/>
      <c r="K23" s="122"/>
      <c r="L23" s="123" t="str">
        <f>IF(AND(AH23="OK",T23="OK"),IF(AND(A23&lt;&gt;"",B23&lt;&gt;"",D23="ABS"),"ABS",IF(AND(A23&lt;&gt;"",B23&lt;&gt;"",D23="ZERO"),"ZERO Only",IF(OR(A23="",B23="",D23="",D23&gt;J17),"",BK23))),"")</f>
        <v/>
      </c>
      <c r="M23" s="124"/>
      <c r="N23" s="124"/>
      <c r="O23" s="124"/>
      <c r="P23" s="124"/>
      <c r="Q23" s="124"/>
      <c r="R23" s="125"/>
      <c r="S23" s="138"/>
      <c r="T23" s="85" t="str">
        <f t="shared" si="1"/>
        <v/>
      </c>
      <c r="U23" s="185" t="str">
        <f>IF(AND(A23&lt;&gt;"",B23&lt;&gt;"",D23&lt;&gt;"ABS",D23&lt;&gt;"ZERO"),IF(OR(D23&gt;J17,D23=""),"Final Semester Marks incorrect",""),"")</f>
        <v/>
      </c>
      <c r="V23" s="181"/>
      <c r="W23" s="181"/>
      <c r="X23" s="181" t="str">
        <f t="shared" si="2"/>
        <v/>
      </c>
      <c r="Y23" s="181"/>
      <c r="Z23" s="181"/>
      <c r="AA23" s="181"/>
      <c r="AB23" s="181"/>
      <c r="AC23" s="17" t="b">
        <f>IF(AND( EXACT(LEFT(B23,LEN(J8)), J8),ISNUMBER(INT(MID(B23,(LEN(J8)+1),1))),ISNUMBER(INT(MID(B23,(LEN(J8)+2),1))), MID(B23,(LEN(J8)+1),2)&lt;&gt;"00",OR(ISNUMBER(INT(MID(B23,(LEN(J8)+3),1))),MID(B23,(LEN(J8)+3),1)=""),  OR(AND(ISNUMBER(INT(MID(B23,(LEN(J8)+1),3))),MID(B23,(LEN(J8)+1),1)&lt;&gt;"0", MID(B23,(LEN(J8)+4),1)=""),AND((ISNUMBER(INT(MID(B23,(LEN(J8)+1),2)))),MID(B23,(LEN(J8)+3),1)=""))),"OK")</f>
        <v>0</v>
      </c>
      <c r="AD23" s="18"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E23" s="19" t="b">
        <f>IF(LEFT(B23,1)="K",IF(AND(EXACT(LEFT(B23,3),LEFT(J8,3)),MID(B23,4,1)="-",ISNUMBER(INT(MID(B23,5,1))),ISNUMBER(INT(MID(B23,6,1))),MID(B23,5,2)&lt;&gt;"00", MID(B23,5,2)&lt;&gt;MID(J8,2,2),EXACT(MID(B23,7,2), RIGHT(J8,2)),ISNUMBER(INT(MID(B23,9,1))),ISNUMBER(INT(MID(B23,10,1))),MID(B23,9,2)&lt;&gt;"00",OR(ISNUMBER(INT(MID(B23,9,3))),MID(B23,11,1)=""),OR(AND(ISNUMBER(INT(MID(B23,9,3))),MID(B23,9,1)&lt;&gt;"0",MID(B23,12,1)=""),AND((ISNUMBER(INT(MID(B23,9,2)))),MID(B23,11,1)=""))),"oKK"))</f>
        <v>0</v>
      </c>
      <c r="AF23" s="16"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G23" s="35" t="b">
        <f t="shared" si="40"/>
        <v>0</v>
      </c>
      <c r="AH23" s="35" t="str">
        <f t="shared" si="3"/>
        <v>S# INCORRECT</v>
      </c>
      <c r="AK23">
        <f t="shared" si="4"/>
        <v>0</v>
      </c>
      <c r="AL23"/>
      <c r="AM23" t="str">
        <f>IF(AK23="","",IF(AK23&lt;=19,LOOKUP(AK23,{0,1,2,3,4,5,6,7,8,9,10,11,12,13,14,15,16,17,18,19},{"ZERO","One","Two","Three","Four","Five","Six","Seven","Eight","Nine","Ten","Eleven","Twelve","Thirteen","Fourteen","Fifteen","Sixteen","Seventeen","Eighteen","Nineteen"}),""))</f>
        <v>ZERO</v>
      </c>
      <c r="AN23" t="str">
        <f>IF(AND(AK23&lt;=99, AK23&gt;19),LOOKUP(AK23,{20,30,40,50,60,70,80,90},{"Twenty","Thirty","Forty","Fifty","Sixty","Seventy","Eighty","Ninety"}),"")</f>
        <v/>
      </c>
      <c r="AO23" t="str">
        <f t="shared" si="5"/>
        <v/>
      </c>
      <c r="AP23" t="str">
        <f>IF(AO23="","",LOOKUP(AO23,{"1","2","3","4","5","6","7","8","9"},{"One","Two","Three","Four","Five","Six","Seven","Eight","Nine"}))</f>
        <v/>
      </c>
      <c r="AQ23" t="str">
        <f t="shared" si="6"/>
        <v/>
      </c>
      <c r="AR23" t="str">
        <f>IF(AQ23="","",LOOKUP(AQ23,{"1","2","3","4","5","6","7","8","9"},{"One","Two","Three","Four","Five","Six","Seven","Eight","Nine"}))</f>
        <v/>
      </c>
      <c r="AS23" t="str">
        <f t="shared" si="7"/>
        <v/>
      </c>
      <c r="AT23" t="str">
        <f t="shared" si="8"/>
        <v/>
      </c>
      <c r="AU23" t="str">
        <f>IF(AT23="","",LOOKUP(AT23,{"0","1","2","3","4","5","6","7","8","9"},{"","One","Two","Three","Four","Five","Six","Seven","Eight","Nine"}))</f>
        <v/>
      </c>
      <c r="AV23" t="str">
        <f t="shared" si="9"/>
        <v/>
      </c>
      <c r="AW23" t="str">
        <f>IF(AV23="","",LOOKUP(AV23,{"10","20","30","40","50","60","70","80","90"},{"Ten","Twenty","Thirty","Forty","Fifty","Sixty","Seventy","Eighty","Ninety"}))</f>
        <v/>
      </c>
      <c r="AX23" t="str">
        <f t="shared" si="10"/>
        <v/>
      </c>
      <c r="AY23" t="str">
        <f>IF(AX23="","",IF(AX23&lt;="19",LOOKUP(AX23,{"1","2","3","4","5","6","7","8","9","10","11","12","13","14","15","16","17","18","19"},{"One","Two","Three","Four","Five","Six","Seven","Eight","Nine","Ten","Eleven","Twelve","Thirteen","Fourteen","Fifteen","Sixteen","Seventeen","Eighteen","Nineteen"}),""))</f>
        <v/>
      </c>
      <c r="AZ23" t="str">
        <f>IF(AX23="","",IF(AND(AX23&lt;="99",AX23&gt;"19"),LOOKUP(AX23,{"20","30","40","50","60","70","80","90"},{"Twenty","Thirty","Forty","Fifty","Sixty","Seventy","Eighty","Ninety"}),""))</f>
        <v/>
      </c>
      <c r="BA23" t="str">
        <f t="shared" si="11"/>
        <v/>
      </c>
      <c r="BB23" t="str">
        <f>IF(BA23="","",LOOKUP(BA23,{"1","2","3","4","5","6","7","8","9"},{"One","Two","Three","Four","Five","Six","Seven","Eight","Nine"}))</f>
        <v/>
      </c>
      <c r="BC23"/>
      <c r="BD23"/>
      <c r="BE23"/>
      <c r="BF23" s="226" t="str">
        <f t="shared" si="12"/>
        <v>ZERO            Only</v>
      </c>
      <c r="BG23" s="226"/>
      <c r="BH23" s="226"/>
      <c r="BI23" s="226"/>
      <c r="BJ23" s="226"/>
      <c r="BK23" t="str">
        <f t="shared" si="13"/>
        <v>ZERO Only</v>
      </c>
      <c r="BL23" s="80" t="str">
        <f t="shared" si="14"/>
        <v/>
      </c>
      <c r="BM23" s="80" t="b">
        <f t="shared" si="15"/>
        <v>0</v>
      </c>
      <c r="BN23" s="80" t="b">
        <f t="shared" si="16"/>
        <v>0</v>
      </c>
      <c r="BO23" s="80" t="b">
        <f t="shared" si="17"/>
        <v>0</v>
      </c>
      <c r="BP23" s="80" t="str">
        <f t="shared" si="18"/>
        <v/>
      </c>
      <c r="BQ23" s="80" t="str">
        <f t="shared" si="19"/>
        <v/>
      </c>
      <c r="BR23" s="80" t="str">
        <f t="shared" si="20"/>
        <v/>
      </c>
      <c r="BS23" s="80" t="str">
        <f t="shared" si="21"/>
        <v/>
      </c>
      <c r="BT23" s="75" t="str">
        <f t="shared" si="22"/>
        <v/>
      </c>
      <c r="BU23" s="76" t="str">
        <f t="shared" si="41"/>
        <v>INCORRECT</v>
      </c>
      <c r="BV23" s="80" t="b">
        <f t="shared" si="42"/>
        <v>0</v>
      </c>
      <c r="BW23" s="77" t="str">
        <f t="shared" si="23"/>
        <v/>
      </c>
      <c r="BX23" s="80" t="b">
        <f t="shared" si="24"/>
        <v>0</v>
      </c>
      <c r="BY23" s="80" t="b">
        <f t="shared" si="25"/>
        <v>0</v>
      </c>
      <c r="BZ23" s="80" t="b">
        <f t="shared" si="26"/>
        <v>0</v>
      </c>
      <c r="CA23" s="80" t="b">
        <f t="shared" si="27"/>
        <v>0</v>
      </c>
      <c r="CB23" s="80" t="b">
        <f t="shared" si="28"/>
        <v>0</v>
      </c>
      <c r="CC23" s="80" t="b">
        <f t="shared" si="29"/>
        <v>0</v>
      </c>
      <c r="CD23" s="80" t="str">
        <f t="shared" si="30"/>
        <v/>
      </c>
      <c r="CE23" s="80" t="str">
        <f t="shared" si="31"/>
        <v/>
      </c>
      <c r="CF23" s="80" t="str">
        <f t="shared" si="32"/>
        <v/>
      </c>
      <c r="CG23" s="80" t="str">
        <f t="shared" si="33"/>
        <v/>
      </c>
      <c r="CH23" s="80" t="str">
        <f t="shared" si="34"/>
        <v/>
      </c>
      <c r="CI23" s="80" t="str">
        <f t="shared" si="35"/>
        <v/>
      </c>
      <c r="CJ23" s="77" t="str">
        <f t="shared" si="36"/>
        <v/>
      </c>
      <c r="CK23" s="77" t="str">
        <f t="shared" si="37"/>
        <v/>
      </c>
      <c r="CL23" s="78" t="str">
        <f t="shared" si="38"/>
        <v>NO</v>
      </c>
      <c r="CM23" s="78" t="str">
        <f t="shared" si="39"/>
        <v>NO</v>
      </c>
      <c r="CN23" s="76" t="str">
        <f t="shared" si="43"/>
        <v>NO</v>
      </c>
      <c r="CO23" s="76" t="str">
        <f t="shared" si="44"/>
        <v>NO</v>
      </c>
      <c r="CP23" s="78" t="str">
        <f t="shared" si="45"/>
        <v>OK</v>
      </c>
      <c r="CQ23" s="80" t="b">
        <f t="shared" si="46"/>
        <v>0</v>
      </c>
      <c r="CR23" s="80" t="b">
        <f t="shared" si="47"/>
        <v>0</v>
      </c>
      <c r="CS23" s="80" t="b">
        <f t="shared" si="48"/>
        <v>0</v>
      </c>
      <c r="CT23" s="80" t="b">
        <f t="shared" si="49"/>
        <v>0</v>
      </c>
      <c r="CU23" s="77" t="str">
        <f t="shared" si="50"/>
        <v>SEQUENCE INCORRECT</v>
      </c>
      <c r="CV23" s="79">
        <f>COUNTIF(B19:B22,T(B23))</f>
        <v>4</v>
      </c>
    </row>
    <row r="24" spans="1:100" s="35" customFormat="1" ht="20.100000000000001" customHeight="1" thickBot="1">
      <c r="A24" s="64"/>
      <c r="B24" s="120"/>
      <c r="C24" s="122"/>
      <c r="D24" s="120"/>
      <c r="E24" s="121"/>
      <c r="F24" s="121"/>
      <c r="G24" s="121"/>
      <c r="H24" s="121"/>
      <c r="I24" s="121"/>
      <c r="J24" s="121"/>
      <c r="K24" s="122"/>
      <c r="L24" s="123" t="str">
        <f>IF(AND(AH24="OK",T24="OK"),IF(AND(A24&lt;&gt;"",B24&lt;&gt;"",D24="ABS"),"ABS",IF(AND(A24&lt;&gt;"",B24&lt;&gt;"",D24="ZERO"),"ZERO Only",IF(OR(A24="",B24="",D24="",D24&gt;J17),"",BK24))),"")</f>
        <v/>
      </c>
      <c r="M24" s="124"/>
      <c r="N24" s="124"/>
      <c r="O24" s="124"/>
      <c r="P24" s="124"/>
      <c r="Q24" s="124"/>
      <c r="R24" s="125"/>
      <c r="S24" s="138"/>
      <c r="T24" s="85" t="str">
        <f t="shared" si="1"/>
        <v/>
      </c>
      <c r="U24" s="185" t="str">
        <f>IF(AND(A24&lt;&gt;"",B24&lt;&gt;"",D24&lt;&gt;"ABS",D24&lt;&gt;"ZERO"),IF(OR(D24&gt;J17,D24=""),"Final Semester Marks incorrect",""),"")</f>
        <v/>
      </c>
      <c r="V24" s="181"/>
      <c r="W24" s="181"/>
      <c r="X24" s="181" t="str">
        <f t="shared" si="2"/>
        <v/>
      </c>
      <c r="Y24" s="181"/>
      <c r="Z24" s="181"/>
      <c r="AA24" s="181"/>
      <c r="AB24" s="181"/>
      <c r="AC24" s="17" t="b">
        <f>IF(AND( EXACT(LEFT(B24,LEN(J8)), J8),ISNUMBER(INT(MID(B24,(LEN(J8)+1),1))),ISNUMBER(INT(MID(B24,(LEN(J8)+2),1))), MID(B24,(LEN(J8)+1),2)&lt;&gt;"00",OR(ISNUMBER(INT(MID(B24,(LEN(J8)+3),1))),MID(B24,(LEN(J8)+3),1)=""),  OR(AND(ISNUMBER(INT(MID(B24,(LEN(J8)+1),3))),MID(B24,(LEN(J8)+1),1)&lt;&gt;"0", MID(B24,(LEN(J8)+4),1)=""),AND((ISNUMBER(INT(MID(B24,(LEN(J8)+1),2)))),MID(B24,(LEN(J8)+3),1)=""))),"OK")</f>
        <v>0</v>
      </c>
      <c r="AD24" s="18"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E24" s="19" t="b">
        <f>IF(LEFT(B24,1)="K",IF(AND(EXACT(LEFT(B24,3),LEFT(J8,3)),MID(B24,4,1)="-",ISNUMBER(INT(MID(B24,5,1))),ISNUMBER(INT(MID(B24,6,1))),MID(B24,5,2)&lt;&gt;"00", MID(B24,5,2)&lt;&gt;MID(J8,2,2),EXACT(MID(B24,7,2), RIGHT(J8,2)),ISNUMBER(INT(MID(B24,9,1))),ISNUMBER(INT(MID(B24,10,1))),MID(B24,9,2)&lt;&gt;"00",OR(ISNUMBER(INT(MID(B24,9,3))),MID(B24,11,1)=""),OR(AND(ISNUMBER(INT(MID(B24,9,3))),MID(B24,9,1)&lt;&gt;"0",MID(B24,12,1)=""),AND((ISNUMBER(INT(MID(B24,9,2)))),MID(B24,11,1)=""))),"oKK"))</f>
        <v>0</v>
      </c>
      <c r="AF24" s="16"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G24" s="35" t="b">
        <f t="shared" si="40"/>
        <v>0</v>
      </c>
      <c r="AH24" s="35" t="str">
        <f t="shared" si="3"/>
        <v>S# INCORRECT</v>
      </c>
      <c r="AK24">
        <f t="shared" si="4"/>
        <v>0</v>
      </c>
      <c r="AL24"/>
      <c r="AM24" t="str">
        <f>IF(AK24="","",IF(AK24&lt;=19,LOOKUP(AK24,{0,1,2,3,4,5,6,7,8,9,10,11,12,13,14,15,16,17,18,19},{"ZERO","One","Two","Three","Four","Five","Six","Seven","Eight","Nine","Ten","Eleven","Twelve","Thirteen","Fourteen","Fifteen","Sixteen","Seventeen","Eighteen","Nineteen"}),""))</f>
        <v>ZERO</v>
      </c>
      <c r="AN24" t="str">
        <f>IF(AND(AK24&lt;=99, AK24&gt;19),LOOKUP(AK24,{20,30,40,50,60,70,80,90},{"Twenty","Thirty","Forty","Fifty","Sixty","Seventy","Eighty","Ninety"}),"")</f>
        <v/>
      </c>
      <c r="AO24" t="str">
        <f t="shared" si="5"/>
        <v/>
      </c>
      <c r="AP24" t="str">
        <f>IF(AO24="","",LOOKUP(AO24,{"1","2","3","4","5","6","7","8","9"},{"One","Two","Three","Four","Five","Six","Seven","Eight","Nine"}))</f>
        <v/>
      </c>
      <c r="AQ24" t="str">
        <f t="shared" si="6"/>
        <v/>
      </c>
      <c r="AR24" t="str">
        <f>IF(AQ24="","",LOOKUP(AQ24,{"1","2","3","4","5","6","7","8","9"},{"One","Two","Three","Four","Five","Six","Seven","Eight","Nine"}))</f>
        <v/>
      </c>
      <c r="AS24" t="str">
        <f t="shared" si="7"/>
        <v/>
      </c>
      <c r="AT24" t="str">
        <f t="shared" si="8"/>
        <v/>
      </c>
      <c r="AU24" t="str">
        <f>IF(AT24="","",LOOKUP(AT24,{"0","1","2","3","4","5","6","7","8","9"},{"","One","Two","Three","Four","Five","Six","Seven","Eight","Nine"}))</f>
        <v/>
      </c>
      <c r="AV24" t="str">
        <f t="shared" si="9"/>
        <v/>
      </c>
      <c r="AW24" t="str">
        <f>IF(AV24="","",LOOKUP(AV24,{"10","20","30","40","50","60","70","80","90"},{"Ten","Twenty","Thirty","Forty","Fifty","Sixty","Seventy","Eighty","Ninety"}))</f>
        <v/>
      </c>
      <c r="AX24" t="str">
        <f t="shared" si="10"/>
        <v/>
      </c>
      <c r="AY24" t="str">
        <f>IF(AX24="","",IF(AX24&lt;="19",LOOKUP(AX24,{"1","2","3","4","5","6","7","8","9","10","11","12","13","14","15","16","17","18","19"},{"One","Two","Three","Four","Five","Six","Seven","Eight","Nine","Ten","Eleven","Twelve","Thirteen","Fourteen","Fifteen","Sixteen","Seventeen","Eighteen","Nineteen"}),""))</f>
        <v/>
      </c>
      <c r="AZ24" t="str">
        <f>IF(AX24="","",IF(AND(AX24&lt;="99",AX24&gt;"19"),LOOKUP(AX24,{"20","30","40","50","60","70","80","90"},{"Twenty","Thirty","Forty","Fifty","Sixty","Seventy","Eighty","Ninety"}),""))</f>
        <v/>
      </c>
      <c r="BA24" t="str">
        <f t="shared" si="11"/>
        <v/>
      </c>
      <c r="BB24" t="str">
        <f>IF(BA24="","",LOOKUP(BA24,{"1","2","3","4","5","6","7","8","9"},{"One","Two","Three","Four","Five","Six","Seven","Eight","Nine"}))</f>
        <v/>
      </c>
      <c r="BC24"/>
      <c r="BD24"/>
      <c r="BE24"/>
      <c r="BF24" s="226" t="str">
        <f t="shared" si="12"/>
        <v>ZERO            Only</v>
      </c>
      <c r="BG24" s="226"/>
      <c r="BH24" s="226"/>
      <c r="BI24" s="226"/>
      <c r="BJ24" s="226"/>
      <c r="BK24" t="str">
        <f t="shared" si="13"/>
        <v>ZERO Only</v>
      </c>
      <c r="BL24" s="80" t="str">
        <f t="shared" si="14"/>
        <v/>
      </c>
      <c r="BM24" s="80" t="b">
        <f t="shared" si="15"/>
        <v>0</v>
      </c>
      <c r="BN24" s="80" t="b">
        <f t="shared" si="16"/>
        <v>0</v>
      </c>
      <c r="BO24" s="80" t="b">
        <f t="shared" si="17"/>
        <v>0</v>
      </c>
      <c r="BP24" s="80" t="str">
        <f t="shared" si="18"/>
        <v/>
      </c>
      <c r="BQ24" s="80" t="str">
        <f t="shared" si="19"/>
        <v/>
      </c>
      <c r="BR24" s="80" t="str">
        <f t="shared" si="20"/>
        <v/>
      </c>
      <c r="BS24" s="80" t="str">
        <f t="shared" si="21"/>
        <v/>
      </c>
      <c r="BT24" s="75" t="str">
        <f t="shared" si="22"/>
        <v/>
      </c>
      <c r="BU24" s="76" t="str">
        <f t="shared" si="41"/>
        <v>INCORRECT</v>
      </c>
      <c r="BV24" s="80" t="b">
        <f t="shared" si="42"/>
        <v>0</v>
      </c>
      <c r="BW24" s="77" t="str">
        <f t="shared" si="23"/>
        <v/>
      </c>
      <c r="BX24" s="80" t="b">
        <f t="shared" si="24"/>
        <v>0</v>
      </c>
      <c r="BY24" s="80" t="b">
        <f t="shared" si="25"/>
        <v>0</v>
      </c>
      <c r="BZ24" s="80" t="b">
        <f t="shared" si="26"/>
        <v>0</v>
      </c>
      <c r="CA24" s="80" t="b">
        <f t="shared" si="27"/>
        <v>0</v>
      </c>
      <c r="CB24" s="80" t="b">
        <f t="shared" si="28"/>
        <v>0</v>
      </c>
      <c r="CC24" s="80" t="b">
        <f t="shared" si="29"/>
        <v>0</v>
      </c>
      <c r="CD24" s="80" t="str">
        <f t="shared" si="30"/>
        <v/>
      </c>
      <c r="CE24" s="80" t="str">
        <f t="shared" si="31"/>
        <v/>
      </c>
      <c r="CF24" s="80" t="str">
        <f t="shared" si="32"/>
        <v/>
      </c>
      <c r="CG24" s="80" t="str">
        <f t="shared" si="33"/>
        <v/>
      </c>
      <c r="CH24" s="80" t="str">
        <f t="shared" si="34"/>
        <v/>
      </c>
      <c r="CI24" s="80" t="str">
        <f t="shared" si="35"/>
        <v/>
      </c>
      <c r="CJ24" s="77" t="str">
        <f t="shared" si="36"/>
        <v/>
      </c>
      <c r="CK24" s="77" t="str">
        <f t="shared" si="37"/>
        <v/>
      </c>
      <c r="CL24" s="78" t="str">
        <f t="shared" si="38"/>
        <v>NO</v>
      </c>
      <c r="CM24" s="78" t="str">
        <f t="shared" si="39"/>
        <v>NO</v>
      </c>
      <c r="CN24" s="76" t="str">
        <f t="shared" si="43"/>
        <v>NO</v>
      </c>
      <c r="CO24" s="76" t="str">
        <f t="shared" si="44"/>
        <v>NO</v>
      </c>
      <c r="CP24" s="78" t="str">
        <f t="shared" si="45"/>
        <v>OK</v>
      </c>
      <c r="CQ24" s="80" t="b">
        <f t="shared" si="46"/>
        <v>0</v>
      </c>
      <c r="CR24" s="80" t="b">
        <f t="shared" si="47"/>
        <v>0</v>
      </c>
      <c r="CS24" s="80" t="b">
        <f t="shared" si="48"/>
        <v>0</v>
      </c>
      <c r="CT24" s="80" t="b">
        <f t="shared" si="49"/>
        <v>0</v>
      </c>
      <c r="CU24" s="77" t="str">
        <f t="shared" si="50"/>
        <v>SEQUENCE INCORRECT</v>
      </c>
      <c r="CV24" s="79">
        <f>COUNTIF(B19:B23,T(B24))</f>
        <v>5</v>
      </c>
    </row>
    <row r="25" spans="1:100" s="35" customFormat="1" ht="20.100000000000001" customHeight="1" thickBot="1">
      <c r="A25" s="68"/>
      <c r="B25" s="120"/>
      <c r="C25" s="122"/>
      <c r="D25" s="120"/>
      <c r="E25" s="121"/>
      <c r="F25" s="121"/>
      <c r="G25" s="121"/>
      <c r="H25" s="121"/>
      <c r="I25" s="121"/>
      <c r="J25" s="121"/>
      <c r="K25" s="122"/>
      <c r="L25" s="123" t="str">
        <f>IF(AND(AH25="OK",T25="OK"),IF(AND(A25&lt;&gt;"",B25&lt;&gt;"",D25="ABS"),"ABS",IF(AND(A25&lt;&gt;"",B25&lt;&gt;"",D25="ZERO"),"ZERO Only",IF(OR(A25="",B25="",D25="",D25&gt;J17),"",BK25))),"")</f>
        <v/>
      </c>
      <c r="M25" s="124"/>
      <c r="N25" s="124"/>
      <c r="O25" s="124"/>
      <c r="P25" s="124"/>
      <c r="Q25" s="124"/>
      <c r="R25" s="125"/>
      <c r="S25" s="138"/>
      <c r="T25" s="85" t="str">
        <f t="shared" si="1"/>
        <v/>
      </c>
      <c r="U25" s="185" t="str">
        <f>IF(AND(A25&lt;&gt;"",B25&lt;&gt;"",D25&lt;&gt;"ABS",D25&lt;&gt;"ZERO"),IF(OR(D25&gt;J17,D25=""),"Final Semester Marks incorrect",""),"")</f>
        <v/>
      </c>
      <c r="V25" s="181"/>
      <c r="W25" s="181"/>
      <c r="X25" s="181" t="str">
        <f t="shared" si="2"/>
        <v/>
      </c>
      <c r="Y25" s="181"/>
      <c r="Z25" s="181"/>
      <c r="AA25" s="181"/>
      <c r="AB25" s="181"/>
      <c r="AC25" s="17" t="b">
        <f>IF(AND( EXACT(LEFT(B25,LEN(J8)), J8),ISNUMBER(INT(MID(B25,(LEN(J8)+1),1))),ISNUMBER(INT(MID(B25,(LEN(J8)+2),1))), MID(B25,(LEN(J8)+1),2)&lt;&gt;"00",OR(ISNUMBER(INT(MID(B25,(LEN(J8)+3),1))),MID(B25,(LEN(J8)+3),1)=""),  OR(AND(ISNUMBER(INT(MID(B25,(LEN(J8)+1),3))),MID(B25,(LEN(J8)+1),1)&lt;&gt;"0", MID(B25,(LEN(J8)+4),1)=""),AND((ISNUMBER(INT(MID(B25,(LEN(J8)+1),2)))),MID(B25,(LEN(J8)+3),1)=""))),"OK")</f>
        <v>0</v>
      </c>
      <c r="AD25" s="18"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E25" s="19" t="b">
        <f>IF(LEFT(B25,1)="K",IF(AND(EXACT(LEFT(B25,3),LEFT(J8,3)),MID(B25,4,1)="-",ISNUMBER(INT(MID(B25,5,1))),ISNUMBER(INT(MID(B25,6,1))),MID(B25,5,2)&lt;&gt;"00", MID(B25,5,2)&lt;&gt;MID(J8,2,2),EXACT(MID(B25,7,2), RIGHT(J8,2)),ISNUMBER(INT(MID(B25,9,1))),ISNUMBER(INT(MID(B25,10,1))),MID(B25,9,2)&lt;&gt;"00",OR(ISNUMBER(INT(MID(B25,9,3))),MID(B25,11,1)=""),OR(AND(ISNUMBER(INT(MID(B25,9,3))),MID(B25,9,1)&lt;&gt;"0",MID(B25,12,1)=""),AND((ISNUMBER(INT(MID(B25,9,2)))),MID(B25,11,1)=""))),"oKK"))</f>
        <v>0</v>
      </c>
      <c r="AF25" s="16"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G25" s="35" t="b">
        <f t="shared" si="40"/>
        <v>0</v>
      </c>
      <c r="AH25" s="35" t="str">
        <f t="shared" si="3"/>
        <v>S# INCORRECT</v>
      </c>
      <c r="AK25">
        <f t="shared" si="4"/>
        <v>0</v>
      </c>
      <c r="AL25"/>
      <c r="AM25" t="str">
        <f>IF(AK25="","",IF(AK25&lt;=19,LOOKUP(AK25,{0,1,2,3,4,5,6,7,8,9,10,11,12,13,14,15,16,17,18,19},{"ZERO","One","Two","Three","Four","Five","Six","Seven","Eight","Nine","Ten","Eleven","Twelve","Thirteen","Fourteen","Fifteen","Sixteen","Seventeen","Eighteen","Nineteen"}),""))</f>
        <v>ZERO</v>
      </c>
      <c r="AN25" t="str">
        <f>IF(AND(AK25&lt;=99, AK25&gt;19),LOOKUP(AK25,{20,30,40,50,60,70,80,90},{"Twenty","Thirty","Forty","Fifty","Sixty","Seventy","Eighty","Ninety"}),"")</f>
        <v/>
      </c>
      <c r="AO25" t="str">
        <f t="shared" si="5"/>
        <v/>
      </c>
      <c r="AP25" t="str">
        <f>IF(AO25="","",LOOKUP(AO25,{"1","2","3","4","5","6","7","8","9"},{"One","Two","Three","Four","Five","Six","Seven","Eight","Nine"}))</f>
        <v/>
      </c>
      <c r="AQ25" t="str">
        <f t="shared" si="6"/>
        <v/>
      </c>
      <c r="AR25" t="str">
        <f>IF(AQ25="","",LOOKUP(AQ25,{"1","2","3","4","5","6","7","8","9"},{"One","Two","Three","Four","Five","Six","Seven","Eight","Nine"}))</f>
        <v/>
      </c>
      <c r="AS25" t="str">
        <f t="shared" si="7"/>
        <v/>
      </c>
      <c r="AT25" t="str">
        <f t="shared" si="8"/>
        <v/>
      </c>
      <c r="AU25" t="str">
        <f>IF(AT25="","",LOOKUP(AT25,{"0","1","2","3","4","5","6","7","8","9"},{"","One","Two","Three","Four","Five","Six","Seven","Eight","Nine"}))</f>
        <v/>
      </c>
      <c r="AV25" t="str">
        <f t="shared" si="9"/>
        <v/>
      </c>
      <c r="AW25" t="str">
        <f>IF(AV25="","",LOOKUP(AV25,{"10","20","30","40","50","60","70","80","90"},{"Ten","Twenty","Thirty","Forty","Fifty","Sixty","Seventy","Eighty","Ninety"}))</f>
        <v/>
      </c>
      <c r="AX25" t="str">
        <f t="shared" si="10"/>
        <v/>
      </c>
      <c r="AY25" t="str">
        <f>IF(AX25="","",IF(AX25&lt;="19",LOOKUP(AX25,{"1","2","3","4","5","6","7","8","9","10","11","12","13","14","15","16","17","18","19"},{"One","Two","Three","Four","Five","Six","Seven","Eight","Nine","Ten","Eleven","Twelve","Thirteen","Fourteen","Fifteen","Sixteen","Seventeen","Eighteen","Nineteen"}),""))</f>
        <v/>
      </c>
      <c r="AZ25" t="str">
        <f>IF(AX25="","",IF(AND(AX25&lt;="99",AX25&gt;"19"),LOOKUP(AX25,{"20","30","40","50","60","70","80","90"},{"Twenty","Thirty","Forty","Fifty","Sixty","Seventy","Eighty","Ninety"}),""))</f>
        <v/>
      </c>
      <c r="BA25" t="str">
        <f t="shared" si="11"/>
        <v/>
      </c>
      <c r="BB25" t="str">
        <f>IF(BA25="","",LOOKUP(BA25,{"1","2","3","4","5","6","7","8","9"},{"One","Two","Three","Four","Five","Six","Seven","Eight","Nine"}))</f>
        <v/>
      </c>
      <c r="BC25"/>
      <c r="BD25"/>
      <c r="BE25"/>
      <c r="BF25" s="226" t="str">
        <f t="shared" si="12"/>
        <v>ZERO            Only</v>
      </c>
      <c r="BG25" s="226"/>
      <c r="BH25" s="226"/>
      <c r="BI25" s="226"/>
      <c r="BJ25" s="226"/>
      <c r="BK25" t="str">
        <f t="shared" si="13"/>
        <v>ZERO Only</v>
      </c>
      <c r="BL25" s="80" t="str">
        <f t="shared" si="14"/>
        <v/>
      </c>
      <c r="BM25" s="80" t="b">
        <f t="shared" si="15"/>
        <v>0</v>
      </c>
      <c r="BN25" s="80" t="b">
        <f t="shared" si="16"/>
        <v>0</v>
      </c>
      <c r="BO25" s="80" t="b">
        <f t="shared" si="17"/>
        <v>0</v>
      </c>
      <c r="BP25" s="80" t="str">
        <f t="shared" si="18"/>
        <v/>
      </c>
      <c r="BQ25" s="80" t="str">
        <f t="shared" si="19"/>
        <v/>
      </c>
      <c r="BR25" s="80" t="str">
        <f t="shared" si="20"/>
        <v/>
      </c>
      <c r="BS25" s="80" t="str">
        <f t="shared" si="21"/>
        <v/>
      </c>
      <c r="BT25" s="75" t="str">
        <f t="shared" si="22"/>
        <v/>
      </c>
      <c r="BU25" s="76" t="str">
        <f t="shared" si="41"/>
        <v>INCORRECT</v>
      </c>
      <c r="BV25" s="80" t="b">
        <f t="shared" si="42"/>
        <v>0</v>
      </c>
      <c r="BW25" s="77" t="str">
        <f t="shared" si="23"/>
        <v/>
      </c>
      <c r="BX25" s="80" t="b">
        <f t="shared" si="24"/>
        <v>0</v>
      </c>
      <c r="BY25" s="80" t="b">
        <f t="shared" si="25"/>
        <v>0</v>
      </c>
      <c r="BZ25" s="80" t="b">
        <f t="shared" si="26"/>
        <v>0</v>
      </c>
      <c r="CA25" s="80" t="b">
        <f t="shared" si="27"/>
        <v>0</v>
      </c>
      <c r="CB25" s="80" t="b">
        <f t="shared" si="28"/>
        <v>0</v>
      </c>
      <c r="CC25" s="80" t="b">
        <f t="shared" si="29"/>
        <v>0</v>
      </c>
      <c r="CD25" s="80" t="str">
        <f t="shared" si="30"/>
        <v/>
      </c>
      <c r="CE25" s="80" t="str">
        <f t="shared" si="31"/>
        <v/>
      </c>
      <c r="CF25" s="80" t="str">
        <f t="shared" si="32"/>
        <v/>
      </c>
      <c r="CG25" s="80" t="str">
        <f t="shared" si="33"/>
        <v/>
      </c>
      <c r="CH25" s="80" t="str">
        <f t="shared" si="34"/>
        <v/>
      </c>
      <c r="CI25" s="80" t="str">
        <f t="shared" si="35"/>
        <v/>
      </c>
      <c r="CJ25" s="77" t="str">
        <f t="shared" si="36"/>
        <v/>
      </c>
      <c r="CK25" s="77" t="str">
        <f t="shared" si="37"/>
        <v/>
      </c>
      <c r="CL25" s="78" t="str">
        <f t="shared" si="38"/>
        <v>NO</v>
      </c>
      <c r="CM25" s="78" t="str">
        <f t="shared" si="39"/>
        <v>NO</v>
      </c>
      <c r="CN25" s="76" t="str">
        <f t="shared" si="43"/>
        <v>NO</v>
      </c>
      <c r="CO25" s="76" t="str">
        <f t="shared" si="44"/>
        <v>NO</v>
      </c>
      <c r="CP25" s="78" t="str">
        <f t="shared" si="45"/>
        <v>OK</v>
      </c>
      <c r="CQ25" s="80" t="b">
        <f t="shared" si="46"/>
        <v>0</v>
      </c>
      <c r="CR25" s="80" t="b">
        <f t="shared" si="47"/>
        <v>0</v>
      </c>
      <c r="CS25" s="80" t="b">
        <f t="shared" si="48"/>
        <v>0</v>
      </c>
      <c r="CT25" s="80" t="b">
        <f t="shared" si="49"/>
        <v>0</v>
      </c>
      <c r="CU25" s="77" t="str">
        <f t="shared" si="50"/>
        <v>SEQUENCE INCORRECT</v>
      </c>
      <c r="CV25" s="79">
        <f>COUNTIF(B19:B24,T(B25))</f>
        <v>6</v>
      </c>
    </row>
    <row r="26" spans="1:100" s="35" customFormat="1" ht="20.100000000000001" customHeight="1" thickBot="1">
      <c r="A26" s="64"/>
      <c r="B26" s="120"/>
      <c r="C26" s="122"/>
      <c r="D26" s="120"/>
      <c r="E26" s="121"/>
      <c r="F26" s="121"/>
      <c r="G26" s="121"/>
      <c r="H26" s="121"/>
      <c r="I26" s="121"/>
      <c r="J26" s="121"/>
      <c r="K26" s="122"/>
      <c r="L26" s="123" t="str">
        <f>IF(AND(AH26="OK",T26="OK"),IF(AND(A26&lt;&gt;"",B26&lt;&gt;"",D26="ABS"),"ABS",IF(AND(A26&lt;&gt;"",B26&lt;&gt;"",D26="ZERO"),"ZERO Only",IF(OR(A26="",B26="",D26="",D26&gt;J17),"",BK26))),"")</f>
        <v/>
      </c>
      <c r="M26" s="124"/>
      <c r="N26" s="124"/>
      <c r="O26" s="124"/>
      <c r="P26" s="124"/>
      <c r="Q26" s="124"/>
      <c r="R26" s="125"/>
      <c r="S26" s="138"/>
      <c r="T26" s="85" t="str">
        <f t="shared" si="1"/>
        <v/>
      </c>
      <c r="U26" s="185" t="str">
        <f>IF(AND(A26&lt;&gt;"",B26&lt;&gt;"",D26&lt;&gt;"ABS",D26&lt;&gt;"ZERO"),IF(OR(D26&gt;J17,D26=""),"Final Semester Marks incorrect",""),"")</f>
        <v/>
      </c>
      <c r="V26" s="181"/>
      <c r="W26" s="181"/>
      <c r="X26" s="181" t="str">
        <f t="shared" si="2"/>
        <v/>
      </c>
      <c r="Y26" s="181"/>
      <c r="Z26" s="181"/>
      <c r="AA26" s="181"/>
      <c r="AB26" s="181"/>
      <c r="AC26" s="17" t="b">
        <f>IF(AND( EXACT(LEFT(B26,LEN(J8)), J8),ISNUMBER(INT(MID(B26,(LEN(J8)+1),1))),ISNUMBER(INT(MID(B26,(LEN(J8)+2),1))), MID(B26,(LEN(J8)+1),2)&lt;&gt;"00",OR(ISNUMBER(INT(MID(B26,(LEN(J8)+3),1))),MID(B26,(LEN(J8)+3),1)=""),  OR(AND(ISNUMBER(INT(MID(B26,(LEN(J8)+1),3))),MID(B26,(LEN(J8)+1),1)&lt;&gt;"0", MID(B26,(LEN(J8)+4),1)=""),AND((ISNUMBER(INT(MID(B26,(LEN(J8)+1),2)))),MID(B26,(LEN(J8)+3),1)=""))),"OK")</f>
        <v>0</v>
      </c>
      <c r="AD26" s="18"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E26" s="19" t="b">
        <f>IF(LEFT(B26,1)="K",IF(AND(EXACT(LEFT(B26,3),LEFT(J8,3)),MID(B26,4,1)="-",ISNUMBER(INT(MID(B26,5,1))),ISNUMBER(INT(MID(B26,6,1))),MID(B26,5,2)&lt;&gt;"00", MID(B26,5,2)&lt;&gt;MID(J8,2,2),EXACT(MID(B26,7,2), RIGHT(J8,2)),ISNUMBER(INT(MID(B26,9,1))),ISNUMBER(INT(MID(B26,10,1))),MID(B26,9,2)&lt;&gt;"00",OR(ISNUMBER(INT(MID(B26,9,3))),MID(B26,11,1)=""),OR(AND(ISNUMBER(INT(MID(B26,9,3))),MID(B26,9,1)&lt;&gt;"0",MID(B26,12,1)=""),AND((ISNUMBER(INT(MID(B26,9,2)))),MID(B26,11,1)=""))),"oKK"))</f>
        <v>0</v>
      </c>
      <c r="AF26" s="16"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G26" s="35" t="b">
        <f t="shared" si="40"/>
        <v>0</v>
      </c>
      <c r="AH26" s="35" t="str">
        <f t="shared" si="3"/>
        <v>S# INCORRECT</v>
      </c>
      <c r="AK26">
        <f t="shared" si="4"/>
        <v>0</v>
      </c>
      <c r="AL26"/>
      <c r="AM26" t="str">
        <f>IF(AK26="","",IF(AK26&lt;=19,LOOKUP(AK26,{0,1,2,3,4,5,6,7,8,9,10,11,12,13,14,15,16,17,18,19},{"ZERO","One","Two","Three","Four","Five","Six","Seven","Eight","Nine","Ten","Eleven","Twelve","Thirteen","Fourteen","Fifteen","Sixteen","Seventeen","Eighteen","Nineteen"}),""))</f>
        <v>ZERO</v>
      </c>
      <c r="AN26" t="str">
        <f>IF(AND(AK26&lt;=99, AK26&gt;19),LOOKUP(AK26,{20,30,40,50,60,70,80,90},{"Twenty","Thirty","Forty","Fifty","Sixty","Seventy","Eighty","Ninety"}),"")</f>
        <v/>
      </c>
      <c r="AO26" t="str">
        <f t="shared" si="5"/>
        <v/>
      </c>
      <c r="AP26" t="str">
        <f>IF(AO26="","",LOOKUP(AO26,{"1","2","3","4","5","6","7","8","9"},{"One","Two","Three","Four","Five","Six","Seven","Eight","Nine"}))</f>
        <v/>
      </c>
      <c r="AQ26" t="str">
        <f t="shared" si="6"/>
        <v/>
      </c>
      <c r="AR26" t="str">
        <f>IF(AQ26="","",LOOKUP(AQ26,{"1","2","3","4","5","6","7","8","9"},{"One","Two","Three","Four","Five","Six","Seven","Eight","Nine"}))</f>
        <v/>
      </c>
      <c r="AS26" t="str">
        <f t="shared" si="7"/>
        <v/>
      </c>
      <c r="AT26" t="str">
        <f t="shared" si="8"/>
        <v/>
      </c>
      <c r="AU26" t="str">
        <f>IF(AT26="","",LOOKUP(AT26,{"0","1","2","3","4","5","6","7","8","9"},{"","One","Two","Three","Four","Five","Six","Seven","Eight","Nine"}))</f>
        <v/>
      </c>
      <c r="AV26" t="str">
        <f t="shared" si="9"/>
        <v/>
      </c>
      <c r="AW26" t="str">
        <f>IF(AV26="","",LOOKUP(AV26,{"10","20","30","40","50","60","70","80","90"},{"Ten","Twenty","Thirty","Forty","Fifty","Sixty","Seventy","Eighty","Ninety"}))</f>
        <v/>
      </c>
      <c r="AX26" t="str">
        <f t="shared" si="10"/>
        <v/>
      </c>
      <c r="AY26" t="str">
        <f>IF(AX26="","",IF(AX26&lt;="19",LOOKUP(AX26,{"1","2","3","4","5","6","7","8","9","10","11","12","13","14","15","16","17","18","19"},{"One","Two","Three","Four","Five","Six","Seven","Eight","Nine","Ten","Eleven","Twelve","Thirteen","Fourteen","Fifteen","Sixteen","Seventeen","Eighteen","Nineteen"}),""))</f>
        <v/>
      </c>
      <c r="AZ26" t="str">
        <f>IF(AX26="","",IF(AND(AX26&lt;="99",AX26&gt;"19"),LOOKUP(AX26,{"20","30","40","50","60","70","80","90"},{"Twenty","Thirty","Forty","Fifty","Sixty","Seventy","Eighty","Ninety"}),""))</f>
        <v/>
      </c>
      <c r="BA26" t="str">
        <f t="shared" si="11"/>
        <v/>
      </c>
      <c r="BB26" t="str">
        <f>IF(BA26="","",LOOKUP(BA26,{"1","2","3","4","5","6","7","8","9"},{"One","Two","Three","Four","Five","Six","Seven","Eight","Nine"}))</f>
        <v/>
      </c>
      <c r="BC26"/>
      <c r="BD26"/>
      <c r="BE26"/>
      <c r="BF26" s="226" t="str">
        <f t="shared" si="12"/>
        <v>ZERO            Only</v>
      </c>
      <c r="BG26" s="226"/>
      <c r="BH26" s="226"/>
      <c r="BI26" s="226"/>
      <c r="BJ26" s="226"/>
      <c r="BK26" t="str">
        <f t="shared" si="13"/>
        <v>ZERO Only</v>
      </c>
      <c r="BL26" s="80" t="str">
        <f t="shared" si="14"/>
        <v/>
      </c>
      <c r="BM26" s="80" t="b">
        <f t="shared" si="15"/>
        <v>0</v>
      </c>
      <c r="BN26" s="80" t="b">
        <f t="shared" si="16"/>
        <v>0</v>
      </c>
      <c r="BO26" s="80" t="b">
        <f t="shared" si="17"/>
        <v>0</v>
      </c>
      <c r="BP26" s="80" t="str">
        <f t="shared" si="18"/>
        <v/>
      </c>
      <c r="BQ26" s="80" t="str">
        <f t="shared" si="19"/>
        <v/>
      </c>
      <c r="BR26" s="80" t="str">
        <f t="shared" si="20"/>
        <v/>
      </c>
      <c r="BS26" s="80" t="str">
        <f t="shared" si="21"/>
        <v/>
      </c>
      <c r="BT26" s="75" t="str">
        <f t="shared" si="22"/>
        <v/>
      </c>
      <c r="BU26" s="76" t="str">
        <f t="shared" si="41"/>
        <v>INCORRECT</v>
      </c>
      <c r="BV26" s="80" t="b">
        <f t="shared" si="42"/>
        <v>0</v>
      </c>
      <c r="BW26" s="77" t="str">
        <f t="shared" si="23"/>
        <v/>
      </c>
      <c r="BX26" s="80" t="b">
        <f t="shared" si="24"/>
        <v>0</v>
      </c>
      <c r="BY26" s="80" t="b">
        <f t="shared" si="25"/>
        <v>0</v>
      </c>
      <c r="BZ26" s="80" t="b">
        <f t="shared" si="26"/>
        <v>0</v>
      </c>
      <c r="CA26" s="80" t="b">
        <f t="shared" si="27"/>
        <v>0</v>
      </c>
      <c r="CB26" s="80" t="b">
        <f t="shared" si="28"/>
        <v>0</v>
      </c>
      <c r="CC26" s="80" t="b">
        <f t="shared" si="29"/>
        <v>0</v>
      </c>
      <c r="CD26" s="80" t="str">
        <f t="shared" si="30"/>
        <v/>
      </c>
      <c r="CE26" s="80" t="str">
        <f t="shared" si="31"/>
        <v/>
      </c>
      <c r="CF26" s="80" t="str">
        <f t="shared" si="32"/>
        <v/>
      </c>
      <c r="CG26" s="80" t="str">
        <f t="shared" si="33"/>
        <v/>
      </c>
      <c r="CH26" s="80" t="str">
        <f t="shared" si="34"/>
        <v/>
      </c>
      <c r="CI26" s="80" t="str">
        <f t="shared" si="35"/>
        <v/>
      </c>
      <c r="CJ26" s="77" t="str">
        <f t="shared" si="36"/>
        <v/>
      </c>
      <c r="CK26" s="77" t="str">
        <f t="shared" si="37"/>
        <v/>
      </c>
      <c r="CL26" s="78" t="str">
        <f t="shared" si="38"/>
        <v>NO</v>
      </c>
      <c r="CM26" s="78" t="str">
        <f t="shared" si="39"/>
        <v>NO</v>
      </c>
      <c r="CN26" s="76" t="str">
        <f t="shared" si="43"/>
        <v>NO</v>
      </c>
      <c r="CO26" s="76" t="str">
        <f t="shared" si="44"/>
        <v>NO</v>
      </c>
      <c r="CP26" s="78" t="str">
        <f t="shared" si="45"/>
        <v>OK</v>
      </c>
      <c r="CQ26" s="80" t="b">
        <f t="shared" si="46"/>
        <v>0</v>
      </c>
      <c r="CR26" s="80" t="b">
        <f t="shared" si="47"/>
        <v>0</v>
      </c>
      <c r="CS26" s="80" t="b">
        <f t="shared" si="48"/>
        <v>0</v>
      </c>
      <c r="CT26" s="80" t="b">
        <f t="shared" si="49"/>
        <v>0</v>
      </c>
      <c r="CU26" s="77" t="str">
        <f t="shared" si="50"/>
        <v>SEQUENCE INCORRECT</v>
      </c>
      <c r="CV26" s="79">
        <f>COUNTIF(B19:B25,T(B26))</f>
        <v>7</v>
      </c>
    </row>
    <row r="27" spans="1:100" s="35" customFormat="1" ht="20.100000000000001" customHeight="1" thickBot="1">
      <c r="A27" s="68"/>
      <c r="B27" s="120"/>
      <c r="C27" s="122"/>
      <c r="D27" s="120"/>
      <c r="E27" s="121"/>
      <c r="F27" s="121"/>
      <c r="G27" s="121"/>
      <c r="H27" s="121"/>
      <c r="I27" s="121"/>
      <c r="J27" s="121"/>
      <c r="K27" s="122"/>
      <c r="L27" s="123" t="str">
        <f>IF(AND(AH27="OK",T27="OK"),IF(AND(A27&lt;&gt;"",B27&lt;&gt;"",D27="ABS"),"ABS",IF(AND(A27&lt;&gt;"",B27&lt;&gt;"",D27="ZERO"),"ZERO Only",IF(OR(A27="",B27="",D27="",D27&gt;J17),"",BK27))),"")</f>
        <v/>
      </c>
      <c r="M27" s="124"/>
      <c r="N27" s="124"/>
      <c r="O27" s="124"/>
      <c r="P27" s="124"/>
      <c r="Q27" s="124"/>
      <c r="R27" s="125"/>
      <c r="S27" s="138"/>
      <c r="T27" s="85" t="str">
        <f t="shared" si="1"/>
        <v/>
      </c>
      <c r="U27" s="185" t="str">
        <f>IF(AND(A27&lt;&gt;"",B27&lt;&gt;"",D27&lt;&gt;"ABS",D27&lt;&gt;"ZERO"),IF(OR(D27&gt;J17,D27=""),"Final Semester Marks incorrect",""),"")</f>
        <v/>
      </c>
      <c r="V27" s="181"/>
      <c r="W27" s="181"/>
      <c r="X27" s="181" t="str">
        <f t="shared" si="2"/>
        <v/>
      </c>
      <c r="Y27" s="181"/>
      <c r="Z27" s="181"/>
      <c r="AA27" s="181"/>
      <c r="AB27" s="181"/>
      <c r="AC27" s="17" t="b">
        <f>IF(AND( EXACT(LEFT(B27,LEN(J8)), J8),ISNUMBER(INT(MID(B27,(LEN(J8)+1),1))),ISNUMBER(INT(MID(B27,(LEN(J8)+2),1))), MID(B27,(LEN(J8)+1),2)&lt;&gt;"00",OR(ISNUMBER(INT(MID(B27,(LEN(J8)+3),1))),MID(B27,(LEN(J8)+3),1)=""),  OR(AND(ISNUMBER(INT(MID(B27,(LEN(J8)+1),3))),MID(B27,(LEN(J8)+1),1)&lt;&gt;"0", MID(B27,(LEN(J8)+4),1)=""),AND((ISNUMBER(INT(MID(B27,(LEN(J8)+1),2)))),MID(B27,(LEN(J8)+3),1)=""))),"OK")</f>
        <v>0</v>
      </c>
      <c r="AD27" s="18"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E27" s="19" t="b">
        <f>IF(LEFT(B27,1)="K",IF(AND(EXACT(LEFT(B27,3),LEFT(J8,3)),MID(B27,4,1)="-",ISNUMBER(INT(MID(B27,5,1))),ISNUMBER(INT(MID(B27,6,1))),MID(B27,5,2)&lt;&gt;"00", MID(B27,5,2)&lt;&gt;MID(J8,2,2),EXACT(MID(B27,7,2), RIGHT(J8,2)),ISNUMBER(INT(MID(B27,9,1))),ISNUMBER(INT(MID(B27,10,1))),MID(B27,9,2)&lt;&gt;"00",OR(ISNUMBER(INT(MID(B27,9,3))),MID(B27,11,1)=""),OR(AND(ISNUMBER(INT(MID(B27,9,3))),MID(B27,9,1)&lt;&gt;"0",MID(B27,12,1)=""),AND((ISNUMBER(INT(MID(B27,9,2)))),MID(B27,11,1)=""))),"oKK"))</f>
        <v>0</v>
      </c>
      <c r="AF27" s="16"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G27" s="35" t="b">
        <f t="shared" si="40"/>
        <v>0</v>
      </c>
      <c r="AH27" s="35" t="str">
        <f t="shared" si="3"/>
        <v>S# INCORRECT</v>
      </c>
      <c r="AK27">
        <f t="shared" si="4"/>
        <v>0</v>
      </c>
      <c r="AL27"/>
      <c r="AM27" t="str">
        <f>IF(AK27="","",IF(AK27&lt;=19,LOOKUP(AK27,{0,1,2,3,4,5,6,7,8,9,10,11,12,13,14,15,16,17,18,19},{"ZERO","One","Two","Three","Four","Five","Six","Seven","Eight","Nine","Ten","Eleven","Twelve","Thirteen","Fourteen","Fifteen","Sixteen","Seventeen","Eighteen","Nineteen"}),""))</f>
        <v>ZERO</v>
      </c>
      <c r="AN27" t="str">
        <f>IF(AND(AK27&lt;=99, AK27&gt;19),LOOKUP(AK27,{20,30,40,50,60,70,80,90},{"Twenty","Thirty","Forty","Fifty","Sixty","Seventy","Eighty","Ninety"}),"")</f>
        <v/>
      </c>
      <c r="AO27" t="str">
        <f t="shared" si="5"/>
        <v/>
      </c>
      <c r="AP27" t="str">
        <f>IF(AO27="","",LOOKUP(AO27,{"1","2","3","4","5","6","7","8","9"},{"One","Two","Three","Four","Five","Six","Seven","Eight","Nine"}))</f>
        <v/>
      </c>
      <c r="AQ27" t="str">
        <f t="shared" si="6"/>
        <v/>
      </c>
      <c r="AR27" t="str">
        <f>IF(AQ27="","",LOOKUP(AQ27,{"1","2","3","4","5","6","7","8","9"},{"One","Two","Three","Four","Five","Six","Seven","Eight","Nine"}))</f>
        <v/>
      </c>
      <c r="AS27" t="str">
        <f t="shared" si="7"/>
        <v/>
      </c>
      <c r="AT27" t="str">
        <f t="shared" si="8"/>
        <v/>
      </c>
      <c r="AU27" t="str">
        <f>IF(AT27="","",LOOKUP(AT27,{"0","1","2","3","4","5","6","7","8","9"},{"","One","Two","Three","Four","Five","Six","Seven","Eight","Nine"}))</f>
        <v/>
      </c>
      <c r="AV27" t="str">
        <f t="shared" si="9"/>
        <v/>
      </c>
      <c r="AW27" t="str">
        <f>IF(AV27="","",LOOKUP(AV27,{"10","20","30","40","50","60","70","80","90"},{"Ten","Twenty","Thirty","Forty","Fifty","Sixty","Seventy","Eighty","Ninety"}))</f>
        <v/>
      </c>
      <c r="AX27" t="str">
        <f t="shared" si="10"/>
        <v/>
      </c>
      <c r="AY27" t="str">
        <f>IF(AX27="","",IF(AX27&lt;="19",LOOKUP(AX27,{"1","2","3","4","5","6","7","8","9","10","11","12","13","14","15","16","17","18","19"},{"One","Two","Three","Four","Five","Six","Seven","Eight","Nine","Ten","Eleven","Twelve","Thirteen","Fourteen","Fifteen","Sixteen","Seventeen","Eighteen","Nineteen"}),""))</f>
        <v/>
      </c>
      <c r="AZ27" t="str">
        <f>IF(AX27="","",IF(AND(AX27&lt;="99",AX27&gt;"19"),LOOKUP(AX27,{"20","30","40","50","60","70","80","90"},{"Twenty","Thirty","Forty","Fifty","Sixty","Seventy","Eighty","Ninety"}),""))</f>
        <v/>
      </c>
      <c r="BA27" t="str">
        <f t="shared" si="11"/>
        <v/>
      </c>
      <c r="BB27" t="str">
        <f>IF(BA27="","",LOOKUP(BA27,{"1","2","3","4","5","6","7","8","9"},{"One","Two","Three","Four","Five","Six","Seven","Eight","Nine"}))</f>
        <v/>
      </c>
      <c r="BC27"/>
      <c r="BD27"/>
      <c r="BE27"/>
      <c r="BF27" s="226" t="str">
        <f t="shared" si="12"/>
        <v>ZERO            Only</v>
      </c>
      <c r="BG27" s="226"/>
      <c r="BH27" s="226"/>
      <c r="BI27" s="226"/>
      <c r="BJ27" s="226"/>
      <c r="BK27" t="str">
        <f t="shared" si="13"/>
        <v>ZERO Only</v>
      </c>
      <c r="BL27" s="80" t="str">
        <f t="shared" si="14"/>
        <v/>
      </c>
      <c r="BM27" s="80" t="b">
        <f t="shared" si="15"/>
        <v>0</v>
      </c>
      <c r="BN27" s="80" t="b">
        <f t="shared" si="16"/>
        <v>0</v>
      </c>
      <c r="BO27" s="80" t="b">
        <f t="shared" si="17"/>
        <v>0</v>
      </c>
      <c r="BP27" s="80" t="str">
        <f t="shared" si="18"/>
        <v/>
      </c>
      <c r="BQ27" s="80" t="str">
        <f t="shared" si="19"/>
        <v/>
      </c>
      <c r="BR27" s="80" t="str">
        <f t="shared" si="20"/>
        <v/>
      </c>
      <c r="BS27" s="80" t="str">
        <f t="shared" si="21"/>
        <v/>
      </c>
      <c r="BT27" s="75" t="str">
        <f t="shared" si="22"/>
        <v/>
      </c>
      <c r="BU27" s="76" t="str">
        <f t="shared" si="41"/>
        <v>INCORRECT</v>
      </c>
      <c r="BV27" s="80" t="b">
        <f t="shared" si="42"/>
        <v>0</v>
      </c>
      <c r="BW27" s="77" t="str">
        <f t="shared" si="23"/>
        <v/>
      </c>
      <c r="BX27" s="80" t="b">
        <f t="shared" si="24"/>
        <v>0</v>
      </c>
      <c r="BY27" s="80" t="b">
        <f t="shared" si="25"/>
        <v>0</v>
      </c>
      <c r="BZ27" s="80" t="b">
        <f t="shared" si="26"/>
        <v>0</v>
      </c>
      <c r="CA27" s="80" t="b">
        <f t="shared" si="27"/>
        <v>0</v>
      </c>
      <c r="CB27" s="80" t="b">
        <f t="shared" si="28"/>
        <v>0</v>
      </c>
      <c r="CC27" s="80" t="b">
        <f t="shared" si="29"/>
        <v>0</v>
      </c>
      <c r="CD27" s="80" t="str">
        <f t="shared" si="30"/>
        <v/>
      </c>
      <c r="CE27" s="80" t="str">
        <f t="shared" si="31"/>
        <v/>
      </c>
      <c r="CF27" s="80" t="str">
        <f t="shared" si="32"/>
        <v/>
      </c>
      <c r="CG27" s="80" t="str">
        <f t="shared" si="33"/>
        <v/>
      </c>
      <c r="CH27" s="80" t="str">
        <f t="shared" si="34"/>
        <v/>
      </c>
      <c r="CI27" s="80" t="str">
        <f t="shared" si="35"/>
        <v/>
      </c>
      <c r="CJ27" s="77" t="str">
        <f t="shared" si="36"/>
        <v/>
      </c>
      <c r="CK27" s="77" t="str">
        <f t="shared" si="37"/>
        <v/>
      </c>
      <c r="CL27" s="78" t="str">
        <f t="shared" si="38"/>
        <v>NO</v>
      </c>
      <c r="CM27" s="78" t="str">
        <f t="shared" si="39"/>
        <v>NO</v>
      </c>
      <c r="CN27" s="76" t="str">
        <f t="shared" si="43"/>
        <v>NO</v>
      </c>
      <c r="CO27" s="76" t="str">
        <f t="shared" si="44"/>
        <v>NO</v>
      </c>
      <c r="CP27" s="78" t="str">
        <f t="shared" si="45"/>
        <v>OK</v>
      </c>
      <c r="CQ27" s="80" t="b">
        <f t="shared" si="46"/>
        <v>0</v>
      </c>
      <c r="CR27" s="80" t="b">
        <f t="shared" si="47"/>
        <v>0</v>
      </c>
      <c r="CS27" s="80" t="b">
        <f t="shared" si="48"/>
        <v>0</v>
      </c>
      <c r="CT27" s="80" t="b">
        <f t="shared" si="49"/>
        <v>0</v>
      </c>
      <c r="CU27" s="77" t="str">
        <f t="shared" si="50"/>
        <v>SEQUENCE INCORRECT</v>
      </c>
      <c r="CV27" s="79">
        <f>COUNTIF(B19:B26,T(B27))</f>
        <v>8</v>
      </c>
    </row>
    <row r="28" spans="1:100" s="35" customFormat="1" ht="20.100000000000001" customHeight="1" thickBot="1">
      <c r="A28" s="64"/>
      <c r="B28" s="120"/>
      <c r="C28" s="122"/>
      <c r="D28" s="120"/>
      <c r="E28" s="121"/>
      <c r="F28" s="121"/>
      <c r="G28" s="121"/>
      <c r="H28" s="121"/>
      <c r="I28" s="121"/>
      <c r="J28" s="121"/>
      <c r="K28" s="122"/>
      <c r="L28" s="123" t="str">
        <f>IF(AND(AH28="OK",T28="OK"),IF(AND(A28&lt;&gt;"",B28&lt;&gt;"",D28="ABS"),"ABS",IF(AND(A28&lt;&gt;"",B28&lt;&gt;"",D28="ZERO"),"ZERO Only",IF(OR(A28="",B28="",D28="",D28&gt;J17),"",BK28))),"")</f>
        <v/>
      </c>
      <c r="M28" s="124"/>
      <c r="N28" s="124"/>
      <c r="O28" s="124"/>
      <c r="P28" s="124"/>
      <c r="Q28" s="124"/>
      <c r="R28" s="125"/>
      <c r="S28" s="138"/>
      <c r="T28" s="85" t="str">
        <f t="shared" si="1"/>
        <v/>
      </c>
      <c r="U28" s="185" t="str">
        <f>IF(AND(A28&lt;&gt;"",B28&lt;&gt;"",D28&lt;&gt;"ABS",D28&lt;&gt;"ZERO"),IF(OR(D28&gt;J17,D28=""),"Final Semester Marks incorrect",""),"")</f>
        <v/>
      </c>
      <c r="V28" s="181"/>
      <c r="W28" s="181"/>
      <c r="X28" s="181" t="str">
        <f t="shared" si="2"/>
        <v/>
      </c>
      <c r="Y28" s="181"/>
      <c r="Z28" s="181"/>
      <c r="AA28" s="181"/>
      <c r="AB28" s="181"/>
      <c r="AC28" s="17" t="b">
        <f>IF(AND( EXACT(LEFT(B28,LEN(J8)), J8),ISNUMBER(INT(MID(B28,(LEN(J8)+1),1))),ISNUMBER(INT(MID(B28,(LEN(J8)+2),1))), MID(B28,(LEN(J8)+1),2)&lt;&gt;"00",OR(ISNUMBER(INT(MID(B28,(LEN(J8)+3),1))),MID(B28,(LEN(J8)+3),1)=""),  OR(AND(ISNUMBER(INT(MID(B28,(LEN(J8)+1),3))),MID(B28,(LEN(J8)+1),1)&lt;&gt;"0", MID(B28,(LEN(J8)+4),1)=""),AND((ISNUMBER(INT(MID(B28,(LEN(J8)+1),2)))),MID(B28,(LEN(J8)+3),1)=""))),"OK")</f>
        <v>0</v>
      </c>
      <c r="AD28" s="18"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E28" s="19" t="b">
        <f>IF(LEFT(B28,1)="K",IF(AND(EXACT(LEFT(B28,3),LEFT(J8,3)),MID(B28,4,1)="-",ISNUMBER(INT(MID(B28,5,1))),ISNUMBER(INT(MID(B28,6,1))),MID(B28,5,2)&lt;&gt;"00", MID(B28,5,2)&lt;&gt;MID(J8,2,2),EXACT(MID(B28,7,2), RIGHT(J8,2)),ISNUMBER(INT(MID(B28,9,1))),ISNUMBER(INT(MID(B28,10,1))),MID(B28,9,2)&lt;&gt;"00",OR(ISNUMBER(INT(MID(B28,9,3))),MID(B28,11,1)=""),OR(AND(ISNUMBER(INT(MID(B28,9,3))),MID(B28,9,1)&lt;&gt;"0",MID(B28,12,1)=""),AND((ISNUMBER(INT(MID(B28,9,2)))),MID(B28,11,1)=""))),"oKK"))</f>
        <v>0</v>
      </c>
      <c r="AF28" s="16"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G28" s="35" t="b">
        <f t="shared" si="40"/>
        <v>0</v>
      </c>
      <c r="AH28" s="35" t="str">
        <f t="shared" si="3"/>
        <v>S# INCORRECT</v>
      </c>
      <c r="AK28">
        <f t="shared" si="4"/>
        <v>0</v>
      </c>
      <c r="AL28"/>
      <c r="AM28" t="str">
        <f>IF(AK28="","",IF(AK28&lt;=19,LOOKUP(AK28,{0,1,2,3,4,5,6,7,8,9,10,11,12,13,14,15,16,17,18,19},{"ZERO","One","Two","Three","Four","Five","Six","Seven","Eight","Nine","Ten","Eleven","Twelve","Thirteen","Fourteen","Fifteen","Sixteen","Seventeen","Eighteen","Nineteen"}),""))</f>
        <v>ZERO</v>
      </c>
      <c r="AN28" t="str">
        <f>IF(AND(AK28&lt;=99, AK28&gt;19),LOOKUP(AK28,{20,30,40,50,60,70,80,90},{"Twenty","Thirty","Forty","Fifty","Sixty","Seventy","Eighty","Ninety"}),"")</f>
        <v/>
      </c>
      <c r="AO28" t="str">
        <f t="shared" si="5"/>
        <v/>
      </c>
      <c r="AP28" t="str">
        <f>IF(AO28="","",LOOKUP(AO28,{"1","2","3","4","5","6","7","8","9"},{"One","Two","Three","Four","Five","Six","Seven","Eight","Nine"}))</f>
        <v/>
      </c>
      <c r="AQ28" t="str">
        <f t="shared" si="6"/>
        <v/>
      </c>
      <c r="AR28" t="str">
        <f>IF(AQ28="","",LOOKUP(AQ28,{"1","2","3","4","5","6","7","8","9"},{"One","Two","Three","Four","Five","Six","Seven","Eight","Nine"}))</f>
        <v/>
      </c>
      <c r="AS28" t="str">
        <f t="shared" si="7"/>
        <v/>
      </c>
      <c r="AT28" t="str">
        <f t="shared" si="8"/>
        <v/>
      </c>
      <c r="AU28" t="str">
        <f>IF(AT28="","",LOOKUP(AT28,{"0","1","2","3","4","5","6","7","8","9"},{"","One","Two","Three","Four","Five","Six","Seven","Eight","Nine"}))</f>
        <v/>
      </c>
      <c r="AV28" t="str">
        <f t="shared" si="9"/>
        <v/>
      </c>
      <c r="AW28" t="str">
        <f>IF(AV28="","",LOOKUP(AV28,{"10","20","30","40","50","60","70","80","90"},{"Ten","Twenty","Thirty","Forty","Fifty","Sixty","Seventy","Eighty","Ninety"}))</f>
        <v/>
      </c>
      <c r="AX28" t="str">
        <f t="shared" si="10"/>
        <v/>
      </c>
      <c r="AY28" t="str">
        <f>IF(AX28="","",IF(AX28&lt;="19",LOOKUP(AX28,{"1","2","3","4","5","6","7","8","9","10","11","12","13","14","15","16","17","18","19"},{"One","Two","Three","Four","Five","Six","Seven","Eight","Nine","Ten","Eleven","Twelve","Thirteen","Fourteen","Fifteen","Sixteen","Seventeen","Eighteen","Nineteen"}),""))</f>
        <v/>
      </c>
      <c r="AZ28" t="str">
        <f>IF(AX28="","",IF(AND(AX28&lt;="99",AX28&gt;"19"),LOOKUP(AX28,{"20","30","40","50","60","70","80","90"},{"Twenty","Thirty","Forty","Fifty","Sixty","Seventy","Eighty","Ninety"}),""))</f>
        <v/>
      </c>
      <c r="BA28" t="str">
        <f t="shared" si="11"/>
        <v/>
      </c>
      <c r="BB28" t="str">
        <f>IF(BA28="","",LOOKUP(BA28,{"1","2","3","4","5","6","7","8","9"},{"One","Two","Three","Four","Five","Six","Seven","Eight","Nine"}))</f>
        <v/>
      </c>
      <c r="BC28"/>
      <c r="BD28"/>
      <c r="BE28"/>
      <c r="BF28" s="226" t="str">
        <f t="shared" si="12"/>
        <v>ZERO            Only</v>
      </c>
      <c r="BG28" s="226"/>
      <c r="BH28" s="226"/>
      <c r="BI28" s="226"/>
      <c r="BJ28" s="226"/>
      <c r="BK28" t="str">
        <f t="shared" si="13"/>
        <v>ZERO Only</v>
      </c>
      <c r="BL28" s="80" t="str">
        <f t="shared" si="14"/>
        <v/>
      </c>
      <c r="BM28" s="80" t="b">
        <f t="shared" si="15"/>
        <v>0</v>
      </c>
      <c r="BN28" s="80" t="b">
        <f t="shared" si="16"/>
        <v>0</v>
      </c>
      <c r="BO28" s="80" t="b">
        <f t="shared" si="17"/>
        <v>0</v>
      </c>
      <c r="BP28" s="80" t="str">
        <f t="shared" si="18"/>
        <v/>
      </c>
      <c r="BQ28" s="80" t="str">
        <f t="shared" si="19"/>
        <v/>
      </c>
      <c r="BR28" s="80" t="str">
        <f t="shared" si="20"/>
        <v/>
      </c>
      <c r="BS28" s="80" t="str">
        <f t="shared" si="21"/>
        <v/>
      </c>
      <c r="BT28" s="75" t="str">
        <f t="shared" si="22"/>
        <v/>
      </c>
      <c r="BU28" s="76" t="str">
        <f t="shared" si="41"/>
        <v>INCORRECT</v>
      </c>
      <c r="BV28" s="80" t="b">
        <f t="shared" si="42"/>
        <v>0</v>
      </c>
      <c r="BW28" s="77" t="str">
        <f t="shared" si="23"/>
        <v/>
      </c>
      <c r="BX28" s="80" t="b">
        <f t="shared" si="24"/>
        <v>0</v>
      </c>
      <c r="BY28" s="80" t="b">
        <f t="shared" si="25"/>
        <v>0</v>
      </c>
      <c r="BZ28" s="80" t="b">
        <f t="shared" si="26"/>
        <v>0</v>
      </c>
      <c r="CA28" s="80" t="b">
        <f t="shared" si="27"/>
        <v>0</v>
      </c>
      <c r="CB28" s="80" t="b">
        <f t="shared" si="28"/>
        <v>0</v>
      </c>
      <c r="CC28" s="80" t="b">
        <f t="shared" si="29"/>
        <v>0</v>
      </c>
      <c r="CD28" s="80" t="str">
        <f t="shared" si="30"/>
        <v/>
      </c>
      <c r="CE28" s="80" t="str">
        <f t="shared" si="31"/>
        <v/>
      </c>
      <c r="CF28" s="80" t="str">
        <f t="shared" si="32"/>
        <v/>
      </c>
      <c r="CG28" s="80" t="str">
        <f t="shared" si="33"/>
        <v/>
      </c>
      <c r="CH28" s="80" t="str">
        <f t="shared" si="34"/>
        <v/>
      </c>
      <c r="CI28" s="80" t="str">
        <f t="shared" si="35"/>
        <v/>
      </c>
      <c r="CJ28" s="77" t="str">
        <f t="shared" si="36"/>
        <v/>
      </c>
      <c r="CK28" s="77" t="str">
        <f t="shared" si="37"/>
        <v/>
      </c>
      <c r="CL28" s="78" t="str">
        <f t="shared" si="38"/>
        <v>NO</v>
      </c>
      <c r="CM28" s="78" t="str">
        <f t="shared" si="39"/>
        <v>NO</v>
      </c>
      <c r="CN28" s="76" t="str">
        <f t="shared" si="43"/>
        <v>NO</v>
      </c>
      <c r="CO28" s="76" t="str">
        <f t="shared" si="44"/>
        <v>NO</v>
      </c>
      <c r="CP28" s="78" t="str">
        <f t="shared" si="45"/>
        <v>OK</v>
      </c>
      <c r="CQ28" s="80" t="b">
        <f t="shared" si="46"/>
        <v>0</v>
      </c>
      <c r="CR28" s="80" t="b">
        <f t="shared" si="47"/>
        <v>0</v>
      </c>
      <c r="CS28" s="80" t="b">
        <f t="shared" si="48"/>
        <v>0</v>
      </c>
      <c r="CT28" s="80" t="b">
        <f t="shared" si="49"/>
        <v>0</v>
      </c>
      <c r="CU28" s="77" t="str">
        <f t="shared" si="50"/>
        <v>SEQUENCE INCORRECT</v>
      </c>
      <c r="CV28" s="79">
        <f>COUNTIF(B19:B27,T(B28))</f>
        <v>9</v>
      </c>
    </row>
    <row r="29" spans="1:100" s="35" customFormat="1" ht="20.100000000000001" customHeight="1" thickBot="1">
      <c r="A29" s="68"/>
      <c r="B29" s="120"/>
      <c r="C29" s="122"/>
      <c r="D29" s="120"/>
      <c r="E29" s="121"/>
      <c r="F29" s="121"/>
      <c r="G29" s="121"/>
      <c r="H29" s="121"/>
      <c r="I29" s="121"/>
      <c r="J29" s="121"/>
      <c r="K29" s="122"/>
      <c r="L29" s="123" t="str">
        <f>IF(AND(AH29="OK",T29="OK"),IF(AND(A29&lt;&gt;"",B29&lt;&gt;"",D29="ABS"),"ABS",IF(AND(A29&lt;&gt;"",B29&lt;&gt;"",D29="ZERO"),"ZERO Only",IF(OR(A29="",B29="",D29="",D29&gt;J17),"",BK29))),"")</f>
        <v/>
      </c>
      <c r="M29" s="124"/>
      <c r="N29" s="124"/>
      <c r="O29" s="124"/>
      <c r="P29" s="124"/>
      <c r="Q29" s="124"/>
      <c r="R29" s="125"/>
      <c r="S29" s="138"/>
      <c r="T29" s="85" t="str">
        <f t="shared" si="1"/>
        <v/>
      </c>
      <c r="U29" s="185" t="str">
        <f>IF(AND(A29&lt;&gt;"",B29&lt;&gt;"",D29&lt;&gt;"ABS",D29&lt;&gt;"ZERO"),IF(OR(D29&gt;J17,D29=""),"Final Semester Marks incorrect",""),"")</f>
        <v/>
      </c>
      <c r="V29" s="181"/>
      <c r="W29" s="181"/>
      <c r="X29" s="181" t="str">
        <f t="shared" si="2"/>
        <v/>
      </c>
      <c r="Y29" s="181"/>
      <c r="Z29" s="181"/>
      <c r="AA29" s="181"/>
      <c r="AB29" s="181"/>
      <c r="AC29" s="17" t="b">
        <f>IF(AND( EXACT(LEFT(B29,LEN(J8)), J8),ISNUMBER(INT(MID(B29,(LEN(J8)+1),1))),ISNUMBER(INT(MID(B29,(LEN(J8)+2),1))), MID(B29,(LEN(J8)+1),2)&lt;&gt;"00",OR(ISNUMBER(INT(MID(B29,(LEN(J8)+3),1))),MID(B29,(LEN(J8)+3),1)=""),  OR(AND(ISNUMBER(INT(MID(B29,(LEN(J8)+1),3))),MID(B29,(LEN(J8)+1),1)&lt;&gt;"0", MID(B29,(LEN(J8)+4),1)=""),AND((ISNUMBER(INT(MID(B29,(LEN(J8)+1),2)))),MID(B29,(LEN(J8)+3),1)=""))),"OK")</f>
        <v>0</v>
      </c>
      <c r="AD29" s="18"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E29" s="19" t="b">
        <f>IF(LEFT(B29,1)="K",IF(AND(EXACT(LEFT(B29,3),LEFT(J8,3)),MID(B29,4,1)="-",ISNUMBER(INT(MID(B29,5,1))),ISNUMBER(INT(MID(B29,6,1))),MID(B29,5,2)&lt;&gt;"00", MID(B29,5,2)&lt;&gt;MID(J8,2,2),EXACT(MID(B29,7,2), RIGHT(J8,2)),ISNUMBER(INT(MID(B29,9,1))),ISNUMBER(INT(MID(B29,10,1))),MID(B29,9,2)&lt;&gt;"00",OR(ISNUMBER(INT(MID(B29,9,3))),MID(B29,11,1)=""),OR(AND(ISNUMBER(INT(MID(B29,9,3))),MID(B29,9,1)&lt;&gt;"0",MID(B29,12,1)=""),AND((ISNUMBER(INT(MID(B29,9,2)))),MID(B29,11,1)=""))),"oKK"))</f>
        <v>0</v>
      </c>
      <c r="AF29" s="16"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G29" s="35" t="b">
        <f t="shared" si="40"/>
        <v>0</v>
      </c>
      <c r="AH29" s="35" t="str">
        <f t="shared" si="3"/>
        <v>S# INCORRECT</v>
      </c>
      <c r="AK29">
        <f t="shared" si="4"/>
        <v>0</v>
      </c>
      <c r="AL29"/>
      <c r="AM29" t="str">
        <f>IF(AK29="","",IF(AK29&lt;=19,LOOKUP(AK29,{0,1,2,3,4,5,6,7,8,9,10,11,12,13,14,15,16,17,18,19},{"ZERO","One","Two","Three","Four","Five","Six","Seven","Eight","Nine","Ten","Eleven","Twelve","Thirteen","Fourteen","Fifteen","Sixteen","Seventeen","Eighteen","Nineteen"}),""))</f>
        <v>ZERO</v>
      </c>
      <c r="AN29" t="str">
        <f>IF(AND(AK29&lt;=99, AK29&gt;19),LOOKUP(AK29,{20,30,40,50,60,70,80,90},{"Twenty","Thirty","Forty","Fifty","Sixty","Seventy","Eighty","Ninety"}),"")</f>
        <v/>
      </c>
      <c r="AO29" t="str">
        <f t="shared" si="5"/>
        <v/>
      </c>
      <c r="AP29" t="str">
        <f>IF(AO29="","",LOOKUP(AO29,{"1","2","3","4","5","6","7","8","9"},{"One","Two","Three","Four","Five","Six","Seven","Eight","Nine"}))</f>
        <v/>
      </c>
      <c r="AQ29" t="str">
        <f t="shared" si="6"/>
        <v/>
      </c>
      <c r="AR29" t="str">
        <f>IF(AQ29="","",LOOKUP(AQ29,{"1","2","3","4","5","6","7","8","9"},{"One","Two","Three","Four","Five","Six","Seven","Eight","Nine"}))</f>
        <v/>
      </c>
      <c r="AS29" t="str">
        <f t="shared" si="7"/>
        <v/>
      </c>
      <c r="AT29" t="str">
        <f t="shared" si="8"/>
        <v/>
      </c>
      <c r="AU29" t="str">
        <f>IF(AT29="","",LOOKUP(AT29,{"0","1","2","3","4","5","6","7","8","9"},{"","One","Two","Three","Four","Five","Six","Seven","Eight","Nine"}))</f>
        <v/>
      </c>
      <c r="AV29" t="str">
        <f t="shared" si="9"/>
        <v/>
      </c>
      <c r="AW29" t="str">
        <f>IF(AV29="","",LOOKUP(AV29,{"10","20","30","40","50","60","70","80","90"},{"Ten","Twenty","Thirty","Forty","Fifty","Sixty","Seventy","Eighty","Ninety"}))</f>
        <v/>
      </c>
      <c r="AX29" t="str">
        <f t="shared" si="10"/>
        <v/>
      </c>
      <c r="AY29" t="str">
        <f>IF(AX29="","",IF(AX29&lt;="19",LOOKUP(AX29,{"1","2","3","4","5","6","7","8","9","10","11","12","13","14","15","16","17","18","19"},{"One","Two","Three","Four","Five","Six","Seven","Eight","Nine","Ten","Eleven","Twelve","Thirteen","Fourteen","Fifteen","Sixteen","Seventeen","Eighteen","Nineteen"}),""))</f>
        <v/>
      </c>
      <c r="AZ29" t="str">
        <f>IF(AX29="","",IF(AND(AX29&lt;="99",AX29&gt;"19"),LOOKUP(AX29,{"20","30","40","50","60","70","80","90"},{"Twenty","Thirty","Forty","Fifty","Sixty","Seventy","Eighty","Ninety"}),""))</f>
        <v/>
      </c>
      <c r="BA29" t="str">
        <f t="shared" si="11"/>
        <v/>
      </c>
      <c r="BB29" t="str">
        <f>IF(BA29="","",LOOKUP(BA29,{"1","2","3","4","5","6","7","8","9"},{"One","Two","Three","Four","Five","Six","Seven","Eight","Nine"}))</f>
        <v/>
      </c>
      <c r="BC29"/>
      <c r="BD29"/>
      <c r="BE29"/>
      <c r="BF29" s="226" t="str">
        <f t="shared" si="12"/>
        <v>ZERO            Only</v>
      </c>
      <c r="BG29" s="226"/>
      <c r="BH29" s="226"/>
      <c r="BI29" s="226"/>
      <c r="BJ29" s="226"/>
      <c r="BK29" t="str">
        <f t="shared" si="13"/>
        <v>ZERO Only</v>
      </c>
      <c r="BL29" s="80" t="str">
        <f t="shared" si="14"/>
        <v/>
      </c>
      <c r="BM29" s="80" t="b">
        <f t="shared" si="15"/>
        <v>0</v>
      </c>
      <c r="BN29" s="80" t="b">
        <f t="shared" si="16"/>
        <v>0</v>
      </c>
      <c r="BO29" s="80" t="b">
        <f t="shared" si="17"/>
        <v>0</v>
      </c>
      <c r="BP29" s="80" t="str">
        <f t="shared" si="18"/>
        <v/>
      </c>
      <c r="BQ29" s="80" t="str">
        <f t="shared" si="19"/>
        <v/>
      </c>
      <c r="BR29" s="80" t="str">
        <f t="shared" si="20"/>
        <v/>
      </c>
      <c r="BS29" s="80" t="str">
        <f t="shared" si="21"/>
        <v/>
      </c>
      <c r="BT29" s="75" t="str">
        <f t="shared" si="22"/>
        <v/>
      </c>
      <c r="BU29" s="76" t="str">
        <f t="shared" si="41"/>
        <v>INCORRECT</v>
      </c>
      <c r="BV29" s="80" t="b">
        <f t="shared" si="42"/>
        <v>0</v>
      </c>
      <c r="BW29" s="77" t="str">
        <f t="shared" si="23"/>
        <v/>
      </c>
      <c r="BX29" s="80" t="b">
        <f t="shared" si="24"/>
        <v>0</v>
      </c>
      <c r="BY29" s="80" t="b">
        <f t="shared" si="25"/>
        <v>0</v>
      </c>
      <c r="BZ29" s="80" t="b">
        <f t="shared" si="26"/>
        <v>0</v>
      </c>
      <c r="CA29" s="80" t="b">
        <f t="shared" si="27"/>
        <v>0</v>
      </c>
      <c r="CB29" s="80" t="b">
        <f t="shared" si="28"/>
        <v>0</v>
      </c>
      <c r="CC29" s="80" t="b">
        <f t="shared" si="29"/>
        <v>0</v>
      </c>
      <c r="CD29" s="80" t="str">
        <f t="shared" si="30"/>
        <v/>
      </c>
      <c r="CE29" s="80" t="str">
        <f t="shared" si="31"/>
        <v/>
      </c>
      <c r="CF29" s="80" t="str">
        <f t="shared" si="32"/>
        <v/>
      </c>
      <c r="CG29" s="80" t="str">
        <f t="shared" si="33"/>
        <v/>
      </c>
      <c r="CH29" s="80" t="str">
        <f t="shared" si="34"/>
        <v/>
      </c>
      <c r="CI29" s="80" t="str">
        <f t="shared" si="35"/>
        <v/>
      </c>
      <c r="CJ29" s="77" t="str">
        <f t="shared" si="36"/>
        <v/>
      </c>
      <c r="CK29" s="77" t="str">
        <f t="shared" si="37"/>
        <v/>
      </c>
      <c r="CL29" s="78" t="str">
        <f t="shared" si="38"/>
        <v>NO</v>
      </c>
      <c r="CM29" s="78" t="str">
        <f t="shared" si="39"/>
        <v>NO</v>
      </c>
      <c r="CN29" s="76" t="str">
        <f t="shared" si="43"/>
        <v>NO</v>
      </c>
      <c r="CO29" s="76" t="str">
        <f t="shared" si="44"/>
        <v>NO</v>
      </c>
      <c r="CP29" s="78" t="str">
        <f t="shared" si="45"/>
        <v>OK</v>
      </c>
      <c r="CQ29" s="80" t="b">
        <f t="shared" si="46"/>
        <v>0</v>
      </c>
      <c r="CR29" s="80" t="b">
        <f t="shared" si="47"/>
        <v>0</v>
      </c>
      <c r="CS29" s="80" t="b">
        <f t="shared" si="48"/>
        <v>0</v>
      </c>
      <c r="CT29" s="80" t="b">
        <f t="shared" si="49"/>
        <v>0</v>
      </c>
      <c r="CU29" s="77" t="str">
        <f t="shared" si="50"/>
        <v>SEQUENCE INCORRECT</v>
      </c>
      <c r="CV29" s="79">
        <f>COUNTIF(B19:B28,T(B29))</f>
        <v>10</v>
      </c>
    </row>
    <row r="30" spans="1:100" s="35" customFormat="1" ht="20.100000000000001" customHeight="1" thickBot="1">
      <c r="A30" s="64"/>
      <c r="B30" s="120"/>
      <c r="C30" s="122"/>
      <c r="D30" s="120"/>
      <c r="E30" s="121"/>
      <c r="F30" s="121"/>
      <c r="G30" s="121"/>
      <c r="H30" s="121"/>
      <c r="I30" s="121"/>
      <c r="J30" s="121"/>
      <c r="K30" s="122"/>
      <c r="L30" s="123" t="str">
        <f>IF(AND(AH30="OK",T30="OK"),IF(AND(A30&lt;&gt;"",B30&lt;&gt;"",D30="ABS"),"ABS",IF(AND(A30&lt;&gt;"",B30&lt;&gt;"",D30="ZERO"),"ZERO Only",IF(OR(A30="",B30="",D30="",D30&gt;J17),"",BK30))),"")</f>
        <v/>
      </c>
      <c r="M30" s="124"/>
      <c r="N30" s="124"/>
      <c r="O30" s="124"/>
      <c r="P30" s="124"/>
      <c r="Q30" s="124"/>
      <c r="R30" s="125"/>
      <c r="S30" s="138"/>
      <c r="T30" s="85" t="str">
        <f t="shared" si="1"/>
        <v/>
      </c>
      <c r="U30" s="185" t="str">
        <f>IF(AND(A30&lt;&gt;"",B30&lt;&gt;"",D30&lt;&gt;"ABS",D30&lt;&gt;"ZERO"),IF(OR(D30&gt;J17,D30=""),"Final Semester Marks incorrect",""),"")</f>
        <v/>
      </c>
      <c r="V30" s="181"/>
      <c r="W30" s="181"/>
      <c r="X30" s="181" t="str">
        <f t="shared" si="2"/>
        <v/>
      </c>
      <c r="Y30" s="181"/>
      <c r="Z30" s="181"/>
      <c r="AA30" s="181"/>
      <c r="AB30" s="181"/>
      <c r="AC30" s="17" t="b">
        <f>IF(AND( EXACT(LEFT(B30,LEN(J8)), J8),ISNUMBER(INT(MID(B30,(LEN(J8)+1),1))),ISNUMBER(INT(MID(B30,(LEN(J8)+2),1))), MID(B30,(LEN(J8)+1),2)&lt;&gt;"00",OR(ISNUMBER(INT(MID(B30,(LEN(J8)+3),1))),MID(B30,(LEN(J8)+3),1)=""),  OR(AND(ISNUMBER(INT(MID(B30,(LEN(J8)+1),3))),MID(B30,(LEN(J8)+1),1)&lt;&gt;"0", MID(B30,(LEN(J8)+4),1)=""),AND((ISNUMBER(INT(MID(B30,(LEN(J8)+1),2)))),MID(B30,(LEN(J8)+3),1)=""))),"OK")</f>
        <v>0</v>
      </c>
      <c r="AD30" s="18"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E30" s="19" t="b">
        <f>IF(LEFT(B30,1)="K",IF(AND(EXACT(LEFT(B30,3),LEFT(J8,3)),MID(B30,4,1)="-",ISNUMBER(INT(MID(B30,5,1))),ISNUMBER(INT(MID(B30,6,1))),MID(B30,5,2)&lt;&gt;"00", MID(B30,5,2)&lt;&gt;MID(J8,2,2),EXACT(MID(B30,7,2), RIGHT(J8,2)),ISNUMBER(INT(MID(B30,9,1))),ISNUMBER(INT(MID(B30,10,1))),MID(B30,9,2)&lt;&gt;"00",OR(ISNUMBER(INT(MID(B30,9,3))),MID(B30,11,1)=""),OR(AND(ISNUMBER(INT(MID(B30,9,3))),MID(B30,9,1)&lt;&gt;"0",MID(B30,12,1)=""),AND((ISNUMBER(INT(MID(B30,9,2)))),MID(B30,11,1)=""))),"oKK"))</f>
        <v>0</v>
      </c>
      <c r="AF30" s="16"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G30" s="35" t="b">
        <f t="shared" si="40"/>
        <v>0</v>
      </c>
      <c r="AH30" s="35" t="str">
        <f t="shared" si="3"/>
        <v>S# INCORRECT</v>
      </c>
      <c r="AK30">
        <f t="shared" si="4"/>
        <v>0</v>
      </c>
      <c r="AL30"/>
      <c r="AM30" t="str">
        <f>IF(AK30="","",IF(AK30&lt;=19,LOOKUP(AK30,{0,1,2,3,4,5,6,7,8,9,10,11,12,13,14,15,16,17,18,19},{"ZERO","One","Two","Three","Four","Five","Six","Seven","Eight","Nine","Ten","Eleven","Twelve","Thirteen","Fourteen","Fifteen","Sixteen","Seventeen","Eighteen","Nineteen"}),""))</f>
        <v>ZERO</v>
      </c>
      <c r="AN30" t="str">
        <f>IF(AND(AK30&lt;=99, AK30&gt;19),LOOKUP(AK30,{20,30,40,50,60,70,80,90},{"Twenty","Thirty","Forty","Fifty","Sixty","Seventy","Eighty","Ninety"}),"")</f>
        <v/>
      </c>
      <c r="AO30" t="str">
        <f t="shared" si="5"/>
        <v/>
      </c>
      <c r="AP30" t="str">
        <f>IF(AO30="","",LOOKUP(AO30,{"1","2","3","4","5","6","7","8","9"},{"One","Two","Three","Four","Five","Six","Seven","Eight","Nine"}))</f>
        <v/>
      </c>
      <c r="AQ30" t="str">
        <f t="shared" si="6"/>
        <v/>
      </c>
      <c r="AR30" t="str">
        <f>IF(AQ30="","",LOOKUP(AQ30,{"1","2","3","4","5","6","7","8","9"},{"One","Two","Three","Four","Five","Six","Seven","Eight","Nine"}))</f>
        <v/>
      </c>
      <c r="AS30" t="str">
        <f t="shared" si="7"/>
        <v/>
      </c>
      <c r="AT30" t="str">
        <f t="shared" si="8"/>
        <v/>
      </c>
      <c r="AU30" t="str">
        <f>IF(AT30="","",LOOKUP(AT30,{"0","1","2","3","4","5","6","7","8","9"},{"","One","Two","Three","Four","Five","Six","Seven","Eight","Nine"}))</f>
        <v/>
      </c>
      <c r="AV30" t="str">
        <f t="shared" si="9"/>
        <v/>
      </c>
      <c r="AW30" t="str">
        <f>IF(AV30="","",LOOKUP(AV30,{"10","20","30","40","50","60","70","80","90"},{"Ten","Twenty","Thirty","Forty","Fifty","Sixty","Seventy","Eighty","Ninety"}))</f>
        <v/>
      </c>
      <c r="AX30" t="str">
        <f t="shared" si="10"/>
        <v/>
      </c>
      <c r="AY30" t="str">
        <f>IF(AX30="","",IF(AX30&lt;="19",LOOKUP(AX30,{"1","2","3","4","5","6","7","8","9","10","11","12","13","14","15","16","17","18","19"},{"One","Two","Three","Four","Five","Six","Seven","Eight","Nine","Ten","Eleven","Twelve","Thirteen","Fourteen","Fifteen","Sixteen","Seventeen","Eighteen","Nineteen"}),""))</f>
        <v/>
      </c>
      <c r="AZ30" t="str">
        <f>IF(AX30="","",IF(AND(AX30&lt;="99",AX30&gt;"19"),LOOKUP(AX30,{"20","30","40","50","60","70","80","90"},{"Twenty","Thirty","Forty","Fifty","Sixty","Seventy","Eighty","Ninety"}),""))</f>
        <v/>
      </c>
      <c r="BA30" t="str">
        <f t="shared" si="11"/>
        <v/>
      </c>
      <c r="BB30" t="str">
        <f>IF(BA30="","",LOOKUP(BA30,{"1","2","3","4","5","6","7","8","9"},{"One","Two","Three","Four","Five","Six","Seven","Eight","Nine"}))</f>
        <v/>
      </c>
      <c r="BC30"/>
      <c r="BD30"/>
      <c r="BE30"/>
      <c r="BF30" s="226" t="str">
        <f t="shared" si="12"/>
        <v>ZERO            Only</v>
      </c>
      <c r="BG30" s="226"/>
      <c r="BH30" s="226"/>
      <c r="BI30" s="226"/>
      <c r="BJ30" s="226"/>
      <c r="BK30" t="str">
        <f t="shared" si="13"/>
        <v>ZERO Only</v>
      </c>
      <c r="BL30" s="80" t="str">
        <f t="shared" si="14"/>
        <v/>
      </c>
      <c r="BM30" s="80" t="b">
        <f t="shared" si="15"/>
        <v>0</v>
      </c>
      <c r="BN30" s="80" t="b">
        <f t="shared" si="16"/>
        <v>0</v>
      </c>
      <c r="BO30" s="80" t="b">
        <f t="shared" si="17"/>
        <v>0</v>
      </c>
      <c r="BP30" s="80" t="str">
        <f t="shared" si="18"/>
        <v/>
      </c>
      <c r="BQ30" s="80" t="str">
        <f t="shared" si="19"/>
        <v/>
      </c>
      <c r="BR30" s="80" t="str">
        <f t="shared" si="20"/>
        <v/>
      </c>
      <c r="BS30" s="80" t="str">
        <f t="shared" si="21"/>
        <v/>
      </c>
      <c r="BT30" s="75" t="str">
        <f t="shared" si="22"/>
        <v/>
      </c>
      <c r="BU30" s="76" t="str">
        <f t="shared" si="41"/>
        <v>INCORRECT</v>
      </c>
      <c r="BV30" s="80" t="b">
        <f t="shared" si="42"/>
        <v>0</v>
      </c>
      <c r="BW30" s="77" t="str">
        <f t="shared" si="23"/>
        <v/>
      </c>
      <c r="BX30" s="80" t="b">
        <f t="shared" si="24"/>
        <v>0</v>
      </c>
      <c r="BY30" s="80" t="b">
        <f t="shared" si="25"/>
        <v>0</v>
      </c>
      <c r="BZ30" s="80" t="b">
        <f t="shared" si="26"/>
        <v>0</v>
      </c>
      <c r="CA30" s="80" t="b">
        <f t="shared" si="27"/>
        <v>0</v>
      </c>
      <c r="CB30" s="80" t="b">
        <f t="shared" si="28"/>
        <v>0</v>
      </c>
      <c r="CC30" s="80" t="b">
        <f t="shared" si="29"/>
        <v>0</v>
      </c>
      <c r="CD30" s="80" t="str">
        <f t="shared" si="30"/>
        <v/>
      </c>
      <c r="CE30" s="80" t="str">
        <f t="shared" si="31"/>
        <v/>
      </c>
      <c r="CF30" s="80" t="str">
        <f t="shared" si="32"/>
        <v/>
      </c>
      <c r="CG30" s="80" t="str">
        <f t="shared" si="33"/>
        <v/>
      </c>
      <c r="CH30" s="80" t="str">
        <f t="shared" si="34"/>
        <v/>
      </c>
      <c r="CI30" s="80" t="str">
        <f t="shared" si="35"/>
        <v/>
      </c>
      <c r="CJ30" s="77" t="str">
        <f t="shared" si="36"/>
        <v/>
      </c>
      <c r="CK30" s="77" t="str">
        <f t="shared" si="37"/>
        <v/>
      </c>
      <c r="CL30" s="78" t="str">
        <f t="shared" si="38"/>
        <v>NO</v>
      </c>
      <c r="CM30" s="78" t="str">
        <f t="shared" si="39"/>
        <v>NO</v>
      </c>
      <c r="CN30" s="76" t="str">
        <f t="shared" si="43"/>
        <v>NO</v>
      </c>
      <c r="CO30" s="76" t="str">
        <f t="shared" si="44"/>
        <v>NO</v>
      </c>
      <c r="CP30" s="78" t="str">
        <f t="shared" si="45"/>
        <v>OK</v>
      </c>
      <c r="CQ30" s="80" t="b">
        <f t="shared" si="46"/>
        <v>0</v>
      </c>
      <c r="CR30" s="80" t="b">
        <f t="shared" si="47"/>
        <v>0</v>
      </c>
      <c r="CS30" s="80" t="b">
        <f t="shared" si="48"/>
        <v>0</v>
      </c>
      <c r="CT30" s="80" t="b">
        <f t="shared" si="49"/>
        <v>0</v>
      </c>
      <c r="CU30" s="77" t="str">
        <f t="shared" si="50"/>
        <v>SEQUENCE INCORRECT</v>
      </c>
      <c r="CV30" s="79">
        <f>COUNTIF(B19:B29,T(B30))</f>
        <v>11</v>
      </c>
    </row>
    <row r="31" spans="1:100" s="35" customFormat="1" ht="20.100000000000001" customHeight="1" thickBot="1">
      <c r="A31" s="68"/>
      <c r="B31" s="120"/>
      <c r="C31" s="122"/>
      <c r="D31" s="120"/>
      <c r="E31" s="121"/>
      <c r="F31" s="121"/>
      <c r="G31" s="121"/>
      <c r="H31" s="121"/>
      <c r="I31" s="121"/>
      <c r="J31" s="121"/>
      <c r="K31" s="122"/>
      <c r="L31" s="123" t="str">
        <f>IF(AND(AH31="OK",T31="OK"),IF(AND(A31&lt;&gt;"",B31&lt;&gt;"",D31="ABS"),"ABS",IF(AND(A31&lt;&gt;"",B31&lt;&gt;"",D31="ZERO"),"ZERO Only",IF(OR(A31="",B31="",D31="",D31&gt;J17),"",BK31))),"")</f>
        <v/>
      </c>
      <c r="M31" s="124"/>
      <c r="N31" s="124"/>
      <c r="O31" s="124"/>
      <c r="P31" s="124"/>
      <c r="Q31" s="124"/>
      <c r="R31" s="125"/>
      <c r="S31" s="138"/>
      <c r="T31" s="85" t="str">
        <f t="shared" si="1"/>
        <v/>
      </c>
      <c r="U31" s="185" t="str">
        <f>IF(AND(A31&lt;&gt;"",B31&lt;&gt;"",D31&lt;&gt;"ABS",D31&lt;&gt;"ZERO"),IF(OR(D31&gt;J17,D31=""),"Final Semester Marks incorrect",""),"")</f>
        <v/>
      </c>
      <c r="V31" s="181"/>
      <c r="W31" s="181"/>
      <c r="X31" s="181" t="str">
        <f t="shared" si="2"/>
        <v/>
      </c>
      <c r="Y31" s="181"/>
      <c r="Z31" s="181"/>
      <c r="AA31" s="181"/>
      <c r="AB31" s="181"/>
      <c r="AC31" s="17" t="b">
        <f>IF(AND( EXACT(LEFT(B31,LEN(J8)), J8),ISNUMBER(INT(MID(B31,(LEN(J8)+1),1))),ISNUMBER(INT(MID(B31,(LEN(J8)+2),1))), MID(B31,(LEN(J8)+1),2)&lt;&gt;"00",OR(ISNUMBER(INT(MID(B31,(LEN(J8)+3),1))),MID(B31,(LEN(J8)+3),1)=""),  OR(AND(ISNUMBER(INT(MID(B31,(LEN(J8)+1),3))),MID(B31,(LEN(J8)+1),1)&lt;&gt;"0", MID(B31,(LEN(J8)+4),1)=""),AND((ISNUMBER(INT(MID(B31,(LEN(J8)+1),2)))),MID(B31,(LEN(J8)+3),1)=""))),"OK")</f>
        <v>0</v>
      </c>
      <c r="AD31" s="18"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E31" s="19" t="b">
        <f>IF(LEFT(B31,1)="K",IF(AND(EXACT(LEFT(B31,3),LEFT(J8,3)),MID(B31,4,1)="-",ISNUMBER(INT(MID(B31,5,1))),ISNUMBER(INT(MID(B31,6,1))),MID(B31,5,2)&lt;&gt;"00", MID(B31,5,2)&lt;&gt;MID(J8,2,2),EXACT(MID(B31,7,2), RIGHT(J8,2)),ISNUMBER(INT(MID(B31,9,1))),ISNUMBER(INT(MID(B31,10,1))),MID(B31,9,2)&lt;&gt;"00",OR(ISNUMBER(INT(MID(B31,9,3))),MID(B31,11,1)=""),OR(AND(ISNUMBER(INT(MID(B31,9,3))),MID(B31,9,1)&lt;&gt;"0",MID(B31,12,1)=""),AND((ISNUMBER(INT(MID(B31,9,2)))),MID(B31,11,1)=""))),"oKK"))</f>
        <v>0</v>
      </c>
      <c r="AF31" s="16"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G31" s="35" t="b">
        <f t="shared" si="40"/>
        <v>0</v>
      </c>
      <c r="AH31" s="35" t="str">
        <f t="shared" si="3"/>
        <v>S# INCORRECT</v>
      </c>
      <c r="AK31">
        <f t="shared" si="4"/>
        <v>0</v>
      </c>
      <c r="AL31"/>
      <c r="AM31" t="str">
        <f>IF(AK31="","",IF(AK31&lt;=19,LOOKUP(AK31,{0,1,2,3,4,5,6,7,8,9,10,11,12,13,14,15,16,17,18,19},{"ZERO","One","Two","Three","Four","Five","Six","Seven","Eight","Nine","Ten","Eleven","Twelve","Thirteen","Fourteen","Fifteen","Sixteen","Seventeen","Eighteen","Nineteen"}),""))</f>
        <v>ZERO</v>
      </c>
      <c r="AN31" t="str">
        <f>IF(AND(AK31&lt;=99, AK31&gt;19),LOOKUP(AK31,{20,30,40,50,60,70,80,90},{"Twenty","Thirty","Forty","Fifty","Sixty","Seventy","Eighty","Ninety"}),"")</f>
        <v/>
      </c>
      <c r="AO31" t="str">
        <f t="shared" si="5"/>
        <v/>
      </c>
      <c r="AP31" t="str">
        <f>IF(AO31="","",LOOKUP(AO31,{"1","2","3","4","5","6","7","8","9"},{"One","Two","Three","Four","Five","Six","Seven","Eight","Nine"}))</f>
        <v/>
      </c>
      <c r="AQ31" t="str">
        <f t="shared" si="6"/>
        <v/>
      </c>
      <c r="AR31" t="str">
        <f>IF(AQ31="","",LOOKUP(AQ31,{"1","2","3","4","5","6","7","8","9"},{"One","Two","Three","Four","Five","Six","Seven","Eight","Nine"}))</f>
        <v/>
      </c>
      <c r="AS31" t="str">
        <f t="shared" si="7"/>
        <v/>
      </c>
      <c r="AT31" t="str">
        <f t="shared" si="8"/>
        <v/>
      </c>
      <c r="AU31" t="str">
        <f>IF(AT31="","",LOOKUP(AT31,{"0","1","2","3","4","5","6","7","8","9"},{"","One","Two","Three","Four","Five","Six","Seven","Eight","Nine"}))</f>
        <v/>
      </c>
      <c r="AV31" t="str">
        <f t="shared" si="9"/>
        <v/>
      </c>
      <c r="AW31" t="str">
        <f>IF(AV31="","",LOOKUP(AV31,{"10","20","30","40","50","60","70","80","90"},{"Ten","Twenty","Thirty","Forty","Fifty","Sixty","Seventy","Eighty","Ninety"}))</f>
        <v/>
      </c>
      <c r="AX31" t="str">
        <f t="shared" si="10"/>
        <v/>
      </c>
      <c r="AY31" t="str">
        <f>IF(AX31="","",IF(AX31&lt;="19",LOOKUP(AX31,{"1","2","3","4","5","6","7","8","9","10","11","12","13","14","15","16","17","18","19"},{"One","Two","Three","Four","Five","Six","Seven","Eight","Nine","Ten","Eleven","Twelve","Thirteen","Fourteen","Fifteen","Sixteen","Seventeen","Eighteen","Nineteen"}),""))</f>
        <v/>
      </c>
      <c r="AZ31" t="str">
        <f>IF(AX31="","",IF(AND(AX31&lt;="99",AX31&gt;"19"),LOOKUP(AX31,{"20","30","40","50","60","70","80","90"},{"Twenty","Thirty","Forty","Fifty","Sixty","Seventy","Eighty","Ninety"}),""))</f>
        <v/>
      </c>
      <c r="BA31" t="str">
        <f t="shared" si="11"/>
        <v/>
      </c>
      <c r="BB31" t="str">
        <f>IF(BA31="","",LOOKUP(BA31,{"1","2","3","4","5","6","7","8","9"},{"One","Two","Three","Four","Five","Six","Seven","Eight","Nine"}))</f>
        <v/>
      </c>
      <c r="BC31"/>
      <c r="BD31"/>
      <c r="BE31"/>
      <c r="BF31" s="226" t="str">
        <f t="shared" si="12"/>
        <v>ZERO            Only</v>
      </c>
      <c r="BG31" s="226"/>
      <c r="BH31" s="226"/>
      <c r="BI31" s="226"/>
      <c r="BJ31" s="226"/>
      <c r="BK31" t="str">
        <f t="shared" si="13"/>
        <v>ZERO Only</v>
      </c>
      <c r="BL31" s="80" t="str">
        <f t="shared" si="14"/>
        <v/>
      </c>
      <c r="BM31" s="80" t="b">
        <f t="shared" si="15"/>
        <v>0</v>
      </c>
      <c r="BN31" s="80" t="b">
        <f t="shared" si="16"/>
        <v>0</v>
      </c>
      <c r="BO31" s="80" t="b">
        <f t="shared" si="17"/>
        <v>0</v>
      </c>
      <c r="BP31" s="80" t="str">
        <f t="shared" si="18"/>
        <v/>
      </c>
      <c r="BQ31" s="80" t="str">
        <f t="shared" si="19"/>
        <v/>
      </c>
      <c r="BR31" s="80" t="str">
        <f t="shared" si="20"/>
        <v/>
      </c>
      <c r="BS31" s="80" t="str">
        <f t="shared" si="21"/>
        <v/>
      </c>
      <c r="BT31" s="75" t="str">
        <f t="shared" si="22"/>
        <v/>
      </c>
      <c r="BU31" s="76" t="str">
        <f t="shared" si="41"/>
        <v>INCORRECT</v>
      </c>
      <c r="BV31" s="80" t="b">
        <f t="shared" si="42"/>
        <v>0</v>
      </c>
      <c r="BW31" s="77" t="str">
        <f t="shared" si="23"/>
        <v/>
      </c>
      <c r="BX31" s="80" t="b">
        <f t="shared" si="24"/>
        <v>0</v>
      </c>
      <c r="BY31" s="80" t="b">
        <f t="shared" si="25"/>
        <v>0</v>
      </c>
      <c r="BZ31" s="80" t="b">
        <f t="shared" si="26"/>
        <v>0</v>
      </c>
      <c r="CA31" s="80" t="b">
        <f t="shared" si="27"/>
        <v>0</v>
      </c>
      <c r="CB31" s="80" t="b">
        <f t="shared" si="28"/>
        <v>0</v>
      </c>
      <c r="CC31" s="80" t="b">
        <f t="shared" si="29"/>
        <v>0</v>
      </c>
      <c r="CD31" s="80" t="str">
        <f t="shared" si="30"/>
        <v/>
      </c>
      <c r="CE31" s="80" t="str">
        <f t="shared" si="31"/>
        <v/>
      </c>
      <c r="CF31" s="80" t="str">
        <f t="shared" si="32"/>
        <v/>
      </c>
      <c r="CG31" s="80" t="str">
        <f t="shared" si="33"/>
        <v/>
      </c>
      <c r="CH31" s="80" t="str">
        <f t="shared" si="34"/>
        <v/>
      </c>
      <c r="CI31" s="80" t="str">
        <f t="shared" si="35"/>
        <v/>
      </c>
      <c r="CJ31" s="77" t="str">
        <f t="shared" si="36"/>
        <v/>
      </c>
      <c r="CK31" s="77" t="str">
        <f t="shared" si="37"/>
        <v/>
      </c>
      <c r="CL31" s="78" t="str">
        <f t="shared" si="38"/>
        <v>NO</v>
      </c>
      <c r="CM31" s="78" t="str">
        <f t="shared" si="39"/>
        <v>NO</v>
      </c>
      <c r="CN31" s="76" t="str">
        <f t="shared" si="43"/>
        <v>NO</v>
      </c>
      <c r="CO31" s="76" t="str">
        <f t="shared" si="44"/>
        <v>NO</v>
      </c>
      <c r="CP31" s="78" t="str">
        <f t="shared" si="45"/>
        <v>OK</v>
      </c>
      <c r="CQ31" s="80" t="b">
        <f t="shared" si="46"/>
        <v>0</v>
      </c>
      <c r="CR31" s="80" t="b">
        <f t="shared" si="47"/>
        <v>0</v>
      </c>
      <c r="CS31" s="80" t="b">
        <f t="shared" si="48"/>
        <v>0</v>
      </c>
      <c r="CT31" s="80" t="b">
        <f t="shared" si="49"/>
        <v>0</v>
      </c>
      <c r="CU31" s="77" t="str">
        <f t="shared" si="50"/>
        <v>SEQUENCE INCORRECT</v>
      </c>
      <c r="CV31" s="79">
        <f>COUNTIF(B19:B30,T(B31))</f>
        <v>12</v>
      </c>
    </row>
    <row r="32" spans="1:100" s="35" customFormat="1" ht="20.100000000000001" customHeight="1" thickBot="1">
      <c r="A32" s="64"/>
      <c r="B32" s="120"/>
      <c r="C32" s="122"/>
      <c r="D32" s="120"/>
      <c r="E32" s="121"/>
      <c r="F32" s="121"/>
      <c r="G32" s="121"/>
      <c r="H32" s="121"/>
      <c r="I32" s="121"/>
      <c r="J32" s="121"/>
      <c r="K32" s="122"/>
      <c r="L32" s="123" t="str">
        <f>IF(AND(AH32="OK",T32="OK"),IF(AND(A32&lt;&gt;"",B32&lt;&gt;"",D32="ABS"),"ABS",IF(AND(A32&lt;&gt;"",B32&lt;&gt;"",D32="ZERO"),"ZERO Only",IF(OR(A32="",B32="",D32="",D32&gt;J17),"",BK32))),"")</f>
        <v/>
      </c>
      <c r="M32" s="124"/>
      <c r="N32" s="124"/>
      <c r="O32" s="124"/>
      <c r="P32" s="124"/>
      <c r="Q32" s="124"/>
      <c r="R32" s="125"/>
      <c r="S32" s="138"/>
      <c r="T32" s="85" t="str">
        <f t="shared" si="1"/>
        <v/>
      </c>
      <c r="U32" s="185" t="str">
        <f>IF(AND(A32&lt;&gt;"",B32&lt;&gt;"",D32&lt;&gt;"ABS",D32&lt;&gt;"ZERO"),IF(OR(D32&gt;J17,D32=""),"Final Semester Marks incorrect",""),"")</f>
        <v/>
      </c>
      <c r="V32" s="181"/>
      <c r="W32" s="181"/>
      <c r="X32" s="181" t="str">
        <f t="shared" si="2"/>
        <v/>
      </c>
      <c r="Y32" s="181"/>
      <c r="Z32" s="181"/>
      <c r="AA32" s="181"/>
      <c r="AB32" s="181"/>
      <c r="AC32" s="17" t="b">
        <f>IF(AND( EXACT(LEFT(B32,LEN(J8)), J8),ISNUMBER(INT(MID(B32,(LEN(J8)+1),1))),ISNUMBER(INT(MID(B32,(LEN(J8)+2),1))), MID(B32,(LEN(J8)+1),2)&lt;&gt;"00",OR(ISNUMBER(INT(MID(B32,(LEN(J8)+3),1))),MID(B32,(LEN(J8)+3),1)=""),  OR(AND(ISNUMBER(INT(MID(B32,(LEN(J8)+1),3))),MID(B32,(LEN(J8)+1),1)&lt;&gt;"0", MID(B32,(LEN(J8)+4),1)=""),AND((ISNUMBER(INT(MID(B32,(LEN(J8)+1),2)))),MID(B32,(LEN(J8)+3),1)=""))),"OK")</f>
        <v>0</v>
      </c>
      <c r="AD32" s="18"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E32" s="19" t="b">
        <f>IF(LEFT(B32,1)="K",IF(AND(EXACT(LEFT(B32,3),LEFT(J8,3)),MID(B32,4,1)="-",ISNUMBER(INT(MID(B32,5,1))),ISNUMBER(INT(MID(B32,6,1))),MID(B32,5,2)&lt;&gt;"00", MID(B32,5,2)&lt;&gt;MID(J8,2,2),EXACT(MID(B32,7,2), RIGHT(J8,2)),ISNUMBER(INT(MID(B32,9,1))),ISNUMBER(INT(MID(B32,10,1))),MID(B32,9,2)&lt;&gt;"00",OR(ISNUMBER(INT(MID(B32,9,3))),MID(B32,11,1)=""),OR(AND(ISNUMBER(INT(MID(B32,9,3))),MID(B32,9,1)&lt;&gt;"0",MID(B32,12,1)=""),AND((ISNUMBER(INT(MID(B32,9,2)))),MID(B32,11,1)=""))),"oKK"))</f>
        <v>0</v>
      </c>
      <c r="AF32" s="16"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G32" s="35" t="b">
        <f t="shared" si="40"/>
        <v>0</v>
      </c>
      <c r="AH32" s="35" t="str">
        <f t="shared" si="3"/>
        <v>S# INCORRECT</v>
      </c>
      <c r="AK32">
        <f t="shared" si="4"/>
        <v>0</v>
      </c>
      <c r="AL32"/>
      <c r="AM32" t="str">
        <f>IF(AK32="","",IF(AK32&lt;=19,LOOKUP(AK32,{0,1,2,3,4,5,6,7,8,9,10,11,12,13,14,15,16,17,18,19},{"ZERO","One","Two","Three","Four","Five","Six","Seven","Eight","Nine","Ten","Eleven","Twelve","Thirteen","Fourteen","Fifteen","Sixteen","Seventeen","Eighteen","Nineteen"}),""))</f>
        <v>ZERO</v>
      </c>
      <c r="AN32" t="str">
        <f>IF(AND(AK32&lt;=99, AK32&gt;19),LOOKUP(AK32,{20,30,40,50,60,70,80,90},{"Twenty","Thirty","Forty","Fifty","Sixty","Seventy","Eighty","Ninety"}),"")</f>
        <v/>
      </c>
      <c r="AO32" t="str">
        <f t="shared" si="5"/>
        <v/>
      </c>
      <c r="AP32" t="str">
        <f>IF(AO32="","",LOOKUP(AO32,{"1","2","3","4","5","6","7","8","9"},{"One","Two","Three","Four","Five","Six","Seven","Eight","Nine"}))</f>
        <v/>
      </c>
      <c r="AQ32" t="str">
        <f t="shared" si="6"/>
        <v/>
      </c>
      <c r="AR32" t="str">
        <f>IF(AQ32="","",LOOKUP(AQ32,{"1","2","3","4","5","6","7","8","9"},{"One","Two","Three","Four","Five","Six","Seven","Eight","Nine"}))</f>
        <v/>
      </c>
      <c r="AS32" t="str">
        <f t="shared" si="7"/>
        <v/>
      </c>
      <c r="AT32" t="str">
        <f t="shared" si="8"/>
        <v/>
      </c>
      <c r="AU32" t="str">
        <f>IF(AT32="","",LOOKUP(AT32,{"0","1","2","3","4","5","6","7","8","9"},{"","One","Two","Three","Four","Five","Six","Seven","Eight","Nine"}))</f>
        <v/>
      </c>
      <c r="AV32" t="str">
        <f t="shared" si="9"/>
        <v/>
      </c>
      <c r="AW32" t="str">
        <f>IF(AV32="","",LOOKUP(AV32,{"10","20","30","40","50","60","70","80","90"},{"Ten","Twenty","Thirty","Forty","Fifty","Sixty","Seventy","Eighty","Ninety"}))</f>
        <v/>
      </c>
      <c r="AX32" t="str">
        <f t="shared" si="10"/>
        <v/>
      </c>
      <c r="AY32" t="str">
        <f>IF(AX32="","",IF(AX32&lt;="19",LOOKUP(AX32,{"1","2","3","4","5","6","7","8","9","10","11","12","13","14","15","16","17","18","19"},{"One","Two","Three","Four","Five","Six","Seven","Eight","Nine","Ten","Eleven","Twelve","Thirteen","Fourteen","Fifteen","Sixteen","Seventeen","Eighteen","Nineteen"}),""))</f>
        <v/>
      </c>
      <c r="AZ32" t="str">
        <f>IF(AX32="","",IF(AND(AX32&lt;="99",AX32&gt;"19"),LOOKUP(AX32,{"20","30","40","50","60","70","80","90"},{"Twenty","Thirty","Forty","Fifty","Sixty","Seventy","Eighty","Ninety"}),""))</f>
        <v/>
      </c>
      <c r="BA32" t="str">
        <f t="shared" si="11"/>
        <v/>
      </c>
      <c r="BB32" t="str">
        <f>IF(BA32="","",LOOKUP(BA32,{"1","2","3","4","5","6","7","8","9"},{"One","Two","Three","Four","Five","Six","Seven","Eight","Nine"}))</f>
        <v/>
      </c>
      <c r="BC32"/>
      <c r="BD32"/>
      <c r="BE32"/>
      <c r="BF32" s="226" t="str">
        <f t="shared" si="12"/>
        <v>ZERO            Only</v>
      </c>
      <c r="BG32" s="226"/>
      <c r="BH32" s="226"/>
      <c r="BI32" s="226"/>
      <c r="BJ32" s="226"/>
      <c r="BK32" t="str">
        <f t="shared" si="13"/>
        <v>ZERO Only</v>
      </c>
      <c r="BL32" s="80" t="str">
        <f t="shared" si="14"/>
        <v/>
      </c>
      <c r="BM32" s="80" t="b">
        <f t="shared" si="15"/>
        <v>0</v>
      </c>
      <c r="BN32" s="80" t="b">
        <f t="shared" si="16"/>
        <v>0</v>
      </c>
      <c r="BO32" s="80" t="b">
        <f t="shared" si="17"/>
        <v>0</v>
      </c>
      <c r="BP32" s="80" t="str">
        <f t="shared" si="18"/>
        <v/>
      </c>
      <c r="BQ32" s="80" t="str">
        <f t="shared" si="19"/>
        <v/>
      </c>
      <c r="BR32" s="80" t="str">
        <f t="shared" si="20"/>
        <v/>
      </c>
      <c r="BS32" s="80" t="str">
        <f t="shared" si="21"/>
        <v/>
      </c>
      <c r="BT32" s="75" t="str">
        <f t="shared" si="22"/>
        <v/>
      </c>
      <c r="BU32" s="76" t="str">
        <f t="shared" si="41"/>
        <v>INCORRECT</v>
      </c>
      <c r="BV32" s="80" t="b">
        <f t="shared" si="42"/>
        <v>0</v>
      </c>
      <c r="BW32" s="77" t="str">
        <f t="shared" si="23"/>
        <v/>
      </c>
      <c r="BX32" s="80" t="b">
        <f t="shared" si="24"/>
        <v>0</v>
      </c>
      <c r="BY32" s="80" t="b">
        <f t="shared" si="25"/>
        <v>0</v>
      </c>
      <c r="BZ32" s="80" t="b">
        <f t="shared" si="26"/>
        <v>0</v>
      </c>
      <c r="CA32" s="80" t="b">
        <f t="shared" si="27"/>
        <v>0</v>
      </c>
      <c r="CB32" s="80" t="b">
        <f t="shared" si="28"/>
        <v>0</v>
      </c>
      <c r="CC32" s="80" t="b">
        <f t="shared" si="29"/>
        <v>0</v>
      </c>
      <c r="CD32" s="80" t="str">
        <f t="shared" si="30"/>
        <v/>
      </c>
      <c r="CE32" s="80" t="str">
        <f t="shared" si="31"/>
        <v/>
      </c>
      <c r="CF32" s="80" t="str">
        <f t="shared" si="32"/>
        <v/>
      </c>
      <c r="CG32" s="80" t="str">
        <f t="shared" si="33"/>
        <v/>
      </c>
      <c r="CH32" s="80" t="str">
        <f t="shared" si="34"/>
        <v/>
      </c>
      <c r="CI32" s="80" t="str">
        <f t="shared" si="35"/>
        <v/>
      </c>
      <c r="CJ32" s="77" t="str">
        <f t="shared" si="36"/>
        <v/>
      </c>
      <c r="CK32" s="77" t="str">
        <f t="shared" si="37"/>
        <v/>
      </c>
      <c r="CL32" s="78" t="str">
        <f t="shared" si="38"/>
        <v>NO</v>
      </c>
      <c r="CM32" s="78" t="str">
        <f t="shared" si="39"/>
        <v>NO</v>
      </c>
      <c r="CN32" s="76" t="str">
        <f t="shared" si="43"/>
        <v>NO</v>
      </c>
      <c r="CO32" s="76" t="str">
        <f t="shared" si="44"/>
        <v>NO</v>
      </c>
      <c r="CP32" s="78" t="str">
        <f t="shared" si="45"/>
        <v>OK</v>
      </c>
      <c r="CQ32" s="80" t="b">
        <f t="shared" si="46"/>
        <v>0</v>
      </c>
      <c r="CR32" s="80" t="b">
        <f t="shared" si="47"/>
        <v>0</v>
      </c>
      <c r="CS32" s="80" t="b">
        <f t="shared" si="48"/>
        <v>0</v>
      </c>
      <c r="CT32" s="80" t="b">
        <f t="shared" si="49"/>
        <v>0</v>
      </c>
      <c r="CU32" s="77" t="str">
        <f t="shared" si="50"/>
        <v>SEQUENCE INCORRECT</v>
      </c>
      <c r="CV32" s="79">
        <f>COUNTIF(B19:B31,T(B32))</f>
        <v>13</v>
      </c>
    </row>
    <row r="33" spans="1:100" s="35" customFormat="1" ht="20.100000000000001" customHeight="1" thickBot="1">
      <c r="A33" s="68"/>
      <c r="B33" s="120"/>
      <c r="C33" s="122"/>
      <c r="D33" s="120"/>
      <c r="E33" s="121"/>
      <c r="F33" s="121"/>
      <c r="G33" s="121"/>
      <c r="H33" s="121"/>
      <c r="I33" s="121"/>
      <c r="J33" s="121"/>
      <c r="K33" s="122"/>
      <c r="L33" s="123" t="str">
        <f>IF(AND(AH33="OK",T33="OK"),IF(AND(A33&lt;&gt;"",B33&lt;&gt;"",D33="ABS"),"ABS",IF(AND(A33&lt;&gt;"",B33&lt;&gt;"",D33="ZERO"),"ZERO Only",IF(OR(A33="",B33="",D33="",D33&gt;J17),"",BK33))),"")</f>
        <v/>
      </c>
      <c r="M33" s="124"/>
      <c r="N33" s="124"/>
      <c r="O33" s="124"/>
      <c r="P33" s="124"/>
      <c r="Q33" s="124"/>
      <c r="R33" s="125"/>
      <c r="S33" s="138"/>
      <c r="T33" s="85" t="str">
        <f t="shared" si="1"/>
        <v/>
      </c>
      <c r="U33" s="185" t="str">
        <f>IF(AND(A33&lt;&gt;"",B33&lt;&gt;"",D33&lt;&gt;"ABS",D33&lt;&gt;"ZERO"),IF(OR(D33&gt;J17,D33=""),"Final Semester Marks incorrect",""),"")</f>
        <v/>
      </c>
      <c r="V33" s="181"/>
      <c r="W33" s="181"/>
      <c r="X33" s="181" t="str">
        <f t="shared" si="2"/>
        <v/>
      </c>
      <c r="Y33" s="181"/>
      <c r="Z33" s="181"/>
      <c r="AA33" s="181"/>
      <c r="AB33" s="181"/>
      <c r="AC33" s="17" t="b">
        <f>IF(AND( EXACT(LEFT(B33,LEN(J8)), J8),ISNUMBER(INT(MID(B33,(LEN(J8)+1),1))),ISNUMBER(INT(MID(B33,(LEN(J8)+2),1))), MID(B33,(LEN(J8)+1),2)&lt;&gt;"00",OR(ISNUMBER(INT(MID(B33,(LEN(J8)+3),1))),MID(B33,(LEN(J8)+3),1)=""),  OR(AND(ISNUMBER(INT(MID(B33,(LEN(J8)+1),3))),MID(B33,(LEN(J8)+1),1)&lt;&gt;"0", MID(B33,(LEN(J8)+4),1)=""),AND((ISNUMBER(INT(MID(B33,(LEN(J8)+1),2)))),MID(B33,(LEN(J8)+3),1)=""))),"OK")</f>
        <v>0</v>
      </c>
      <c r="AD33" s="18"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E33" s="19" t="b">
        <f>IF(LEFT(B33,1)="K",IF(AND(EXACT(LEFT(B33,3),LEFT(J8,3)),MID(B33,4,1)="-",ISNUMBER(INT(MID(B33,5,1))),ISNUMBER(INT(MID(B33,6,1))),MID(B33,5,2)&lt;&gt;"00", MID(B33,5,2)&lt;&gt;MID(J8,2,2),EXACT(MID(B33,7,2), RIGHT(J8,2)),ISNUMBER(INT(MID(B33,9,1))),ISNUMBER(INT(MID(B33,10,1))),MID(B33,9,2)&lt;&gt;"00",OR(ISNUMBER(INT(MID(B33,9,3))),MID(B33,11,1)=""),OR(AND(ISNUMBER(INT(MID(B33,9,3))),MID(B33,9,1)&lt;&gt;"0",MID(B33,12,1)=""),AND((ISNUMBER(INT(MID(B33,9,2)))),MID(B33,11,1)=""))),"oKK"))</f>
        <v>0</v>
      </c>
      <c r="AF33" s="16"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G33" s="35" t="b">
        <f t="shared" si="40"/>
        <v>0</v>
      </c>
      <c r="AH33" s="35" t="str">
        <f t="shared" si="3"/>
        <v>S# INCORRECT</v>
      </c>
      <c r="AK33">
        <f t="shared" si="4"/>
        <v>0</v>
      </c>
      <c r="AL33"/>
      <c r="AM33" t="str">
        <f>IF(AK33="","",IF(AK33&lt;=19,LOOKUP(AK33,{0,1,2,3,4,5,6,7,8,9,10,11,12,13,14,15,16,17,18,19},{"ZERO","One","Two","Three","Four","Five","Six","Seven","Eight","Nine","Ten","Eleven","Twelve","Thirteen","Fourteen","Fifteen","Sixteen","Seventeen","Eighteen","Nineteen"}),""))</f>
        <v>ZERO</v>
      </c>
      <c r="AN33" t="str">
        <f>IF(AND(AK33&lt;=99, AK33&gt;19),LOOKUP(AK33,{20,30,40,50,60,70,80,90},{"Twenty","Thirty","Forty","Fifty","Sixty","Seventy","Eighty","Ninety"}),"")</f>
        <v/>
      </c>
      <c r="AO33" t="str">
        <f t="shared" si="5"/>
        <v/>
      </c>
      <c r="AP33" t="str">
        <f>IF(AO33="","",LOOKUP(AO33,{"1","2","3","4","5","6","7","8","9"},{"One","Two","Three","Four","Five","Six","Seven","Eight","Nine"}))</f>
        <v/>
      </c>
      <c r="AQ33" t="str">
        <f t="shared" si="6"/>
        <v/>
      </c>
      <c r="AR33" t="str">
        <f>IF(AQ33="","",LOOKUP(AQ33,{"1","2","3","4","5","6","7","8","9"},{"One","Two","Three","Four","Five","Six","Seven","Eight","Nine"}))</f>
        <v/>
      </c>
      <c r="AS33" t="str">
        <f t="shared" si="7"/>
        <v/>
      </c>
      <c r="AT33" t="str">
        <f t="shared" si="8"/>
        <v/>
      </c>
      <c r="AU33" t="str">
        <f>IF(AT33="","",LOOKUP(AT33,{"0","1","2","3","4","5","6","7","8","9"},{"","One","Two","Three","Four","Five","Six","Seven","Eight","Nine"}))</f>
        <v/>
      </c>
      <c r="AV33" t="str">
        <f t="shared" si="9"/>
        <v/>
      </c>
      <c r="AW33" t="str">
        <f>IF(AV33="","",LOOKUP(AV33,{"10","20","30","40","50","60","70","80","90"},{"Ten","Twenty","Thirty","Forty","Fifty","Sixty","Seventy","Eighty","Ninety"}))</f>
        <v/>
      </c>
      <c r="AX33" t="str">
        <f t="shared" si="10"/>
        <v/>
      </c>
      <c r="AY33" t="str">
        <f>IF(AX33="","",IF(AX33&lt;="19",LOOKUP(AX33,{"1","2","3","4","5","6","7","8","9","10","11","12","13","14","15","16","17","18","19"},{"One","Two","Three","Four","Five","Six","Seven","Eight","Nine","Ten","Eleven","Twelve","Thirteen","Fourteen","Fifteen","Sixteen","Seventeen","Eighteen","Nineteen"}),""))</f>
        <v/>
      </c>
      <c r="AZ33" t="str">
        <f>IF(AX33="","",IF(AND(AX33&lt;="99",AX33&gt;"19"),LOOKUP(AX33,{"20","30","40","50","60","70","80","90"},{"Twenty","Thirty","Forty","Fifty","Sixty","Seventy","Eighty","Ninety"}),""))</f>
        <v/>
      </c>
      <c r="BA33" t="str">
        <f t="shared" si="11"/>
        <v/>
      </c>
      <c r="BB33" t="str">
        <f>IF(BA33="","",LOOKUP(BA33,{"1","2","3","4","5","6","7","8","9"},{"One","Two","Three","Four","Five","Six","Seven","Eight","Nine"}))</f>
        <v/>
      </c>
      <c r="BC33"/>
      <c r="BD33"/>
      <c r="BE33"/>
      <c r="BF33" s="226" t="str">
        <f t="shared" si="12"/>
        <v>ZERO            Only</v>
      </c>
      <c r="BG33" s="226"/>
      <c r="BH33" s="226"/>
      <c r="BI33" s="226"/>
      <c r="BJ33" s="226"/>
      <c r="BK33" t="str">
        <f t="shared" si="13"/>
        <v>ZERO Only</v>
      </c>
      <c r="BL33" s="80" t="str">
        <f t="shared" si="14"/>
        <v/>
      </c>
      <c r="BM33" s="80" t="b">
        <f t="shared" si="15"/>
        <v>0</v>
      </c>
      <c r="BN33" s="80" t="b">
        <f t="shared" si="16"/>
        <v>0</v>
      </c>
      <c r="BO33" s="80" t="b">
        <f t="shared" si="17"/>
        <v>0</v>
      </c>
      <c r="BP33" s="80" t="str">
        <f t="shared" si="18"/>
        <v/>
      </c>
      <c r="BQ33" s="80" t="str">
        <f t="shared" si="19"/>
        <v/>
      </c>
      <c r="BR33" s="80" t="str">
        <f t="shared" si="20"/>
        <v/>
      </c>
      <c r="BS33" s="80" t="str">
        <f t="shared" si="21"/>
        <v/>
      </c>
      <c r="BT33" s="75" t="str">
        <f t="shared" si="22"/>
        <v/>
      </c>
      <c r="BU33" s="76" t="str">
        <f t="shared" si="41"/>
        <v>INCORRECT</v>
      </c>
      <c r="BV33" s="80" t="b">
        <f t="shared" si="42"/>
        <v>0</v>
      </c>
      <c r="BW33" s="77" t="str">
        <f t="shared" si="23"/>
        <v/>
      </c>
      <c r="BX33" s="80" t="b">
        <f t="shared" si="24"/>
        <v>0</v>
      </c>
      <c r="BY33" s="80" t="b">
        <f t="shared" si="25"/>
        <v>0</v>
      </c>
      <c r="BZ33" s="80" t="b">
        <f t="shared" si="26"/>
        <v>0</v>
      </c>
      <c r="CA33" s="80" t="b">
        <f t="shared" si="27"/>
        <v>0</v>
      </c>
      <c r="CB33" s="80" t="b">
        <f t="shared" si="28"/>
        <v>0</v>
      </c>
      <c r="CC33" s="80" t="b">
        <f t="shared" si="29"/>
        <v>0</v>
      </c>
      <c r="CD33" s="80" t="str">
        <f t="shared" si="30"/>
        <v/>
      </c>
      <c r="CE33" s="80" t="str">
        <f t="shared" si="31"/>
        <v/>
      </c>
      <c r="CF33" s="80" t="str">
        <f t="shared" si="32"/>
        <v/>
      </c>
      <c r="CG33" s="80" t="str">
        <f t="shared" si="33"/>
        <v/>
      </c>
      <c r="CH33" s="80" t="str">
        <f t="shared" si="34"/>
        <v/>
      </c>
      <c r="CI33" s="80" t="str">
        <f t="shared" si="35"/>
        <v/>
      </c>
      <c r="CJ33" s="77" t="str">
        <f t="shared" si="36"/>
        <v/>
      </c>
      <c r="CK33" s="77" t="str">
        <f t="shared" si="37"/>
        <v/>
      </c>
      <c r="CL33" s="78" t="str">
        <f t="shared" si="38"/>
        <v>NO</v>
      </c>
      <c r="CM33" s="78" t="str">
        <f t="shared" si="39"/>
        <v>NO</v>
      </c>
      <c r="CN33" s="76" t="str">
        <f t="shared" si="43"/>
        <v>NO</v>
      </c>
      <c r="CO33" s="76" t="str">
        <f t="shared" si="44"/>
        <v>NO</v>
      </c>
      <c r="CP33" s="78" t="str">
        <f t="shared" si="45"/>
        <v>OK</v>
      </c>
      <c r="CQ33" s="80" t="b">
        <f t="shared" si="46"/>
        <v>0</v>
      </c>
      <c r="CR33" s="80" t="b">
        <f t="shared" si="47"/>
        <v>0</v>
      </c>
      <c r="CS33" s="80" t="b">
        <f t="shared" si="48"/>
        <v>0</v>
      </c>
      <c r="CT33" s="80" t="b">
        <f t="shared" si="49"/>
        <v>0</v>
      </c>
      <c r="CU33" s="77" t="str">
        <f t="shared" si="50"/>
        <v>SEQUENCE INCORRECT</v>
      </c>
      <c r="CV33" s="79">
        <f>COUNTIF(B19:B32,T(B33))</f>
        <v>14</v>
      </c>
    </row>
    <row r="34" spans="1:100" s="35" customFormat="1" ht="20.100000000000001" customHeight="1" thickBot="1">
      <c r="A34" s="64"/>
      <c r="B34" s="120"/>
      <c r="C34" s="122"/>
      <c r="D34" s="120"/>
      <c r="E34" s="121"/>
      <c r="F34" s="121"/>
      <c r="G34" s="121"/>
      <c r="H34" s="121"/>
      <c r="I34" s="121"/>
      <c r="J34" s="121"/>
      <c r="K34" s="122"/>
      <c r="L34" s="123" t="str">
        <f>IF(AND(AH34="OK",T34="OK"),IF(AND(A34&lt;&gt;"",B34&lt;&gt;"",D34="ABS"),"ABS",IF(AND(A34&lt;&gt;"",B34&lt;&gt;"",D34="ZERO"),"ZERO Only",IF(OR(A34="",B34="",D34="",D34&gt;J17),"",BK34))),"")</f>
        <v/>
      </c>
      <c r="M34" s="124"/>
      <c r="N34" s="124"/>
      <c r="O34" s="124"/>
      <c r="P34" s="124"/>
      <c r="Q34" s="124"/>
      <c r="R34" s="125"/>
      <c r="S34" s="138"/>
      <c r="T34" s="85" t="str">
        <f t="shared" si="1"/>
        <v/>
      </c>
      <c r="U34" s="185" t="str">
        <f>IF(AND(A34&lt;&gt;"",B34&lt;&gt;"",D34&lt;&gt;"ABS",D34&lt;&gt;"ZERO"),IF(OR(D34&gt;J17,D34=""),"Final Semester Marks incorrect",""),"")</f>
        <v/>
      </c>
      <c r="V34" s="181"/>
      <c r="W34" s="181"/>
      <c r="X34" s="181" t="str">
        <f t="shared" si="2"/>
        <v/>
      </c>
      <c r="Y34" s="181"/>
      <c r="Z34" s="181"/>
      <c r="AA34" s="181"/>
      <c r="AB34" s="181"/>
      <c r="AC34" s="17" t="b">
        <f>IF(AND( EXACT(LEFT(B34,LEN(J8)), J8),ISNUMBER(INT(MID(B34,(LEN(J8)+1),1))),ISNUMBER(INT(MID(B34,(LEN(J8)+2),1))), MID(B34,(LEN(J8)+1),2)&lt;&gt;"00",OR(ISNUMBER(INT(MID(B34,(LEN(J8)+3),1))),MID(B34,(LEN(J8)+3),1)=""),  OR(AND(ISNUMBER(INT(MID(B34,(LEN(J8)+1),3))),MID(B34,(LEN(J8)+1),1)&lt;&gt;"0", MID(B34,(LEN(J8)+4),1)=""),AND((ISNUMBER(INT(MID(B34,(LEN(J8)+1),2)))),MID(B34,(LEN(J8)+3),1)=""))),"OK")</f>
        <v>0</v>
      </c>
      <c r="AD34" s="18"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E34" s="19" t="b">
        <f>IF(LEFT(B34,1)="K",IF(AND(EXACT(LEFT(B34,3),LEFT(J8,3)),MID(B34,4,1)="-",ISNUMBER(INT(MID(B34,5,1))),ISNUMBER(INT(MID(B34,6,1))),MID(B34,5,2)&lt;&gt;"00", MID(B34,5,2)&lt;&gt;MID(J8,2,2),EXACT(MID(B34,7,2), RIGHT(J8,2)),ISNUMBER(INT(MID(B34,9,1))),ISNUMBER(INT(MID(B34,10,1))),MID(B34,9,2)&lt;&gt;"00",OR(ISNUMBER(INT(MID(B34,9,3))),MID(B34,11,1)=""),OR(AND(ISNUMBER(INT(MID(B34,9,3))),MID(B34,9,1)&lt;&gt;"0",MID(B34,12,1)=""),AND((ISNUMBER(INT(MID(B34,9,2)))),MID(B34,11,1)=""))),"oKK"))</f>
        <v>0</v>
      </c>
      <c r="AF34" s="16"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G34" s="35" t="b">
        <f t="shared" si="40"/>
        <v>0</v>
      </c>
      <c r="AH34" s="35" t="str">
        <f t="shared" si="3"/>
        <v>S# INCORRECT</v>
      </c>
      <c r="AK34">
        <f t="shared" si="4"/>
        <v>0</v>
      </c>
      <c r="AL34"/>
      <c r="AM34" t="str">
        <f>IF(AK34="","",IF(AK34&lt;=19,LOOKUP(AK34,{0,1,2,3,4,5,6,7,8,9,10,11,12,13,14,15,16,17,18,19},{"ZERO","One","Two","Three","Four","Five","Six","Seven","Eight","Nine","Ten","Eleven","Twelve","Thirteen","Fourteen","Fifteen","Sixteen","Seventeen","Eighteen","Nineteen"}),""))</f>
        <v>ZERO</v>
      </c>
      <c r="AN34" t="str">
        <f>IF(AND(AK34&lt;=99, AK34&gt;19),LOOKUP(AK34,{20,30,40,50,60,70,80,90},{"Twenty","Thirty","Forty","Fifty","Sixty","Seventy","Eighty","Ninety"}),"")</f>
        <v/>
      </c>
      <c r="AO34" t="str">
        <f t="shared" si="5"/>
        <v/>
      </c>
      <c r="AP34" t="str">
        <f>IF(AO34="","",LOOKUP(AO34,{"1","2","3","4","5","6","7","8","9"},{"One","Two","Three","Four","Five","Six","Seven","Eight","Nine"}))</f>
        <v/>
      </c>
      <c r="AQ34" t="str">
        <f t="shared" si="6"/>
        <v/>
      </c>
      <c r="AR34" t="str">
        <f>IF(AQ34="","",LOOKUP(AQ34,{"1","2","3","4","5","6","7","8","9"},{"One","Two","Three","Four","Five","Six","Seven","Eight","Nine"}))</f>
        <v/>
      </c>
      <c r="AS34" t="str">
        <f t="shared" si="7"/>
        <v/>
      </c>
      <c r="AT34" t="str">
        <f t="shared" si="8"/>
        <v/>
      </c>
      <c r="AU34" t="str">
        <f>IF(AT34="","",LOOKUP(AT34,{"0","1","2","3","4","5","6","7","8","9"},{"","One","Two","Three","Four","Five","Six","Seven","Eight","Nine"}))</f>
        <v/>
      </c>
      <c r="AV34" t="str">
        <f t="shared" si="9"/>
        <v/>
      </c>
      <c r="AW34" t="str">
        <f>IF(AV34="","",LOOKUP(AV34,{"10","20","30","40","50","60","70","80","90"},{"Ten","Twenty","Thirty","Forty","Fifty","Sixty","Seventy","Eighty","Ninety"}))</f>
        <v/>
      </c>
      <c r="AX34" t="str">
        <f t="shared" si="10"/>
        <v/>
      </c>
      <c r="AY34" t="str">
        <f>IF(AX34="","",IF(AX34&lt;="19",LOOKUP(AX34,{"1","2","3","4","5","6","7","8","9","10","11","12","13","14","15","16","17","18","19"},{"One","Two","Three","Four","Five","Six","Seven","Eight","Nine","Ten","Eleven","Twelve","Thirteen","Fourteen","Fifteen","Sixteen","Seventeen","Eighteen","Nineteen"}),""))</f>
        <v/>
      </c>
      <c r="AZ34" t="str">
        <f>IF(AX34="","",IF(AND(AX34&lt;="99",AX34&gt;"19"),LOOKUP(AX34,{"20","30","40","50","60","70","80","90"},{"Twenty","Thirty","Forty","Fifty","Sixty","Seventy","Eighty","Ninety"}),""))</f>
        <v/>
      </c>
      <c r="BA34" t="str">
        <f t="shared" si="11"/>
        <v/>
      </c>
      <c r="BB34" t="str">
        <f>IF(BA34="","",LOOKUP(BA34,{"1","2","3","4","5","6","7","8","9"},{"One","Two","Three","Four","Five","Six","Seven","Eight","Nine"}))</f>
        <v/>
      </c>
      <c r="BC34"/>
      <c r="BD34"/>
      <c r="BE34"/>
      <c r="BF34" s="226" t="str">
        <f t="shared" si="12"/>
        <v>ZERO            Only</v>
      </c>
      <c r="BG34" s="226"/>
      <c r="BH34" s="226"/>
      <c r="BI34" s="226"/>
      <c r="BJ34" s="226"/>
      <c r="BK34" t="str">
        <f t="shared" si="13"/>
        <v>ZERO Only</v>
      </c>
      <c r="BL34" s="80" t="str">
        <f t="shared" si="14"/>
        <v/>
      </c>
      <c r="BM34" s="80" t="b">
        <f t="shared" si="15"/>
        <v>0</v>
      </c>
      <c r="BN34" s="80" t="b">
        <f t="shared" si="16"/>
        <v>0</v>
      </c>
      <c r="BO34" s="80" t="b">
        <f t="shared" si="17"/>
        <v>0</v>
      </c>
      <c r="BP34" s="80" t="str">
        <f t="shared" si="18"/>
        <v/>
      </c>
      <c r="BQ34" s="80" t="str">
        <f t="shared" si="19"/>
        <v/>
      </c>
      <c r="BR34" s="80" t="str">
        <f t="shared" si="20"/>
        <v/>
      </c>
      <c r="BS34" s="80" t="str">
        <f t="shared" si="21"/>
        <v/>
      </c>
      <c r="BT34" s="75" t="str">
        <f t="shared" si="22"/>
        <v/>
      </c>
      <c r="BU34" s="76" t="str">
        <f t="shared" si="41"/>
        <v>INCORRECT</v>
      </c>
      <c r="BV34" s="80" t="b">
        <f t="shared" si="42"/>
        <v>0</v>
      </c>
      <c r="BW34" s="77" t="str">
        <f t="shared" si="23"/>
        <v/>
      </c>
      <c r="BX34" s="80" t="b">
        <f t="shared" si="24"/>
        <v>0</v>
      </c>
      <c r="BY34" s="80" t="b">
        <f t="shared" si="25"/>
        <v>0</v>
      </c>
      <c r="BZ34" s="80" t="b">
        <f t="shared" si="26"/>
        <v>0</v>
      </c>
      <c r="CA34" s="80" t="b">
        <f t="shared" si="27"/>
        <v>0</v>
      </c>
      <c r="CB34" s="80" t="b">
        <f t="shared" si="28"/>
        <v>0</v>
      </c>
      <c r="CC34" s="80" t="b">
        <f t="shared" si="29"/>
        <v>0</v>
      </c>
      <c r="CD34" s="80" t="str">
        <f t="shared" si="30"/>
        <v/>
      </c>
      <c r="CE34" s="80" t="str">
        <f t="shared" si="31"/>
        <v/>
      </c>
      <c r="CF34" s="80" t="str">
        <f t="shared" si="32"/>
        <v/>
      </c>
      <c r="CG34" s="80" t="str">
        <f t="shared" si="33"/>
        <v/>
      </c>
      <c r="CH34" s="80" t="str">
        <f t="shared" si="34"/>
        <v/>
      </c>
      <c r="CI34" s="80" t="str">
        <f t="shared" si="35"/>
        <v/>
      </c>
      <c r="CJ34" s="77" t="str">
        <f t="shared" si="36"/>
        <v/>
      </c>
      <c r="CK34" s="77" t="str">
        <f t="shared" si="37"/>
        <v/>
      </c>
      <c r="CL34" s="78" t="str">
        <f t="shared" si="38"/>
        <v>NO</v>
      </c>
      <c r="CM34" s="78" t="str">
        <f t="shared" si="39"/>
        <v>NO</v>
      </c>
      <c r="CN34" s="76" t="str">
        <f t="shared" si="43"/>
        <v>NO</v>
      </c>
      <c r="CO34" s="76" t="str">
        <f t="shared" si="44"/>
        <v>NO</v>
      </c>
      <c r="CP34" s="78" t="str">
        <f t="shared" si="45"/>
        <v>OK</v>
      </c>
      <c r="CQ34" s="80" t="b">
        <f t="shared" si="46"/>
        <v>0</v>
      </c>
      <c r="CR34" s="80" t="b">
        <f t="shared" si="47"/>
        <v>0</v>
      </c>
      <c r="CS34" s="80" t="b">
        <f t="shared" si="48"/>
        <v>0</v>
      </c>
      <c r="CT34" s="80" t="b">
        <f t="shared" si="49"/>
        <v>0</v>
      </c>
      <c r="CU34" s="77" t="str">
        <f t="shared" si="50"/>
        <v>SEQUENCE INCORRECT</v>
      </c>
      <c r="CV34" s="79">
        <f>COUNTIF(B19:B33,T(B34))</f>
        <v>15</v>
      </c>
    </row>
    <row r="35" spans="1:100" s="35" customFormat="1" ht="20.100000000000001" customHeight="1" thickBot="1">
      <c r="A35" s="68"/>
      <c r="B35" s="120"/>
      <c r="C35" s="122"/>
      <c r="D35" s="120"/>
      <c r="E35" s="121"/>
      <c r="F35" s="121"/>
      <c r="G35" s="121"/>
      <c r="H35" s="121"/>
      <c r="I35" s="121"/>
      <c r="J35" s="121"/>
      <c r="K35" s="122"/>
      <c r="L35" s="123" t="str">
        <f>IF(AND(AH35="OK",T35="OK"),IF(AND(A35&lt;&gt;"",B35&lt;&gt;"",D35="ABS"),"ABS",IF(AND(A35&lt;&gt;"",B35&lt;&gt;"",D35="ZERO"),"ZERO Only",IF(OR(A35="",B35="",D35="",D35&gt;J17),"",BK35))),"")</f>
        <v/>
      </c>
      <c r="M35" s="124"/>
      <c r="N35" s="124"/>
      <c r="O35" s="124"/>
      <c r="P35" s="124"/>
      <c r="Q35" s="124"/>
      <c r="R35" s="125"/>
      <c r="S35" s="138"/>
      <c r="T35" s="85" t="str">
        <f t="shared" si="1"/>
        <v/>
      </c>
      <c r="U35" s="185" t="str">
        <f>IF(AND(A35&lt;&gt;"",B35&lt;&gt;"",D35&lt;&gt;"ABS",D35&lt;&gt;"ZERO"),IF(OR(D35&gt;J17,D35=""),"Final Semester Marks incorrect",""),"")</f>
        <v/>
      </c>
      <c r="V35" s="181"/>
      <c r="W35" s="181"/>
      <c r="X35" s="181" t="str">
        <f t="shared" si="2"/>
        <v/>
      </c>
      <c r="Y35" s="181"/>
      <c r="Z35" s="181"/>
      <c r="AA35" s="181"/>
      <c r="AB35" s="181"/>
      <c r="AC35" s="17" t="b">
        <f>IF(AND( EXACT(LEFT(B35,LEN(J8)), J8),ISNUMBER(INT(MID(B35,(LEN(J8)+1),1))),ISNUMBER(INT(MID(B35,(LEN(J8)+2),1))), MID(B35,(LEN(J8)+1),2)&lt;&gt;"00",OR(ISNUMBER(INT(MID(B35,(LEN(J8)+3),1))),MID(B35,(LEN(J8)+3),1)=""),  OR(AND(ISNUMBER(INT(MID(B35,(LEN(J8)+1),3))),MID(B35,(LEN(J8)+1),1)&lt;&gt;"0", MID(B35,(LEN(J8)+4),1)=""),AND((ISNUMBER(INT(MID(B35,(LEN(J8)+1),2)))),MID(B35,(LEN(J8)+3),1)=""))),"OK")</f>
        <v>0</v>
      </c>
      <c r="AD35" s="18"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E35" s="19" t="b">
        <f>IF(LEFT(B35,1)="K",IF(AND(EXACT(LEFT(B35,3),LEFT(J8,3)),MID(B35,4,1)="-",ISNUMBER(INT(MID(B35,5,1))),ISNUMBER(INT(MID(B35,6,1))),MID(B35,5,2)&lt;&gt;"00", MID(B35,5,2)&lt;&gt;MID(J8,2,2),EXACT(MID(B35,7,2), RIGHT(J8,2)),ISNUMBER(INT(MID(B35,9,1))),ISNUMBER(INT(MID(B35,10,1))),MID(B35,9,2)&lt;&gt;"00",OR(ISNUMBER(INT(MID(B35,9,3))),MID(B35,11,1)=""),OR(AND(ISNUMBER(INT(MID(B35,9,3))),MID(B35,9,1)&lt;&gt;"0",MID(B35,12,1)=""),AND((ISNUMBER(INT(MID(B35,9,2)))),MID(B35,11,1)=""))),"oKK"))</f>
        <v>0</v>
      </c>
      <c r="AF35" s="16"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G35" s="35" t="b">
        <f t="shared" si="40"/>
        <v>0</v>
      </c>
      <c r="AH35" s="35" t="str">
        <f t="shared" si="3"/>
        <v>S# INCORRECT</v>
      </c>
      <c r="AK35">
        <f t="shared" si="4"/>
        <v>0</v>
      </c>
      <c r="AL35"/>
      <c r="AM35" t="str">
        <f>IF(AK35="","",IF(AK35&lt;=19,LOOKUP(AK35,{0,1,2,3,4,5,6,7,8,9,10,11,12,13,14,15,16,17,18,19},{"ZERO","One","Two","Three","Four","Five","Six","Seven","Eight","Nine","Ten","Eleven","Twelve","Thirteen","Fourteen","Fifteen","Sixteen","Seventeen","Eighteen","Nineteen"}),""))</f>
        <v>ZERO</v>
      </c>
      <c r="AN35" t="str">
        <f>IF(AND(AK35&lt;=99, AK35&gt;19),LOOKUP(AK35,{20,30,40,50,60,70,80,90},{"Twenty","Thirty","Forty","Fifty","Sixty","Seventy","Eighty","Ninety"}),"")</f>
        <v/>
      </c>
      <c r="AO35" t="str">
        <f t="shared" si="5"/>
        <v/>
      </c>
      <c r="AP35" t="str">
        <f>IF(AO35="","",LOOKUP(AO35,{"1","2","3","4","5","6","7","8","9"},{"One","Two","Three","Four","Five","Six","Seven","Eight","Nine"}))</f>
        <v/>
      </c>
      <c r="AQ35" t="str">
        <f t="shared" si="6"/>
        <v/>
      </c>
      <c r="AR35" t="str">
        <f>IF(AQ35="","",LOOKUP(AQ35,{"1","2","3","4","5","6","7","8","9"},{"One","Two","Three","Four","Five","Six","Seven","Eight","Nine"}))</f>
        <v/>
      </c>
      <c r="AS35" t="str">
        <f t="shared" si="7"/>
        <v/>
      </c>
      <c r="AT35" t="str">
        <f t="shared" si="8"/>
        <v/>
      </c>
      <c r="AU35" t="str">
        <f>IF(AT35="","",LOOKUP(AT35,{"0","1","2","3","4","5","6","7","8","9"},{"","One","Two","Three","Four","Five","Six","Seven","Eight","Nine"}))</f>
        <v/>
      </c>
      <c r="AV35" t="str">
        <f t="shared" si="9"/>
        <v/>
      </c>
      <c r="AW35" t="str">
        <f>IF(AV35="","",LOOKUP(AV35,{"10","20","30","40","50","60","70","80","90"},{"Ten","Twenty","Thirty","Forty","Fifty","Sixty","Seventy","Eighty","Ninety"}))</f>
        <v/>
      </c>
      <c r="AX35" t="str">
        <f t="shared" si="10"/>
        <v/>
      </c>
      <c r="AY35" t="str">
        <f>IF(AX35="","",IF(AX35&lt;="19",LOOKUP(AX35,{"1","2","3","4","5","6","7","8","9","10","11","12","13","14","15","16","17","18","19"},{"One","Two","Three","Four","Five","Six","Seven","Eight","Nine","Ten","Eleven","Twelve","Thirteen","Fourteen","Fifteen","Sixteen","Seventeen","Eighteen","Nineteen"}),""))</f>
        <v/>
      </c>
      <c r="AZ35" t="str">
        <f>IF(AX35="","",IF(AND(AX35&lt;="99",AX35&gt;"19"),LOOKUP(AX35,{"20","30","40","50","60","70","80","90"},{"Twenty","Thirty","Forty","Fifty","Sixty","Seventy","Eighty","Ninety"}),""))</f>
        <v/>
      </c>
      <c r="BA35" t="str">
        <f t="shared" si="11"/>
        <v/>
      </c>
      <c r="BB35" t="str">
        <f>IF(BA35="","",LOOKUP(BA35,{"1","2","3","4","5","6","7","8","9"},{"One","Two","Three","Four","Five","Six","Seven","Eight","Nine"}))</f>
        <v/>
      </c>
      <c r="BC35"/>
      <c r="BD35"/>
      <c r="BE35"/>
      <c r="BF35" s="226" t="str">
        <f t="shared" si="12"/>
        <v>ZERO            Only</v>
      </c>
      <c r="BG35" s="226"/>
      <c r="BH35" s="226"/>
      <c r="BI35" s="226"/>
      <c r="BJ35" s="226"/>
      <c r="BK35" t="str">
        <f t="shared" si="13"/>
        <v>ZERO Only</v>
      </c>
      <c r="BL35" s="80" t="str">
        <f t="shared" si="14"/>
        <v/>
      </c>
      <c r="BM35" s="80" t="b">
        <f t="shared" si="15"/>
        <v>0</v>
      </c>
      <c r="BN35" s="80" t="b">
        <f t="shared" si="16"/>
        <v>0</v>
      </c>
      <c r="BO35" s="80" t="b">
        <f t="shared" si="17"/>
        <v>0</v>
      </c>
      <c r="BP35" s="80" t="str">
        <f t="shared" si="18"/>
        <v/>
      </c>
      <c r="BQ35" s="80" t="str">
        <f t="shared" si="19"/>
        <v/>
      </c>
      <c r="BR35" s="80" t="str">
        <f t="shared" si="20"/>
        <v/>
      </c>
      <c r="BS35" s="80" t="str">
        <f t="shared" si="21"/>
        <v/>
      </c>
      <c r="BT35" s="75" t="str">
        <f t="shared" si="22"/>
        <v/>
      </c>
      <c r="BU35" s="76" t="str">
        <f t="shared" si="41"/>
        <v>INCORRECT</v>
      </c>
      <c r="BV35" s="80" t="b">
        <f t="shared" si="42"/>
        <v>0</v>
      </c>
      <c r="BW35" s="77" t="str">
        <f t="shared" si="23"/>
        <v/>
      </c>
      <c r="BX35" s="80" t="b">
        <f t="shared" si="24"/>
        <v>0</v>
      </c>
      <c r="BY35" s="80" t="b">
        <f t="shared" si="25"/>
        <v>0</v>
      </c>
      <c r="BZ35" s="80" t="b">
        <f t="shared" si="26"/>
        <v>0</v>
      </c>
      <c r="CA35" s="80" t="b">
        <f t="shared" si="27"/>
        <v>0</v>
      </c>
      <c r="CB35" s="80" t="b">
        <f t="shared" si="28"/>
        <v>0</v>
      </c>
      <c r="CC35" s="80" t="b">
        <f t="shared" si="29"/>
        <v>0</v>
      </c>
      <c r="CD35" s="80" t="str">
        <f t="shared" si="30"/>
        <v/>
      </c>
      <c r="CE35" s="80" t="str">
        <f t="shared" si="31"/>
        <v/>
      </c>
      <c r="CF35" s="80" t="str">
        <f t="shared" si="32"/>
        <v/>
      </c>
      <c r="CG35" s="80" t="str">
        <f t="shared" si="33"/>
        <v/>
      </c>
      <c r="CH35" s="80" t="str">
        <f t="shared" si="34"/>
        <v/>
      </c>
      <c r="CI35" s="80" t="str">
        <f t="shared" si="35"/>
        <v/>
      </c>
      <c r="CJ35" s="77" t="str">
        <f t="shared" si="36"/>
        <v/>
      </c>
      <c r="CK35" s="77" t="str">
        <f t="shared" si="37"/>
        <v/>
      </c>
      <c r="CL35" s="78" t="str">
        <f t="shared" si="38"/>
        <v>NO</v>
      </c>
      <c r="CM35" s="78" t="str">
        <f t="shared" si="39"/>
        <v>NO</v>
      </c>
      <c r="CN35" s="76" t="str">
        <f t="shared" si="43"/>
        <v>NO</v>
      </c>
      <c r="CO35" s="76" t="str">
        <f t="shared" si="44"/>
        <v>NO</v>
      </c>
      <c r="CP35" s="78" t="str">
        <f t="shared" si="45"/>
        <v>OK</v>
      </c>
      <c r="CQ35" s="80" t="b">
        <f t="shared" si="46"/>
        <v>0</v>
      </c>
      <c r="CR35" s="80" t="b">
        <f t="shared" si="47"/>
        <v>0</v>
      </c>
      <c r="CS35" s="80" t="b">
        <f t="shared" si="48"/>
        <v>0</v>
      </c>
      <c r="CT35" s="80" t="b">
        <f t="shared" si="49"/>
        <v>0</v>
      </c>
      <c r="CU35" s="77" t="str">
        <f t="shared" si="50"/>
        <v>SEQUENCE INCORRECT</v>
      </c>
      <c r="CV35" s="79">
        <f>COUNTIF(B19:B34,T(B35))</f>
        <v>16</v>
      </c>
    </row>
    <row r="36" spans="1:100" s="35" customFormat="1" ht="20.100000000000001" customHeight="1" thickBot="1">
      <c r="A36" s="64"/>
      <c r="B36" s="120"/>
      <c r="C36" s="122"/>
      <c r="D36" s="120"/>
      <c r="E36" s="121"/>
      <c r="F36" s="121"/>
      <c r="G36" s="121"/>
      <c r="H36" s="121"/>
      <c r="I36" s="121"/>
      <c r="J36" s="121"/>
      <c r="K36" s="122"/>
      <c r="L36" s="123" t="str">
        <f>IF(AND(AH36="OK",T36="OK"),IF(AND(A36&lt;&gt;"",B36&lt;&gt;"",D36="ABS"),"ABS",IF(AND(A36&lt;&gt;"",B36&lt;&gt;"",D36="ZERO"),"ZERO Only",IF(OR(A36="",B36="",D36="",D36&gt;J17),"",BK36))),"")</f>
        <v/>
      </c>
      <c r="M36" s="124"/>
      <c r="N36" s="124"/>
      <c r="O36" s="124"/>
      <c r="P36" s="124"/>
      <c r="Q36" s="124"/>
      <c r="R36" s="125"/>
      <c r="S36" s="138"/>
      <c r="T36" s="85" t="str">
        <f t="shared" si="1"/>
        <v/>
      </c>
      <c r="U36" s="185" t="str">
        <f>IF(AND(A36&lt;&gt;"",B36&lt;&gt;"",D36&lt;&gt;"ABS",D36&lt;&gt;"ZERO"),IF(OR(D36&gt;J17,D36=""),"Final Semester Marks incorrect",""),"")</f>
        <v/>
      </c>
      <c r="V36" s="181"/>
      <c r="W36" s="181"/>
      <c r="X36" s="181" t="str">
        <f t="shared" si="2"/>
        <v/>
      </c>
      <c r="Y36" s="181"/>
      <c r="Z36" s="181"/>
      <c r="AA36" s="181"/>
      <c r="AB36" s="181"/>
      <c r="AC36" s="17" t="b">
        <f>IF(AND( EXACT(LEFT(B36,LEN(J8)), J8),ISNUMBER(INT(MID(B36,(LEN(J8)+1),1))),ISNUMBER(INT(MID(B36,(LEN(J8)+2),1))), MID(B36,(LEN(J8)+1),2)&lt;&gt;"00",OR(ISNUMBER(INT(MID(B36,(LEN(J8)+3),1))),MID(B36,(LEN(J8)+3),1)=""),  OR(AND(ISNUMBER(INT(MID(B36,(LEN(J8)+1),3))),MID(B36,(LEN(J8)+1),1)&lt;&gt;"0", MID(B36,(LEN(J8)+4),1)=""),AND((ISNUMBER(INT(MID(B36,(LEN(J8)+1),2)))),MID(B36,(LEN(J8)+3),1)=""))),"OK")</f>
        <v>0</v>
      </c>
      <c r="AD36" s="18"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E36" s="19" t="b">
        <f>IF(LEFT(B36,1)="K",IF(AND(EXACT(LEFT(B36,3),LEFT(J8,3)),MID(B36,4,1)="-",ISNUMBER(INT(MID(B36,5,1))),ISNUMBER(INT(MID(B36,6,1))),MID(B36,5,2)&lt;&gt;"00", MID(B36,5,2)&lt;&gt;MID(J8,2,2),EXACT(MID(B36,7,2), RIGHT(J8,2)),ISNUMBER(INT(MID(B36,9,1))),ISNUMBER(INT(MID(B36,10,1))),MID(B36,9,2)&lt;&gt;"00",OR(ISNUMBER(INT(MID(B36,9,3))),MID(B36,11,1)=""),OR(AND(ISNUMBER(INT(MID(B36,9,3))),MID(B36,9,1)&lt;&gt;"0",MID(B36,12,1)=""),AND((ISNUMBER(INT(MID(B36,9,2)))),MID(B36,11,1)=""))),"oKK"))</f>
        <v>0</v>
      </c>
      <c r="AF36" s="16"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G36" s="35" t="b">
        <f t="shared" si="40"/>
        <v>0</v>
      </c>
      <c r="AH36" s="35" t="str">
        <f t="shared" si="3"/>
        <v>S# INCORRECT</v>
      </c>
      <c r="AK36">
        <f t="shared" si="4"/>
        <v>0</v>
      </c>
      <c r="AL36"/>
      <c r="AM36" t="str">
        <f>IF(AK36="","",IF(AK36&lt;=19,LOOKUP(AK36,{0,1,2,3,4,5,6,7,8,9,10,11,12,13,14,15,16,17,18,19},{"ZERO","One","Two","Three","Four","Five","Six","Seven","Eight","Nine","Ten","Eleven","Twelve","Thirteen","Fourteen","Fifteen","Sixteen","Seventeen","Eighteen","Nineteen"}),""))</f>
        <v>ZERO</v>
      </c>
      <c r="AN36" t="str">
        <f>IF(AND(AK36&lt;=99, AK36&gt;19),LOOKUP(AK36,{20,30,40,50,60,70,80,90},{"Twenty","Thirty","Forty","Fifty","Sixty","Seventy","Eighty","Ninety"}),"")</f>
        <v/>
      </c>
      <c r="AO36" t="str">
        <f t="shared" si="5"/>
        <v/>
      </c>
      <c r="AP36" t="str">
        <f>IF(AO36="","",LOOKUP(AO36,{"1","2","3","4","5","6","7","8","9"},{"One","Two","Three","Four","Five","Six","Seven","Eight","Nine"}))</f>
        <v/>
      </c>
      <c r="AQ36" t="str">
        <f t="shared" si="6"/>
        <v/>
      </c>
      <c r="AR36" t="str">
        <f>IF(AQ36="","",LOOKUP(AQ36,{"1","2","3","4","5","6","7","8","9"},{"One","Two","Three","Four","Five","Six","Seven","Eight","Nine"}))</f>
        <v/>
      </c>
      <c r="AS36" t="str">
        <f t="shared" si="7"/>
        <v/>
      </c>
      <c r="AT36" t="str">
        <f t="shared" si="8"/>
        <v/>
      </c>
      <c r="AU36" t="str">
        <f>IF(AT36="","",LOOKUP(AT36,{"0","1","2","3","4","5","6","7","8","9"},{"","One","Two","Three","Four","Five","Six","Seven","Eight","Nine"}))</f>
        <v/>
      </c>
      <c r="AV36" t="str">
        <f t="shared" si="9"/>
        <v/>
      </c>
      <c r="AW36" t="str">
        <f>IF(AV36="","",LOOKUP(AV36,{"10","20","30","40","50","60","70","80","90"},{"Ten","Twenty","Thirty","Forty","Fifty","Sixty","Seventy","Eighty","Ninety"}))</f>
        <v/>
      </c>
      <c r="AX36" t="str">
        <f t="shared" si="10"/>
        <v/>
      </c>
      <c r="AY36" t="str">
        <f>IF(AX36="","",IF(AX36&lt;="19",LOOKUP(AX36,{"1","2","3","4","5","6","7","8","9","10","11","12","13","14","15","16","17","18","19"},{"One","Two","Three","Four","Five","Six","Seven","Eight","Nine","Ten","Eleven","Twelve","Thirteen","Fourteen","Fifteen","Sixteen","Seventeen","Eighteen","Nineteen"}),""))</f>
        <v/>
      </c>
      <c r="AZ36" t="str">
        <f>IF(AX36="","",IF(AND(AX36&lt;="99",AX36&gt;"19"),LOOKUP(AX36,{"20","30","40","50","60","70","80","90"},{"Twenty","Thirty","Forty","Fifty","Sixty","Seventy","Eighty","Ninety"}),""))</f>
        <v/>
      </c>
      <c r="BA36" t="str">
        <f t="shared" si="11"/>
        <v/>
      </c>
      <c r="BB36" t="str">
        <f>IF(BA36="","",LOOKUP(BA36,{"1","2","3","4","5","6","7","8","9"},{"One","Two","Three","Four","Five","Six","Seven","Eight","Nine"}))</f>
        <v/>
      </c>
      <c r="BC36"/>
      <c r="BD36"/>
      <c r="BE36"/>
      <c r="BF36" s="226" t="str">
        <f t="shared" si="12"/>
        <v>ZERO            Only</v>
      </c>
      <c r="BG36" s="226"/>
      <c r="BH36" s="226"/>
      <c r="BI36" s="226"/>
      <c r="BJ36" s="226"/>
      <c r="BK36" t="str">
        <f t="shared" si="13"/>
        <v>ZERO Only</v>
      </c>
      <c r="BL36" s="80" t="str">
        <f t="shared" si="14"/>
        <v/>
      </c>
      <c r="BM36" s="80" t="b">
        <f t="shared" si="15"/>
        <v>0</v>
      </c>
      <c r="BN36" s="80" t="b">
        <f t="shared" si="16"/>
        <v>0</v>
      </c>
      <c r="BO36" s="80" t="b">
        <f t="shared" si="17"/>
        <v>0</v>
      </c>
      <c r="BP36" s="80" t="str">
        <f t="shared" si="18"/>
        <v/>
      </c>
      <c r="BQ36" s="80" t="str">
        <f t="shared" si="19"/>
        <v/>
      </c>
      <c r="BR36" s="80" t="str">
        <f t="shared" si="20"/>
        <v/>
      </c>
      <c r="BS36" s="80" t="str">
        <f t="shared" si="21"/>
        <v/>
      </c>
      <c r="BT36" s="75" t="str">
        <f t="shared" si="22"/>
        <v/>
      </c>
      <c r="BU36" s="76" t="str">
        <f t="shared" si="41"/>
        <v>INCORRECT</v>
      </c>
      <c r="BV36" s="80" t="b">
        <f t="shared" si="42"/>
        <v>0</v>
      </c>
      <c r="BW36" s="77" t="str">
        <f t="shared" si="23"/>
        <v/>
      </c>
      <c r="BX36" s="80" t="b">
        <f t="shared" si="24"/>
        <v>0</v>
      </c>
      <c r="BY36" s="80" t="b">
        <f t="shared" si="25"/>
        <v>0</v>
      </c>
      <c r="BZ36" s="80" t="b">
        <f t="shared" si="26"/>
        <v>0</v>
      </c>
      <c r="CA36" s="80" t="b">
        <f t="shared" si="27"/>
        <v>0</v>
      </c>
      <c r="CB36" s="80" t="b">
        <f t="shared" si="28"/>
        <v>0</v>
      </c>
      <c r="CC36" s="80" t="b">
        <f t="shared" si="29"/>
        <v>0</v>
      </c>
      <c r="CD36" s="80" t="str">
        <f t="shared" si="30"/>
        <v/>
      </c>
      <c r="CE36" s="80" t="str">
        <f t="shared" si="31"/>
        <v/>
      </c>
      <c r="CF36" s="80" t="str">
        <f t="shared" si="32"/>
        <v/>
      </c>
      <c r="CG36" s="80" t="str">
        <f t="shared" si="33"/>
        <v/>
      </c>
      <c r="CH36" s="80" t="str">
        <f t="shared" si="34"/>
        <v/>
      </c>
      <c r="CI36" s="80" t="str">
        <f t="shared" si="35"/>
        <v/>
      </c>
      <c r="CJ36" s="77" t="str">
        <f t="shared" si="36"/>
        <v/>
      </c>
      <c r="CK36" s="77" t="str">
        <f t="shared" si="37"/>
        <v/>
      </c>
      <c r="CL36" s="78" t="str">
        <f t="shared" si="38"/>
        <v>NO</v>
      </c>
      <c r="CM36" s="78" t="str">
        <f t="shared" si="39"/>
        <v>NO</v>
      </c>
      <c r="CN36" s="76" t="str">
        <f t="shared" si="43"/>
        <v>NO</v>
      </c>
      <c r="CO36" s="76" t="str">
        <f t="shared" si="44"/>
        <v>NO</v>
      </c>
      <c r="CP36" s="78" t="str">
        <f t="shared" si="45"/>
        <v>OK</v>
      </c>
      <c r="CQ36" s="80" t="b">
        <f t="shared" si="46"/>
        <v>0</v>
      </c>
      <c r="CR36" s="80" t="b">
        <f t="shared" si="47"/>
        <v>0</v>
      </c>
      <c r="CS36" s="80" t="b">
        <f t="shared" si="48"/>
        <v>0</v>
      </c>
      <c r="CT36" s="80" t="b">
        <f t="shared" si="49"/>
        <v>0</v>
      </c>
      <c r="CU36" s="77" t="str">
        <f t="shared" si="50"/>
        <v>SEQUENCE INCORRECT</v>
      </c>
      <c r="CV36" s="79">
        <f>COUNTIF(B19:B35,T(B36))</f>
        <v>17</v>
      </c>
    </row>
    <row r="37" spans="1:100" s="35" customFormat="1" ht="20.100000000000001" customHeight="1" thickBot="1">
      <c r="A37" s="68"/>
      <c r="B37" s="120"/>
      <c r="C37" s="122"/>
      <c r="D37" s="120"/>
      <c r="E37" s="121"/>
      <c r="F37" s="121"/>
      <c r="G37" s="121"/>
      <c r="H37" s="121"/>
      <c r="I37" s="121"/>
      <c r="J37" s="121"/>
      <c r="K37" s="122"/>
      <c r="L37" s="123" t="str">
        <f>IF(AND(AH37="OK",T37="OK"),IF(AND(A37&lt;&gt;"",B37&lt;&gt;"",D37="ABS"),"ABS",IF(AND(A37&lt;&gt;"",B37&lt;&gt;"",D37="ZERO"),"ZERO Only",IF(OR(A37="",B37="",D37="",D37&gt;J17),"",BK37))),"")</f>
        <v/>
      </c>
      <c r="M37" s="124"/>
      <c r="N37" s="124"/>
      <c r="O37" s="124"/>
      <c r="P37" s="124"/>
      <c r="Q37" s="124"/>
      <c r="R37" s="125"/>
      <c r="S37" s="138"/>
      <c r="T37" s="85" t="str">
        <f t="shared" si="1"/>
        <v/>
      </c>
      <c r="U37" s="185" t="str">
        <f>IF(AND(A37&lt;&gt;"",B37&lt;&gt;"",D37&lt;&gt;"ABS",D37&lt;&gt;"ZERO"),IF(OR(D37&gt;J17,D37=""),"Final Semester Marks incorrect",""),"")</f>
        <v/>
      </c>
      <c r="V37" s="181"/>
      <c r="W37" s="181"/>
      <c r="X37" s="181" t="str">
        <f t="shared" si="2"/>
        <v/>
      </c>
      <c r="Y37" s="181"/>
      <c r="Z37" s="181"/>
      <c r="AA37" s="181"/>
      <c r="AB37" s="181"/>
      <c r="AC37" s="17" t="b">
        <f>IF(AND( EXACT(LEFT(B37,LEN(J8)), J8),ISNUMBER(INT(MID(B37,(LEN(J8)+1),1))),ISNUMBER(INT(MID(B37,(LEN(J8)+2),1))), MID(B37,(LEN(J8)+1),2)&lt;&gt;"00",OR(ISNUMBER(INT(MID(B37,(LEN(J8)+3),1))),MID(B37,(LEN(J8)+3),1)=""),  OR(AND(ISNUMBER(INT(MID(B37,(LEN(J8)+1),3))),MID(B37,(LEN(J8)+1),1)&lt;&gt;"0", MID(B37,(LEN(J8)+4),1)=""),AND((ISNUMBER(INT(MID(B37,(LEN(J8)+1),2)))),MID(B37,(LEN(J8)+3),1)=""))),"OK")</f>
        <v>0</v>
      </c>
      <c r="AD37" s="18"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E37" s="19" t="b">
        <f>IF(LEFT(B37,1)="K",IF(AND(EXACT(LEFT(B37,3),LEFT(J8,3)),MID(B37,4,1)="-",ISNUMBER(INT(MID(B37,5,1))),ISNUMBER(INT(MID(B37,6,1))),MID(B37,5,2)&lt;&gt;"00", MID(B37,5,2)&lt;&gt;MID(J8,2,2),EXACT(MID(B37,7,2), RIGHT(J8,2)),ISNUMBER(INT(MID(B37,9,1))),ISNUMBER(INT(MID(B37,10,1))),MID(B37,9,2)&lt;&gt;"00",OR(ISNUMBER(INT(MID(B37,9,3))),MID(B37,11,1)=""),OR(AND(ISNUMBER(INT(MID(B37,9,3))),MID(B37,9,1)&lt;&gt;"0",MID(B37,12,1)=""),AND((ISNUMBER(INT(MID(B37,9,2)))),MID(B37,11,1)=""))),"oKK"))</f>
        <v>0</v>
      </c>
      <c r="AF37" s="16"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G37" s="35" t="b">
        <f t="shared" si="40"/>
        <v>0</v>
      </c>
      <c r="AH37" s="35" t="str">
        <f t="shared" si="3"/>
        <v>S# INCORRECT</v>
      </c>
      <c r="AK37">
        <f t="shared" si="4"/>
        <v>0</v>
      </c>
      <c r="AL37"/>
      <c r="AM37" t="str">
        <f>IF(AK37="","",IF(AK37&lt;=19,LOOKUP(AK37,{0,1,2,3,4,5,6,7,8,9,10,11,12,13,14,15,16,17,18,19},{"ZERO","One","Two","Three","Four","Five","Six","Seven","Eight","Nine","Ten","Eleven","Twelve","Thirteen","Fourteen","Fifteen","Sixteen","Seventeen","Eighteen","Nineteen"}),""))</f>
        <v>ZERO</v>
      </c>
      <c r="AN37" t="str">
        <f>IF(AND(AK37&lt;=99, AK37&gt;19),LOOKUP(AK37,{20,30,40,50,60,70,80,90},{"Twenty","Thirty","Forty","Fifty","Sixty","Seventy","Eighty","Ninety"}),"")</f>
        <v/>
      </c>
      <c r="AO37" t="str">
        <f t="shared" si="5"/>
        <v/>
      </c>
      <c r="AP37" t="str">
        <f>IF(AO37="","",LOOKUP(AO37,{"1","2","3","4","5","6","7","8","9"},{"One","Two","Three","Four","Five","Six","Seven","Eight","Nine"}))</f>
        <v/>
      </c>
      <c r="AQ37" t="str">
        <f t="shared" si="6"/>
        <v/>
      </c>
      <c r="AR37" t="str">
        <f>IF(AQ37="","",LOOKUP(AQ37,{"1","2","3","4","5","6","7","8","9"},{"One","Two","Three","Four","Five","Six","Seven","Eight","Nine"}))</f>
        <v/>
      </c>
      <c r="AS37" t="str">
        <f t="shared" si="7"/>
        <v/>
      </c>
      <c r="AT37" t="str">
        <f t="shared" si="8"/>
        <v/>
      </c>
      <c r="AU37" t="str">
        <f>IF(AT37="","",LOOKUP(AT37,{"0","1","2","3","4","5","6","7","8","9"},{"","One","Two","Three","Four","Five","Six","Seven","Eight","Nine"}))</f>
        <v/>
      </c>
      <c r="AV37" t="str">
        <f t="shared" si="9"/>
        <v/>
      </c>
      <c r="AW37" t="str">
        <f>IF(AV37="","",LOOKUP(AV37,{"10","20","30","40","50","60","70","80","90"},{"Ten","Twenty","Thirty","Forty","Fifty","Sixty","Seventy","Eighty","Ninety"}))</f>
        <v/>
      </c>
      <c r="AX37" t="str">
        <f t="shared" si="10"/>
        <v/>
      </c>
      <c r="AY37" t="str">
        <f>IF(AX37="","",IF(AX37&lt;="19",LOOKUP(AX37,{"1","2","3","4","5","6","7","8","9","10","11","12","13","14","15","16","17","18","19"},{"One","Two","Three","Four","Five","Six","Seven","Eight","Nine","Ten","Eleven","Twelve","Thirteen","Fourteen","Fifteen","Sixteen","Seventeen","Eighteen","Nineteen"}),""))</f>
        <v/>
      </c>
      <c r="AZ37" t="str">
        <f>IF(AX37="","",IF(AND(AX37&lt;="99",AX37&gt;"19"),LOOKUP(AX37,{"20","30","40","50","60","70","80","90"},{"Twenty","Thirty","Forty","Fifty","Sixty","Seventy","Eighty","Ninety"}),""))</f>
        <v/>
      </c>
      <c r="BA37" t="str">
        <f t="shared" si="11"/>
        <v/>
      </c>
      <c r="BB37" t="str">
        <f>IF(BA37="","",LOOKUP(BA37,{"1","2","3","4","5","6","7","8","9"},{"One","Two","Three","Four","Five","Six","Seven","Eight","Nine"}))</f>
        <v/>
      </c>
      <c r="BC37"/>
      <c r="BD37"/>
      <c r="BE37"/>
      <c r="BF37" s="226" t="str">
        <f t="shared" si="12"/>
        <v>ZERO            Only</v>
      </c>
      <c r="BG37" s="226"/>
      <c r="BH37" s="226"/>
      <c r="BI37" s="226"/>
      <c r="BJ37" s="226"/>
      <c r="BK37" t="str">
        <f t="shared" si="13"/>
        <v>ZERO Only</v>
      </c>
      <c r="BL37" s="80" t="str">
        <f t="shared" si="14"/>
        <v/>
      </c>
      <c r="BM37" s="80" t="b">
        <f t="shared" si="15"/>
        <v>0</v>
      </c>
      <c r="BN37" s="80" t="b">
        <f t="shared" si="16"/>
        <v>0</v>
      </c>
      <c r="BO37" s="80" t="b">
        <f t="shared" si="17"/>
        <v>0</v>
      </c>
      <c r="BP37" s="80" t="str">
        <f t="shared" si="18"/>
        <v/>
      </c>
      <c r="BQ37" s="80" t="str">
        <f t="shared" si="19"/>
        <v/>
      </c>
      <c r="BR37" s="80" t="str">
        <f t="shared" si="20"/>
        <v/>
      </c>
      <c r="BS37" s="80" t="str">
        <f t="shared" si="21"/>
        <v/>
      </c>
      <c r="BT37" s="75" t="str">
        <f t="shared" si="22"/>
        <v/>
      </c>
      <c r="BU37" s="76" t="str">
        <f t="shared" si="41"/>
        <v>INCORRECT</v>
      </c>
      <c r="BV37" s="80" t="b">
        <f t="shared" si="42"/>
        <v>0</v>
      </c>
      <c r="BW37" s="77" t="str">
        <f t="shared" si="23"/>
        <v/>
      </c>
      <c r="BX37" s="80" t="b">
        <f t="shared" si="24"/>
        <v>0</v>
      </c>
      <c r="BY37" s="80" t="b">
        <f t="shared" si="25"/>
        <v>0</v>
      </c>
      <c r="BZ37" s="80" t="b">
        <f t="shared" si="26"/>
        <v>0</v>
      </c>
      <c r="CA37" s="80" t="b">
        <f t="shared" si="27"/>
        <v>0</v>
      </c>
      <c r="CB37" s="80" t="b">
        <f t="shared" si="28"/>
        <v>0</v>
      </c>
      <c r="CC37" s="80" t="b">
        <f t="shared" si="29"/>
        <v>0</v>
      </c>
      <c r="CD37" s="80" t="str">
        <f t="shared" si="30"/>
        <v/>
      </c>
      <c r="CE37" s="80" t="str">
        <f t="shared" si="31"/>
        <v/>
      </c>
      <c r="CF37" s="80" t="str">
        <f t="shared" si="32"/>
        <v/>
      </c>
      <c r="CG37" s="80" t="str">
        <f t="shared" si="33"/>
        <v/>
      </c>
      <c r="CH37" s="80" t="str">
        <f t="shared" si="34"/>
        <v/>
      </c>
      <c r="CI37" s="80" t="str">
        <f t="shared" si="35"/>
        <v/>
      </c>
      <c r="CJ37" s="77" t="str">
        <f t="shared" si="36"/>
        <v/>
      </c>
      <c r="CK37" s="77" t="str">
        <f t="shared" si="37"/>
        <v/>
      </c>
      <c r="CL37" s="78" t="str">
        <f t="shared" si="38"/>
        <v>NO</v>
      </c>
      <c r="CM37" s="78" t="str">
        <f t="shared" si="39"/>
        <v>NO</v>
      </c>
      <c r="CN37" s="76" t="str">
        <f t="shared" si="43"/>
        <v>NO</v>
      </c>
      <c r="CO37" s="76" t="str">
        <f t="shared" si="44"/>
        <v>NO</v>
      </c>
      <c r="CP37" s="78" t="str">
        <f t="shared" si="45"/>
        <v>OK</v>
      </c>
      <c r="CQ37" s="80" t="b">
        <f t="shared" si="46"/>
        <v>0</v>
      </c>
      <c r="CR37" s="80" t="b">
        <f t="shared" si="47"/>
        <v>0</v>
      </c>
      <c r="CS37" s="80" t="b">
        <f t="shared" si="48"/>
        <v>0</v>
      </c>
      <c r="CT37" s="80" t="b">
        <f t="shared" si="49"/>
        <v>0</v>
      </c>
      <c r="CU37" s="77" t="str">
        <f t="shared" si="50"/>
        <v>SEQUENCE INCORRECT</v>
      </c>
      <c r="CV37" s="79">
        <f>COUNTIF(B19:B36,T(B37))</f>
        <v>18</v>
      </c>
    </row>
    <row r="38" spans="1:100" s="35" customFormat="1" ht="20.100000000000001" customHeight="1" thickBot="1">
      <c r="A38" s="64"/>
      <c r="B38" s="120"/>
      <c r="C38" s="122"/>
      <c r="D38" s="120"/>
      <c r="E38" s="121"/>
      <c r="F38" s="121"/>
      <c r="G38" s="121"/>
      <c r="H38" s="121"/>
      <c r="I38" s="121"/>
      <c r="J38" s="121"/>
      <c r="K38" s="122"/>
      <c r="L38" s="123" t="str">
        <f>IF(AND(AH38="OK",T38="OK"),IF(AND(A38&lt;&gt;"",B38&lt;&gt;"",D38="ABS"),"ABS",IF(AND(A38&lt;&gt;"",B38&lt;&gt;"",D38="ZERO"),"ZERO Only",IF(OR(A38="",B38="",D38="",D38&gt;J17),"",BK38))),"")</f>
        <v/>
      </c>
      <c r="M38" s="124"/>
      <c r="N38" s="124"/>
      <c r="O38" s="124"/>
      <c r="P38" s="124"/>
      <c r="Q38" s="124"/>
      <c r="R38" s="125"/>
      <c r="S38" s="138"/>
      <c r="T38" s="85" t="str">
        <f t="shared" si="1"/>
        <v/>
      </c>
      <c r="U38" s="185" t="str">
        <f>IF(AND(A38&lt;&gt;"",B38&lt;&gt;"",D38&lt;&gt;"ABS",D38&lt;&gt;"ZERO"),IF(OR(D38&gt;J17,D38=""),"Final Semester Marks incorrect",""),"")</f>
        <v/>
      </c>
      <c r="V38" s="181"/>
      <c r="W38" s="181"/>
      <c r="X38" s="181" t="str">
        <f t="shared" si="2"/>
        <v/>
      </c>
      <c r="Y38" s="181"/>
      <c r="Z38" s="181"/>
      <c r="AA38" s="181"/>
      <c r="AB38" s="181"/>
      <c r="AC38" s="17" t="b">
        <f>IF(AND( EXACT(LEFT(B38,LEN(J8)), J8),ISNUMBER(INT(MID(B38,(LEN(J8)+1),1))),ISNUMBER(INT(MID(B38,(LEN(J8)+2),1))), MID(B38,(LEN(J8)+1),2)&lt;&gt;"00",OR(ISNUMBER(INT(MID(B38,(LEN(J8)+3),1))),MID(B38,(LEN(J8)+3),1)=""),  OR(AND(ISNUMBER(INT(MID(B38,(LEN(J8)+1),3))),MID(B38,(LEN(J8)+1),1)&lt;&gt;"0", MID(B38,(LEN(J8)+4),1)=""),AND((ISNUMBER(INT(MID(B38,(LEN(J8)+1),2)))),MID(B38,(LEN(J8)+3),1)=""))),"OK")</f>
        <v>0</v>
      </c>
      <c r="AD38" s="18"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E38" s="19" t="b">
        <f>IF(LEFT(B38,1)="K",IF(AND(EXACT(LEFT(B38,3),LEFT(J8,3)),MID(B38,4,1)="-",ISNUMBER(INT(MID(B38,5,1))),ISNUMBER(INT(MID(B38,6,1))),MID(B38,5,2)&lt;&gt;"00", MID(B38,5,2)&lt;&gt;MID(J8,2,2),EXACT(MID(B38,7,2), RIGHT(J8,2)),ISNUMBER(INT(MID(B38,9,1))),ISNUMBER(INT(MID(B38,10,1))),MID(B38,9,2)&lt;&gt;"00",OR(ISNUMBER(INT(MID(B38,9,3))),MID(B38,11,1)=""),OR(AND(ISNUMBER(INT(MID(B38,9,3))),MID(B38,9,1)&lt;&gt;"0",MID(B38,12,1)=""),AND((ISNUMBER(INT(MID(B38,9,2)))),MID(B38,11,1)=""))),"oKK"))</f>
        <v>0</v>
      </c>
      <c r="AF38" s="16"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G38" s="35" t="b">
        <f t="shared" si="40"/>
        <v>0</v>
      </c>
      <c r="AH38" s="35" t="str">
        <f t="shared" si="3"/>
        <v>S# INCORRECT</v>
      </c>
      <c r="AK38">
        <f t="shared" si="4"/>
        <v>0</v>
      </c>
      <c r="AL38"/>
      <c r="AM38" t="str">
        <f>IF(AK38="","",IF(AK38&lt;=19,LOOKUP(AK38,{0,1,2,3,4,5,6,7,8,9,10,11,12,13,14,15,16,17,18,19},{"ZERO","One","Two","Three","Four","Five","Six","Seven","Eight","Nine","Ten","Eleven","Twelve","Thirteen","Fourteen","Fifteen","Sixteen","Seventeen","Eighteen","Nineteen"}),""))</f>
        <v>ZERO</v>
      </c>
      <c r="AN38" t="str">
        <f>IF(AND(AK38&lt;=99, AK38&gt;19),LOOKUP(AK38,{20,30,40,50,60,70,80,90},{"Twenty","Thirty","Forty","Fifty","Sixty","Seventy","Eighty","Ninety"}),"")</f>
        <v/>
      </c>
      <c r="AO38" t="str">
        <f t="shared" si="5"/>
        <v/>
      </c>
      <c r="AP38" t="str">
        <f>IF(AO38="","",LOOKUP(AO38,{"1","2","3","4","5","6","7","8","9"},{"One","Two","Three","Four","Five","Six","Seven","Eight","Nine"}))</f>
        <v/>
      </c>
      <c r="AQ38" t="str">
        <f t="shared" si="6"/>
        <v/>
      </c>
      <c r="AR38" t="str">
        <f>IF(AQ38="","",LOOKUP(AQ38,{"1","2","3","4","5","6","7","8","9"},{"One","Two","Three","Four","Five","Six","Seven","Eight","Nine"}))</f>
        <v/>
      </c>
      <c r="AS38" t="str">
        <f t="shared" si="7"/>
        <v/>
      </c>
      <c r="AT38" t="str">
        <f t="shared" si="8"/>
        <v/>
      </c>
      <c r="AU38" t="str">
        <f>IF(AT38="","",LOOKUP(AT38,{"0","1","2","3","4","5","6","7","8","9"},{"","One","Two","Three","Four","Five","Six","Seven","Eight","Nine"}))</f>
        <v/>
      </c>
      <c r="AV38" t="str">
        <f t="shared" si="9"/>
        <v/>
      </c>
      <c r="AW38" t="str">
        <f>IF(AV38="","",LOOKUP(AV38,{"10","20","30","40","50","60","70","80","90"},{"Ten","Twenty","Thirty","Forty","Fifty","Sixty","Seventy","Eighty","Ninety"}))</f>
        <v/>
      </c>
      <c r="AX38" t="str">
        <f t="shared" si="10"/>
        <v/>
      </c>
      <c r="AY38" t="str">
        <f>IF(AX38="","",IF(AX38&lt;="19",LOOKUP(AX38,{"1","2","3","4","5","6","7","8","9","10","11","12","13","14","15","16","17","18","19"},{"One","Two","Three","Four","Five","Six","Seven","Eight","Nine","Ten","Eleven","Twelve","Thirteen","Fourteen","Fifteen","Sixteen","Seventeen","Eighteen","Nineteen"}),""))</f>
        <v/>
      </c>
      <c r="AZ38" t="str">
        <f>IF(AX38="","",IF(AND(AX38&lt;="99",AX38&gt;"19"),LOOKUP(AX38,{"20","30","40","50","60","70","80","90"},{"Twenty","Thirty","Forty","Fifty","Sixty","Seventy","Eighty","Ninety"}),""))</f>
        <v/>
      </c>
      <c r="BA38" t="str">
        <f t="shared" si="11"/>
        <v/>
      </c>
      <c r="BB38" t="str">
        <f>IF(BA38="","",LOOKUP(BA38,{"1","2","3","4","5","6","7","8","9"},{"One","Two","Three","Four","Five","Six","Seven","Eight","Nine"}))</f>
        <v/>
      </c>
      <c r="BC38"/>
      <c r="BD38"/>
      <c r="BE38"/>
      <c r="BF38" s="226" t="str">
        <f t="shared" si="12"/>
        <v>ZERO            Only</v>
      </c>
      <c r="BG38" s="226"/>
      <c r="BH38" s="226"/>
      <c r="BI38" s="226"/>
      <c r="BJ38" s="226"/>
      <c r="BK38" t="str">
        <f t="shared" si="13"/>
        <v>ZERO Only</v>
      </c>
      <c r="BL38" s="80" t="str">
        <f t="shared" si="14"/>
        <v/>
      </c>
      <c r="BM38" s="80" t="b">
        <f t="shared" si="15"/>
        <v>0</v>
      </c>
      <c r="BN38" s="80" t="b">
        <f t="shared" si="16"/>
        <v>0</v>
      </c>
      <c r="BO38" s="80" t="b">
        <f t="shared" si="17"/>
        <v>0</v>
      </c>
      <c r="BP38" s="80" t="str">
        <f t="shared" si="18"/>
        <v/>
      </c>
      <c r="BQ38" s="80" t="str">
        <f t="shared" si="19"/>
        <v/>
      </c>
      <c r="BR38" s="80" t="str">
        <f t="shared" si="20"/>
        <v/>
      </c>
      <c r="BS38" s="80" t="str">
        <f t="shared" si="21"/>
        <v/>
      </c>
      <c r="BT38" s="75" t="str">
        <f t="shared" si="22"/>
        <v/>
      </c>
      <c r="BU38" s="76" t="str">
        <f t="shared" si="41"/>
        <v>INCORRECT</v>
      </c>
      <c r="BV38" s="80" t="b">
        <f t="shared" si="42"/>
        <v>0</v>
      </c>
      <c r="BW38" s="77" t="str">
        <f t="shared" si="23"/>
        <v/>
      </c>
      <c r="BX38" s="80" t="b">
        <f t="shared" si="24"/>
        <v>0</v>
      </c>
      <c r="BY38" s="80" t="b">
        <f t="shared" si="25"/>
        <v>0</v>
      </c>
      <c r="BZ38" s="80" t="b">
        <f t="shared" si="26"/>
        <v>0</v>
      </c>
      <c r="CA38" s="80" t="b">
        <f t="shared" si="27"/>
        <v>0</v>
      </c>
      <c r="CB38" s="80" t="b">
        <f t="shared" si="28"/>
        <v>0</v>
      </c>
      <c r="CC38" s="80" t="b">
        <f t="shared" si="29"/>
        <v>0</v>
      </c>
      <c r="CD38" s="80" t="str">
        <f t="shared" si="30"/>
        <v/>
      </c>
      <c r="CE38" s="80" t="str">
        <f t="shared" si="31"/>
        <v/>
      </c>
      <c r="CF38" s="80" t="str">
        <f t="shared" si="32"/>
        <v/>
      </c>
      <c r="CG38" s="80" t="str">
        <f t="shared" si="33"/>
        <v/>
      </c>
      <c r="CH38" s="80" t="str">
        <f t="shared" si="34"/>
        <v/>
      </c>
      <c r="CI38" s="80" t="str">
        <f t="shared" si="35"/>
        <v/>
      </c>
      <c r="CJ38" s="77" t="str">
        <f t="shared" si="36"/>
        <v/>
      </c>
      <c r="CK38" s="77" t="str">
        <f t="shared" si="37"/>
        <v/>
      </c>
      <c r="CL38" s="78" t="str">
        <f t="shared" si="38"/>
        <v>NO</v>
      </c>
      <c r="CM38" s="78" t="str">
        <f t="shared" si="39"/>
        <v>NO</v>
      </c>
      <c r="CN38" s="76" t="str">
        <f t="shared" si="43"/>
        <v>NO</v>
      </c>
      <c r="CO38" s="76" t="str">
        <f t="shared" si="44"/>
        <v>NO</v>
      </c>
      <c r="CP38" s="78" t="str">
        <f t="shared" si="45"/>
        <v>OK</v>
      </c>
      <c r="CQ38" s="80" t="b">
        <f t="shared" si="46"/>
        <v>0</v>
      </c>
      <c r="CR38" s="80" t="b">
        <f t="shared" si="47"/>
        <v>0</v>
      </c>
      <c r="CS38" s="80" t="b">
        <f t="shared" si="48"/>
        <v>0</v>
      </c>
      <c r="CT38" s="80" t="b">
        <f t="shared" si="49"/>
        <v>0</v>
      </c>
      <c r="CU38" s="77" t="str">
        <f t="shared" si="50"/>
        <v>SEQUENCE INCORRECT</v>
      </c>
      <c r="CV38" s="79">
        <f>COUNTIF(B19:B37,T(B38))</f>
        <v>19</v>
      </c>
    </row>
    <row r="39" spans="1:100" ht="16.5" customHeight="1" thickBot="1">
      <c r="A39" s="70" t="s">
        <v>148</v>
      </c>
      <c r="B39" s="71" t="s">
        <v>148</v>
      </c>
      <c r="C39" s="215" t="s">
        <v>124</v>
      </c>
      <c r="D39" s="215"/>
      <c r="E39" s="215"/>
      <c r="F39" s="215"/>
      <c r="G39" s="215"/>
      <c r="H39" s="215"/>
      <c r="I39" s="215"/>
      <c r="J39" s="215"/>
      <c r="K39" s="215"/>
      <c r="L39" s="215"/>
      <c r="M39" s="215"/>
      <c r="N39" s="215"/>
      <c r="O39" s="215"/>
      <c r="P39" s="215"/>
      <c r="Q39" s="215"/>
      <c r="R39" s="215"/>
      <c r="S39" s="138"/>
      <c r="T39" s="24">
        <f>COUNTIF(T19:T38,"FORMAT INCORRECT")+COUNTIF(T19:T38,"SEQUENCE INCORRECT")</f>
        <v>0</v>
      </c>
      <c r="U39" s="238">
        <f>COUNTIF(U19:U38,"Final Semester Marks incorrect")</f>
        <v>0</v>
      </c>
      <c r="V39" s="239"/>
      <c r="W39" s="239"/>
      <c r="X39" s="238">
        <f>COUNTIF(X19:AB38,"Given Marks or Format is incorrect")</f>
        <v>0</v>
      </c>
      <c r="Y39" s="239"/>
      <c r="Z39" s="239"/>
      <c r="AA39" s="239"/>
      <c r="AB39" s="240"/>
    </row>
    <row r="40" spans="1:100" ht="7.5" customHeight="1">
      <c r="A40" s="72" t="s">
        <v>148</v>
      </c>
      <c r="B40" s="73" t="s">
        <v>148</v>
      </c>
      <c r="C40" s="216"/>
      <c r="D40" s="216"/>
      <c r="E40" s="216"/>
      <c r="F40" s="216"/>
      <c r="G40" s="216"/>
      <c r="H40" s="216"/>
      <c r="I40" s="216"/>
      <c r="J40" s="216"/>
      <c r="K40" s="216"/>
      <c r="L40" s="216"/>
      <c r="M40" s="216"/>
      <c r="N40" s="216"/>
      <c r="O40" s="216"/>
      <c r="P40" s="216"/>
      <c r="Q40" s="216"/>
      <c r="R40" s="216"/>
      <c r="S40" s="138"/>
      <c r="T40" s="137"/>
      <c r="U40" s="137"/>
      <c r="V40" s="137"/>
      <c r="W40" s="137"/>
      <c r="X40" s="137"/>
      <c r="Y40" s="137"/>
      <c r="Z40" s="137"/>
      <c r="AA40" s="137"/>
      <c r="AB40" s="137"/>
    </row>
    <row r="41" spans="1:100" ht="16.5" thickBot="1">
      <c r="A41" s="136"/>
      <c r="B41" s="136"/>
      <c r="C41" s="136"/>
      <c r="D41" s="136"/>
      <c r="E41" s="136"/>
      <c r="F41" s="136"/>
      <c r="G41" s="136"/>
      <c r="H41" s="136"/>
      <c r="I41" s="136"/>
      <c r="J41" s="136"/>
      <c r="K41" s="136"/>
      <c r="L41" s="136"/>
      <c r="M41" s="136"/>
      <c r="N41" s="136"/>
      <c r="O41" s="136"/>
      <c r="P41" s="136"/>
      <c r="Q41" s="136"/>
      <c r="R41" s="136"/>
      <c r="S41" s="138"/>
      <c r="T41" s="133"/>
      <c r="U41" s="133"/>
      <c r="V41" s="133"/>
      <c r="W41" s="133"/>
      <c r="X41" s="133"/>
      <c r="Y41" s="133"/>
      <c r="Z41" s="133"/>
      <c r="AA41" s="133"/>
      <c r="AB41" s="133"/>
    </row>
    <row r="42" spans="1:100" ht="19.5" customHeight="1" thickBot="1">
      <c r="A42" s="137"/>
      <c r="B42" s="137"/>
      <c r="C42" s="137"/>
      <c r="D42" s="137"/>
      <c r="E42" s="137"/>
      <c r="F42" s="137"/>
      <c r="G42" s="137"/>
      <c r="H42" s="137"/>
      <c r="I42" s="137"/>
      <c r="J42" s="137"/>
      <c r="K42" s="137"/>
      <c r="L42" s="137"/>
      <c r="M42" s="137"/>
      <c r="N42" s="137"/>
      <c r="O42" s="137"/>
      <c r="P42" s="137"/>
      <c r="Q42" s="137"/>
      <c r="R42" s="137"/>
      <c r="S42" s="138"/>
      <c r="T42" s="249" t="s">
        <v>126</v>
      </c>
      <c r="U42" s="250"/>
      <c r="V42" s="251"/>
      <c r="W42" s="25">
        <f>SUM(T39:AB39)</f>
        <v>0</v>
      </c>
      <c r="X42" s="252"/>
      <c r="Y42" s="133"/>
      <c r="Z42" s="133"/>
      <c r="AA42" s="133"/>
      <c r="AB42" s="133"/>
    </row>
    <row r="43" spans="1:100" ht="15.75" customHeight="1">
      <c r="A43" s="211" t="s">
        <v>125</v>
      </c>
      <c r="B43" s="211"/>
      <c r="C43" s="211"/>
      <c r="D43" s="133"/>
      <c r="E43" s="211" t="s">
        <v>92</v>
      </c>
      <c r="F43" s="211"/>
      <c r="G43" s="211"/>
      <c r="H43" s="211"/>
      <c r="I43" s="211"/>
      <c r="J43" s="211"/>
      <c r="K43" s="211"/>
      <c r="L43" s="211"/>
      <c r="M43" s="28"/>
      <c r="N43" s="212"/>
      <c r="O43" s="211" t="s">
        <v>9</v>
      </c>
      <c r="P43" s="211"/>
      <c r="Q43" s="211"/>
      <c r="R43" s="211"/>
      <c r="S43" s="138"/>
      <c r="T43" s="253" t="s">
        <v>128</v>
      </c>
      <c r="U43" s="254"/>
      <c r="V43" s="254"/>
      <c r="W43" s="254"/>
      <c r="X43" s="254"/>
      <c r="Y43" s="254"/>
      <c r="Z43" s="254"/>
      <c r="AA43" s="254"/>
      <c r="AB43" s="255"/>
    </row>
    <row r="44" spans="1:100">
      <c r="A44" s="212"/>
      <c r="B44" s="212"/>
      <c r="C44" s="212"/>
      <c r="D44" s="133"/>
      <c r="E44" s="212"/>
      <c r="F44" s="212"/>
      <c r="G44" s="212"/>
      <c r="H44" s="212"/>
      <c r="I44" s="212"/>
      <c r="J44" s="212"/>
      <c r="K44" s="212"/>
      <c r="L44" s="212"/>
      <c r="M44" s="29"/>
      <c r="N44" s="212"/>
      <c r="O44" s="212"/>
      <c r="P44" s="212"/>
      <c r="Q44" s="212"/>
      <c r="R44" s="212"/>
      <c r="S44" s="138"/>
      <c r="T44" s="256"/>
      <c r="U44" s="257"/>
      <c r="V44" s="257"/>
      <c r="W44" s="257"/>
      <c r="X44" s="257"/>
      <c r="Y44" s="257"/>
      <c r="Z44" s="257"/>
      <c r="AA44" s="257"/>
      <c r="AB44" s="258"/>
    </row>
    <row r="45" spans="1:100">
      <c r="A45" s="212"/>
      <c r="B45" s="212"/>
      <c r="C45" s="212"/>
      <c r="D45" s="133"/>
      <c r="E45" s="212"/>
      <c r="F45" s="212"/>
      <c r="G45" s="212"/>
      <c r="H45" s="212"/>
      <c r="I45" s="212"/>
      <c r="J45" s="212"/>
      <c r="K45" s="212"/>
      <c r="L45" s="212"/>
      <c r="M45" s="29"/>
      <c r="N45" s="212"/>
      <c r="O45" s="212"/>
      <c r="P45" s="212"/>
      <c r="Q45" s="212"/>
      <c r="R45" s="212"/>
      <c r="S45" s="138"/>
      <c r="T45" s="256"/>
      <c r="U45" s="257"/>
      <c r="V45" s="257"/>
      <c r="W45" s="257"/>
      <c r="X45" s="257"/>
      <c r="Y45" s="257"/>
      <c r="Z45" s="257"/>
      <c r="AA45" s="257"/>
      <c r="AB45" s="258"/>
    </row>
    <row r="46" spans="1:100">
      <c r="A46" s="213"/>
      <c r="B46" s="213"/>
      <c r="C46" s="213"/>
      <c r="D46" s="214"/>
      <c r="E46" s="213"/>
      <c r="F46" s="213"/>
      <c r="G46" s="213"/>
      <c r="H46" s="213"/>
      <c r="I46" s="213"/>
      <c r="J46" s="213"/>
      <c r="K46" s="213"/>
      <c r="L46" s="213"/>
      <c r="M46" s="30"/>
      <c r="N46" s="213"/>
      <c r="O46" s="213"/>
      <c r="P46" s="213"/>
      <c r="Q46" s="213"/>
      <c r="R46" s="213"/>
      <c r="S46" s="138"/>
      <c r="T46" s="256"/>
      <c r="U46" s="257"/>
      <c r="V46" s="257"/>
      <c r="W46" s="257"/>
      <c r="X46" s="257"/>
      <c r="Y46" s="257"/>
      <c r="Z46" s="257"/>
      <c r="AA46" s="257"/>
      <c r="AB46" s="258"/>
    </row>
    <row r="47" spans="1:100" s="6" customFormat="1" ht="12.75" customHeight="1">
      <c r="A47" s="51" t="s">
        <v>10</v>
      </c>
      <c r="B47" s="205" t="s">
        <v>187</v>
      </c>
      <c r="C47" s="206"/>
      <c r="D47" s="206"/>
      <c r="E47" s="206"/>
      <c r="F47" s="206"/>
      <c r="G47" s="206"/>
      <c r="H47" s="206"/>
      <c r="I47" s="206"/>
      <c r="J47" s="206"/>
      <c r="K47" s="206"/>
      <c r="L47" s="206"/>
      <c r="M47" s="206"/>
      <c r="N47" s="206"/>
      <c r="O47" s="206"/>
      <c r="P47" s="206"/>
      <c r="Q47" s="206"/>
      <c r="R47" s="207"/>
      <c r="S47" s="138"/>
      <c r="T47" s="256"/>
      <c r="U47" s="257"/>
      <c r="V47" s="257"/>
      <c r="W47" s="257"/>
      <c r="X47" s="257"/>
      <c r="Y47" s="257"/>
      <c r="Z47" s="257"/>
      <c r="AA47" s="257"/>
      <c r="AB47" s="258"/>
    </row>
    <row r="48" spans="1:100" s="6" customFormat="1" ht="13.5" customHeight="1" thickBot="1">
      <c r="A48" s="53">
        <f>$W$42</f>
        <v>0</v>
      </c>
      <c r="B48" s="208"/>
      <c r="C48" s="209"/>
      <c r="D48" s="209"/>
      <c r="E48" s="209"/>
      <c r="F48" s="209"/>
      <c r="G48" s="209"/>
      <c r="H48" s="209"/>
      <c r="I48" s="209"/>
      <c r="J48" s="209"/>
      <c r="K48" s="209"/>
      <c r="L48" s="209"/>
      <c r="M48" s="209"/>
      <c r="N48" s="209"/>
      <c r="O48" s="209"/>
      <c r="P48" s="209"/>
      <c r="Q48" s="209"/>
      <c r="R48" s="210"/>
      <c r="S48" s="138"/>
      <c r="T48" s="259"/>
      <c r="U48" s="260"/>
      <c r="V48" s="260"/>
      <c r="W48" s="260"/>
      <c r="X48" s="260"/>
      <c r="Y48" s="260"/>
      <c r="Z48" s="260"/>
      <c r="AA48" s="260"/>
      <c r="AB48" s="261"/>
    </row>
    <row r="49" spans="1:28" ht="15.75" customHeight="1">
      <c r="A49" s="136"/>
      <c r="B49" s="136"/>
      <c r="C49" s="136"/>
      <c r="D49" s="136"/>
      <c r="E49" s="136"/>
      <c r="F49" s="136"/>
      <c r="G49" s="136"/>
      <c r="H49" s="136"/>
      <c r="I49" s="136"/>
      <c r="J49" s="136"/>
      <c r="K49" s="136"/>
      <c r="L49" s="136"/>
      <c r="M49" s="136"/>
      <c r="N49" s="136"/>
      <c r="O49" s="136"/>
      <c r="P49" s="136"/>
      <c r="Q49" s="136"/>
      <c r="R49" s="136"/>
      <c r="S49" s="138"/>
      <c r="T49" s="139" t="s">
        <v>151</v>
      </c>
      <c r="U49" s="140"/>
      <c r="V49" s="140"/>
      <c r="W49" s="140"/>
      <c r="X49" s="140"/>
      <c r="Y49" s="140"/>
      <c r="Z49" s="140"/>
      <c r="AA49" s="140"/>
      <c r="AB49" s="141"/>
    </row>
    <row r="50" spans="1:28" ht="15.75" customHeight="1" thickBot="1">
      <c r="A50" s="133"/>
      <c r="B50" s="133"/>
      <c r="C50" s="133"/>
      <c r="D50" s="133"/>
      <c r="E50" s="133"/>
      <c r="F50" s="133"/>
      <c r="G50" s="133"/>
      <c r="H50" s="133"/>
      <c r="I50" s="133"/>
      <c r="J50" s="133"/>
      <c r="K50" s="133"/>
      <c r="L50" s="133"/>
      <c r="M50" s="133"/>
      <c r="N50" s="133"/>
      <c r="O50" s="133"/>
      <c r="P50" s="133"/>
      <c r="Q50" s="133"/>
      <c r="R50" s="133"/>
      <c r="S50" s="138"/>
      <c r="T50" s="142"/>
      <c r="U50" s="143"/>
      <c r="V50" s="143"/>
      <c r="W50" s="143"/>
      <c r="X50" s="143"/>
      <c r="Y50" s="143"/>
      <c r="Z50" s="143"/>
      <c r="AA50" s="143"/>
      <c r="AB50" s="144"/>
    </row>
    <row r="51" spans="1:28" ht="21" thickBot="1">
      <c r="A51" s="133"/>
      <c r="B51" s="133"/>
      <c r="C51" s="133"/>
      <c r="D51" s="133"/>
      <c r="E51" s="133"/>
      <c r="F51" s="133"/>
      <c r="G51" s="133"/>
      <c r="H51" s="133"/>
      <c r="I51" s="133"/>
      <c r="J51" s="133"/>
      <c r="K51" s="133"/>
      <c r="L51" s="133"/>
      <c r="M51" s="133"/>
      <c r="N51" s="133"/>
      <c r="O51" s="133"/>
      <c r="P51" s="133"/>
      <c r="Q51" s="133"/>
      <c r="R51" s="133"/>
      <c r="S51" s="138"/>
      <c r="T51" s="82" t="s">
        <v>6</v>
      </c>
      <c r="U51" s="135" t="s">
        <v>7</v>
      </c>
      <c r="V51" s="135"/>
      <c r="W51" s="135"/>
      <c r="X51" s="237" t="s">
        <v>158</v>
      </c>
      <c r="Y51" s="237"/>
      <c r="Z51" s="237"/>
      <c r="AA51" s="237"/>
      <c r="AB51" s="237"/>
    </row>
    <row r="52" spans="1:28" ht="16.5" thickBot="1">
      <c r="A52" s="133"/>
      <c r="B52" s="133"/>
      <c r="C52" s="133"/>
      <c r="D52" s="133"/>
      <c r="E52" s="133"/>
      <c r="F52" s="133"/>
      <c r="G52" s="133"/>
      <c r="H52" s="133"/>
      <c r="I52" s="133"/>
      <c r="J52" s="133"/>
      <c r="K52" s="133"/>
      <c r="L52" s="133"/>
      <c r="M52" s="133"/>
      <c r="N52" s="133"/>
      <c r="O52" s="133"/>
      <c r="P52" s="133"/>
      <c r="Q52" s="133"/>
      <c r="R52" s="133"/>
      <c r="S52" s="138"/>
      <c r="T52" s="81">
        <v>1</v>
      </c>
      <c r="U52" s="134" t="s">
        <v>150</v>
      </c>
      <c r="V52" s="134"/>
      <c r="W52" s="134"/>
      <c r="X52" s="81">
        <v>1</v>
      </c>
      <c r="Y52" s="81">
        <v>1</v>
      </c>
      <c r="Z52" s="134" t="s">
        <v>159</v>
      </c>
      <c r="AA52" s="134"/>
      <c r="AB52" s="134"/>
    </row>
    <row r="53" spans="1:28" ht="16.5" thickBot="1">
      <c r="A53" s="133"/>
      <c r="B53" s="133"/>
      <c r="C53" s="133"/>
      <c r="D53" s="133"/>
      <c r="E53" s="133"/>
      <c r="F53" s="133"/>
      <c r="G53" s="133"/>
      <c r="H53" s="133"/>
      <c r="I53" s="133"/>
      <c r="J53" s="133"/>
      <c r="K53" s="133"/>
      <c r="L53" s="133"/>
      <c r="M53" s="133"/>
      <c r="N53" s="133"/>
      <c r="O53" s="133"/>
      <c r="P53" s="133"/>
      <c r="Q53" s="133"/>
      <c r="R53" s="133"/>
      <c r="S53" s="138"/>
      <c r="T53" s="81">
        <v>2</v>
      </c>
      <c r="U53" s="134" t="s">
        <v>152</v>
      </c>
      <c r="V53" s="134"/>
      <c r="W53" s="134"/>
      <c r="X53" s="81">
        <v>2</v>
      </c>
      <c r="Y53" s="81">
        <v>2</v>
      </c>
      <c r="Z53" s="134" t="s">
        <v>160</v>
      </c>
      <c r="AA53" s="134"/>
      <c r="AB53" s="134"/>
    </row>
    <row r="54" spans="1:28" ht="16.5" thickBot="1">
      <c r="A54" s="133"/>
      <c r="B54" s="133"/>
      <c r="C54" s="133"/>
      <c r="D54" s="133"/>
      <c r="E54" s="133"/>
      <c r="F54" s="133"/>
      <c r="G54" s="133"/>
      <c r="H54" s="133"/>
      <c r="I54" s="133"/>
      <c r="J54" s="133"/>
      <c r="K54" s="133"/>
      <c r="L54" s="133"/>
      <c r="M54" s="133"/>
      <c r="N54" s="133"/>
      <c r="O54" s="133"/>
      <c r="P54" s="133"/>
      <c r="Q54" s="133"/>
      <c r="R54" s="133"/>
      <c r="S54" s="138"/>
      <c r="T54" s="81">
        <v>3</v>
      </c>
      <c r="U54" s="134" t="s">
        <v>153</v>
      </c>
      <c r="V54" s="134"/>
      <c r="W54" s="134"/>
      <c r="X54" s="81">
        <v>3</v>
      </c>
      <c r="Y54" s="81">
        <v>3</v>
      </c>
      <c r="Z54" s="134" t="s">
        <v>161</v>
      </c>
      <c r="AA54" s="134"/>
      <c r="AB54" s="134"/>
    </row>
    <row r="55" spans="1:28" ht="16.5" thickBot="1">
      <c r="A55" s="133"/>
      <c r="B55" s="133"/>
      <c r="C55" s="133"/>
      <c r="D55" s="133"/>
      <c r="E55" s="133"/>
      <c r="F55" s="133"/>
      <c r="G55" s="133"/>
      <c r="H55" s="133"/>
      <c r="I55" s="133"/>
      <c r="J55" s="133"/>
      <c r="K55" s="133"/>
      <c r="L55" s="133"/>
      <c r="M55" s="133"/>
      <c r="N55" s="133"/>
      <c r="O55" s="133"/>
      <c r="P55" s="133"/>
      <c r="Q55" s="133"/>
      <c r="R55" s="133"/>
      <c r="S55" s="138"/>
      <c r="T55" s="81">
        <v>4</v>
      </c>
      <c r="U55" s="134" t="s">
        <v>154</v>
      </c>
      <c r="V55" s="134"/>
      <c r="W55" s="134"/>
      <c r="X55" s="81">
        <v>4</v>
      </c>
      <c r="Y55" s="81">
        <v>4</v>
      </c>
      <c r="Z55" s="134" t="s">
        <v>162</v>
      </c>
      <c r="AA55" s="134"/>
      <c r="AB55" s="134"/>
    </row>
    <row r="56" spans="1:28" ht="16.5" thickBot="1">
      <c r="A56" s="133"/>
      <c r="B56" s="133"/>
      <c r="C56" s="133"/>
      <c r="D56" s="133"/>
      <c r="E56" s="133"/>
      <c r="F56" s="133"/>
      <c r="G56" s="133"/>
      <c r="H56" s="133"/>
      <c r="I56" s="133"/>
      <c r="J56" s="133"/>
      <c r="K56" s="133"/>
      <c r="L56" s="133"/>
      <c r="M56" s="133"/>
      <c r="N56" s="133"/>
      <c r="O56" s="133"/>
      <c r="P56" s="133"/>
      <c r="Q56" s="133"/>
      <c r="R56" s="133"/>
      <c r="S56" s="138"/>
      <c r="T56" s="81">
        <v>5</v>
      </c>
      <c r="U56" s="134" t="s">
        <v>155</v>
      </c>
      <c r="V56" s="134"/>
      <c r="W56" s="134"/>
      <c r="X56" s="81">
        <v>5</v>
      </c>
      <c r="Y56" s="81">
        <v>5</v>
      </c>
      <c r="Z56" s="134" t="s">
        <v>163</v>
      </c>
      <c r="AA56" s="134"/>
      <c r="AB56" s="134"/>
    </row>
    <row r="57" spans="1:28" ht="16.5" thickBot="1">
      <c r="A57" s="133"/>
      <c r="B57" s="133"/>
      <c r="C57" s="133"/>
      <c r="D57" s="133"/>
      <c r="E57" s="133"/>
      <c r="F57" s="133"/>
      <c r="G57" s="133"/>
      <c r="H57" s="133"/>
      <c r="I57" s="133"/>
      <c r="J57" s="133"/>
      <c r="K57" s="133"/>
      <c r="L57" s="133"/>
      <c r="M57" s="133"/>
      <c r="N57" s="133"/>
      <c r="O57" s="133"/>
      <c r="P57" s="133"/>
      <c r="Q57" s="133"/>
      <c r="R57" s="133"/>
      <c r="S57" s="138"/>
      <c r="T57" s="81">
        <v>6</v>
      </c>
      <c r="U57" s="134" t="s">
        <v>156</v>
      </c>
      <c r="V57" s="134"/>
      <c r="W57" s="134"/>
      <c r="X57" s="81">
        <v>6</v>
      </c>
      <c r="Y57" s="81">
        <v>6</v>
      </c>
      <c r="Z57" s="134" t="s">
        <v>164</v>
      </c>
      <c r="AA57" s="134"/>
      <c r="AB57" s="134"/>
    </row>
    <row r="58" spans="1:28" ht="16.5" thickBot="1">
      <c r="A58" s="133"/>
      <c r="B58" s="133"/>
      <c r="C58" s="133"/>
      <c r="D58" s="133"/>
      <c r="E58" s="133"/>
      <c r="F58" s="133"/>
      <c r="G58" s="133"/>
      <c r="H58" s="133"/>
      <c r="I58" s="133"/>
      <c r="J58" s="133"/>
      <c r="K58" s="133"/>
      <c r="L58" s="133"/>
      <c r="M58" s="133"/>
      <c r="N58" s="133"/>
      <c r="O58" s="133"/>
      <c r="P58" s="133"/>
      <c r="Q58" s="133"/>
      <c r="R58" s="133"/>
      <c r="S58" s="138"/>
      <c r="T58" s="81">
        <v>7</v>
      </c>
      <c r="U58" s="134" t="s">
        <v>157</v>
      </c>
      <c r="V58" s="134"/>
      <c r="W58" s="134"/>
      <c r="X58" s="81">
        <v>7</v>
      </c>
      <c r="Y58" s="81">
        <v>7</v>
      </c>
      <c r="Z58" s="134" t="s">
        <v>165</v>
      </c>
      <c r="AA58" s="134"/>
      <c r="AB58" s="134"/>
    </row>
    <row r="59" spans="1:28">
      <c r="B59" s="2"/>
      <c r="C59" s="2"/>
      <c r="S59" s="133"/>
      <c r="T59" s="83"/>
      <c r="U59" s="83"/>
      <c r="V59" s="83"/>
      <c r="W59" s="83"/>
      <c r="X59" s="83"/>
      <c r="Y59" s="83"/>
      <c r="Z59" s="83"/>
      <c r="AA59" s="83"/>
      <c r="AB59" s="83"/>
    </row>
    <row r="60" spans="1:28">
      <c r="B60" s="2"/>
      <c r="C60" s="2"/>
      <c r="S60" s="133"/>
    </row>
    <row r="61" spans="1:28">
      <c r="B61" s="2"/>
      <c r="C61" s="2"/>
      <c r="S61" s="133"/>
    </row>
    <row r="62" spans="1:28">
      <c r="B62" s="2"/>
      <c r="C62" s="2"/>
      <c r="S62" s="133"/>
    </row>
    <row r="63" spans="1:28">
      <c r="B63" s="2"/>
      <c r="C63" s="2"/>
      <c r="S63" s="133"/>
    </row>
    <row r="64" spans="1:28">
      <c r="B64" s="2"/>
      <c r="C64" s="2"/>
      <c r="S64" s="133"/>
    </row>
    <row r="65" spans="2:19">
      <c r="B65" s="2"/>
      <c r="C65" s="2"/>
      <c r="S65" s="133"/>
    </row>
    <row r="66" spans="2:19">
      <c r="B66" s="2"/>
      <c r="C66" s="2"/>
      <c r="S66" s="133"/>
    </row>
    <row r="67" spans="2:19">
      <c r="B67" s="2"/>
      <c r="C67" s="2"/>
      <c r="S67" s="133"/>
    </row>
    <row r="68" spans="2:19">
      <c r="B68" s="2"/>
      <c r="C68" s="2"/>
      <c r="S68" s="133"/>
    </row>
  </sheetData>
  <sheetProtection password="D5D8" sheet="1" objects="1" scenarios="1" autoFilter="0"/>
  <autoFilter ref="A18:C18">
    <filterColumn colId="1" showButton="0"/>
  </autoFilter>
  <dataConsolidate/>
  <mergeCells count="198">
    <mergeCell ref="Z56:AB56"/>
    <mergeCell ref="Z57:AB57"/>
    <mergeCell ref="Z58:AB58"/>
    <mergeCell ref="A12:A17"/>
    <mergeCell ref="BF35:BJ35"/>
    <mergeCell ref="BF36:BJ36"/>
    <mergeCell ref="B18:C18"/>
    <mergeCell ref="D18:K18"/>
    <mergeCell ref="L18:R18"/>
    <mergeCell ref="U18:W18"/>
    <mergeCell ref="X18:AB18"/>
    <mergeCell ref="BF27:BJ27"/>
    <mergeCell ref="BF28:BJ28"/>
    <mergeCell ref="BF29:BJ29"/>
    <mergeCell ref="BF30:BJ30"/>
    <mergeCell ref="BF25:BJ25"/>
    <mergeCell ref="BF26:BJ26"/>
    <mergeCell ref="BF19:BJ19"/>
    <mergeCell ref="BF20:BJ20"/>
    <mergeCell ref="BF21:BJ21"/>
    <mergeCell ref="BF37:BJ37"/>
    <mergeCell ref="BF38:BJ38"/>
    <mergeCell ref="BF31:BJ31"/>
    <mergeCell ref="BF32:BJ32"/>
    <mergeCell ref="BF33:BJ33"/>
    <mergeCell ref="BF34:BJ34"/>
    <mergeCell ref="BF22:BJ22"/>
    <mergeCell ref="L17:O17"/>
    <mergeCell ref="Q17:R17"/>
    <mergeCell ref="J17:K17"/>
    <mergeCell ref="BF24:BJ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T1:X16"/>
    <mergeCell ref="O8:R8"/>
    <mergeCell ref="BF23:BJ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T43:AB48"/>
    <mergeCell ref="B47:R48"/>
    <mergeCell ref="U39:W39"/>
    <mergeCell ref="X39:AB39"/>
    <mergeCell ref="T40:AB41"/>
    <mergeCell ref="A41:R42"/>
    <mergeCell ref="T42:V42"/>
    <mergeCell ref="X42:AB42"/>
    <mergeCell ref="A43:C46"/>
    <mergeCell ref="D43:D46"/>
    <mergeCell ref="E43:L46"/>
    <mergeCell ref="N43:N46"/>
    <mergeCell ref="O43:R46"/>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s>
  <dataValidations count="3">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 type="list" allowBlank="1" showInputMessage="1" showErrorMessage="1" sqref="L8:N8">
      <formula1>Exam</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7889" r:id="rId3"/>
    <oleObject progId="PBrush" shapeId="37890" r:id="rId4"/>
    <oleObject progId="PBrush" shapeId="37891" r:id="rId5"/>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32</vt:i4>
      </vt:variant>
    </vt:vector>
  </HeadingPairs>
  <TitlesOfParts>
    <vt:vector size="47" baseType="lpstr">
      <vt:lpstr>Sheet1</vt:lpstr>
      <vt:lpstr>Sheet2</vt:lpstr>
      <vt:lpstr>Sheet3</vt:lpstr>
      <vt:lpstr>Sheet4</vt:lpstr>
      <vt:lpstr>Sheet5</vt:lpstr>
      <vt:lpstr>Sheet6</vt:lpstr>
      <vt:lpstr>Sheet7</vt:lpstr>
      <vt:lpstr>Sheet8</vt:lpstr>
      <vt:lpstr>Sheet9</vt:lpstr>
      <vt:lpstr>Sheet10</vt:lpstr>
      <vt:lpstr>Sheet11</vt:lpstr>
      <vt:lpstr>Departments</vt:lpstr>
      <vt:lpstr>Information</vt:lpstr>
      <vt:lpstr>TheoryResults</vt:lpstr>
      <vt:lpstr>PracticalResults</vt:lpstr>
      <vt:lpstr>Batch</vt:lpstr>
      <vt:lpstr>Departments</vt:lpstr>
      <vt:lpstr>Exam</vt:lpstr>
      <vt:lpstr>FinalExamsMarks</vt:lpstr>
      <vt:lpstr>HT21BSCSFirst</vt:lpstr>
      <vt:lpstr>HT21BSCSSecond</vt:lpstr>
      <vt:lpstr>HT21BSCSThird</vt:lpstr>
      <vt:lpstr>HT22BSCSFirst</vt:lpstr>
      <vt:lpstr>HT22BSCSSecond</vt:lpstr>
      <vt:lpstr>HT23BSCSFirst</vt:lpstr>
      <vt:lpstr>HT23BSCSSecond</vt:lpstr>
      <vt:lpstr>HyderabadFirstA18BSIT</vt:lpstr>
      <vt:lpstr>HyderabadFirstA19BSIT</vt:lpstr>
      <vt:lpstr>HyderabadFourthA18BSIT</vt:lpstr>
      <vt:lpstr>HyderabadSecondA18BSIT</vt:lpstr>
      <vt:lpstr>HyderabadSecondA19BSIT</vt:lpstr>
      <vt:lpstr>HyderabadThirdA18BSIT</vt:lpstr>
      <vt:lpstr>Sheet1!Print_Area</vt:lpstr>
      <vt:lpstr>Sheet10!Print_Area</vt:lpstr>
      <vt:lpstr>Sheet11!Print_Area</vt:lpstr>
      <vt:lpstr>Sheet2!Print_Area</vt:lpstr>
      <vt:lpstr>Sheet3!Print_Area</vt:lpstr>
      <vt:lpstr>Sheet4!Print_Area</vt:lpstr>
      <vt:lpstr>Sheet5!Print_Area</vt:lpstr>
      <vt:lpstr>Sheet6!Print_Area</vt:lpstr>
      <vt:lpstr>Sheet7!Print_Area</vt:lpstr>
      <vt:lpstr>Sheet8!Print_Area</vt:lpstr>
      <vt:lpstr>Sheet9!Print_Area</vt:lpstr>
      <vt:lpstr>Semester</vt:lpstr>
      <vt:lpstr>Supplementary</vt:lpstr>
      <vt:lpstr>TotalMarks</vt:lpstr>
      <vt:lpstr>Year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MYHOME</dc:creator>
  <cp:lastModifiedBy>Administrator</cp:lastModifiedBy>
  <cp:lastPrinted>2016-05-18T08:07:34Z</cp:lastPrinted>
  <dcterms:created xsi:type="dcterms:W3CDTF">2014-07-31T04:22:19Z</dcterms:created>
  <dcterms:modified xsi:type="dcterms:W3CDTF">2024-03-26T06:33:13Z</dcterms:modified>
</cp:coreProperties>
</file>