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45" tabRatio="730"/>
  </bookViews>
  <sheets>
    <sheet name="Sheet1" sheetId="1" r:id="rId1"/>
    <sheet name="Sheet2" sheetId="42" r:id="rId2"/>
    <sheet name="Sheet3" sheetId="43" r:id="rId3"/>
    <sheet name="Sheet4" sheetId="44" r:id="rId4"/>
    <sheet name="Sheet5" sheetId="45" r:id="rId5"/>
    <sheet name="Sheet6" sheetId="46" r:id="rId6"/>
    <sheet name="Sheet7" sheetId="47" r:id="rId7"/>
    <sheet name="Sheet8" sheetId="48" r:id="rId8"/>
    <sheet name="Sheet9" sheetId="49" r:id="rId9"/>
    <sheet name="Sheet10" sheetId="50" r:id="rId10"/>
    <sheet name="Sheet11" sheetId="51" r:id="rId11"/>
    <sheet name="Departments" sheetId="14" state="hidden" r:id="rId12"/>
    <sheet name="Information" sheetId="24" state="hidden" r:id="rId13"/>
    <sheet name="TheoryResults" sheetId="25" state="hidden" r:id="rId14"/>
    <sheet name="PracticalResults" sheetId="26" state="hidden" r:id="rId15"/>
    <sheet name="Sheet12" sheetId="52" state="hidden" r:id="rId16"/>
  </sheets>
  <externalReferences>
    <externalReference r:id="rId17"/>
  </externalReferences>
  <definedNames>
    <definedName name="_xlnm._FilterDatabase" localSheetId="0" hidden="1">Sheet1!$A$18:$C$41</definedName>
    <definedName name="_xlnm._FilterDatabase" localSheetId="9" hidden="1">Sheet10!$A$18:$C$41</definedName>
    <definedName name="_xlnm._FilterDatabase" localSheetId="10" hidden="1">Sheet11!$A$18:$C$41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BasicBatch">Information!$B$2:$B$6</definedName>
    <definedName name="BasicEight20BSM">Information!$J$142:$J$147</definedName>
    <definedName name="BasicEighth19BSM">Information!$J$79:$J$84</definedName>
    <definedName name="BasicFifth19BSM">Information!$J$53:$J$57</definedName>
    <definedName name="BasicFifth20BSM">Information!$J$120:$J$124</definedName>
    <definedName name="BasicFirst19BSM">Information!$J$22:$J$27</definedName>
    <definedName name="BasicFirst20BSM">Information!$J$89:$J$94</definedName>
    <definedName name="BasicFirst21BSM">Information!$J$151:$J$156</definedName>
    <definedName name="BasicFourth19BSM">Information!$J$46:$J$50</definedName>
    <definedName name="BasicFourth20BSM">Information!$J$113:$J$117</definedName>
    <definedName name="BasicFourth21BSM">Information!$J$174:$J$178</definedName>
    <definedName name="BasicSecond19BSM">Information!$J$30:$J$35</definedName>
    <definedName name="BasicSecond20BSM">Information!$J$96:$J$101</definedName>
    <definedName name="BasicSeventh19BSM">Information!$J$67:$J$71</definedName>
    <definedName name="BasicSeventh20BSM">Information!$J$135:$J$139</definedName>
    <definedName name="BasicsFifth21BSM">Information!$J$182:$J$186</definedName>
    <definedName name="BasicsFourth21BSM">Information!$J$174:$J$178</definedName>
    <definedName name="BasicSixth19BSM">Information!$J$60:$J$64</definedName>
    <definedName name="BasicSixth20BSM">Information!$J$128:$J$132</definedName>
    <definedName name="BasicsSecond21BSM">Information!$J$159:$J$164</definedName>
    <definedName name="BasicsSeventh21BSM">Information!$J$197:$J$201</definedName>
    <definedName name="BasicsSixth21BSM">Information!$J$190:$J$194</definedName>
    <definedName name="BasicsThird21BSM">Information!$J$167:$J$171</definedName>
    <definedName name="BasicThird19BSM">Information!$J$38:$J$42</definedName>
    <definedName name="BasicThird20BSM">Information!$J$104:$J$108</definedName>
    <definedName name="ComputerBatch">Information!$C$2:$C$4</definedName>
    <definedName name="ComputerEight20BSCS">Information!$K$142:$K$146</definedName>
    <definedName name="ComputerEighth19BSCS">Information!$K$75:$K$79</definedName>
    <definedName name="ComputerFifth19BSCS">Information!$K$53:$K$57</definedName>
    <definedName name="ComputerFifth20BSCS">Information!$K$120:$K$124</definedName>
    <definedName name="ComputerFifth21BSCS">Information!$K$182:$K$186</definedName>
    <definedName name="ComputerFifthth20BSCS">Information!$K$120:$K$124</definedName>
    <definedName name="ComputerFirst19BSCS">Information!$K$22:$K$26</definedName>
    <definedName name="ComputerFirst19CS">Information!$P$23:$P$27</definedName>
    <definedName name="ComputerFirst20BSCS">Information!$K$89:$K$93</definedName>
    <definedName name="ComputerFirst21BSCS">Information!$K$151:$K$156</definedName>
    <definedName name="ComputerForth21BSCS">Information!$K$174:$K$179</definedName>
    <definedName name="ComputerFourth19BSCS">Information!$K$46:$K$50</definedName>
    <definedName name="ComputerFourth20BSCS">Information!$K$113:$K$117</definedName>
    <definedName name="ComputerFourth21BSCS">Information!$K$174:$K$178</definedName>
    <definedName name="ComputerSecond19BSCS">Information!$K$30:$K$34</definedName>
    <definedName name="ComputerSecond19CS">Information!$P$30:$P$34</definedName>
    <definedName name="ComputerSecond20BSCS">Information!$K$96:$K$100</definedName>
    <definedName name="ComputerSecond21BSCS">Information!$K$159:$K$164</definedName>
    <definedName name="ComputerSecond22BSCS">[1]Information!$K$30:$K$34</definedName>
    <definedName name="ComputerSeventh19BSCS">Information!$K$67:$K$70</definedName>
    <definedName name="ComputerSeventh20BSCS">Information!$K$135:$K$138</definedName>
    <definedName name="ComputerSeventh21BSCS">Information!$K$197:$K$200</definedName>
    <definedName name="ComputerSixth19BSCS">Information!$K$60:$K$64</definedName>
    <definedName name="ComputerSixth20BSCS">Information!$K$128:$K$132</definedName>
    <definedName name="ComputerSixth21BSCS">Information!$K$190:$K$194</definedName>
    <definedName name="ComputerThird19BSCS">Information!$K$38:$K$42</definedName>
    <definedName name="ComputerThird20BSCS">Information!$K$104:$K$108</definedName>
    <definedName name="ComputerThird21BSCS">Information!$K$167:$K$171</definedName>
    <definedName name="Departments">Information!$A$2:$A$7</definedName>
    <definedName name="EnglishBatch">Information!$D$2:$D$4</definedName>
    <definedName name="EnglishEighth19BSE">Information!$L$75:$L$79</definedName>
    <definedName name="EnglishEighth20BSE">Information!$L$142:$L$146</definedName>
    <definedName name="EnglishFifh20BSE">Information!$L$120:$L$125</definedName>
    <definedName name="EnglishFifth19BSE">Information!$L$53:$L$58</definedName>
    <definedName name="EnglishFifth20BSE">Information!$L$120:$L$125</definedName>
    <definedName name="EnglishFifth21BSE">Information!$L$182:$L$187</definedName>
    <definedName name="EnglishFirst19BSE">Information!$L$22:$L$27</definedName>
    <definedName name="EnglishFirst20BSE">Information!$L$89:$L$94</definedName>
    <definedName name="EnglishFirst21BSE">Information!$L$151:$L$156</definedName>
    <definedName name="EnglishFourth19BSE">Information!$L$46:$L$51</definedName>
    <definedName name="EnglishFourth20BSE">Information!$L$113:$L$118</definedName>
    <definedName name="EnglishFourth21BSE">Information!$L$174:$L$179</definedName>
    <definedName name="EnglishSecond19BSE">Information!$L$30:$L$35</definedName>
    <definedName name="EnglishSecond20BSE">Information!$L$96:$L$101</definedName>
    <definedName name="EnglishSecond21BSE">Information!$L$159:$L$164</definedName>
    <definedName name="EnglishSecond22BSE">[1]Information!$L$30:$L$35</definedName>
    <definedName name="EnglishSeventh19BSE">Information!$L$67:$L$71</definedName>
    <definedName name="EnglishSeventh20BSE">Information!$L$135:$L$139</definedName>
    <definedName name="EnglishSeventh21BSE">Information!$L$197:$L$201</definedName>
    <definedName name="EnglishSixth19BSE">Information!$L$60:$L$65</definedName>
    <definedName name="EnglishSixth20BSE">Information!$L$128:$L$133</definedName>
    <definedName name="EnglishSixth21BSE">Information!$L$190:$L$195</definedName>
    <definedName name="EnglishThird19BSE">Information!$L$38:$L$43</definedName>
    <definedName name="EnglishThird20BSE">Information!$L$104:$L$109</definedName>
    <definedName name="EnglishThird21BSE">Information!$L$167:$L$172</definedName>
    <definedName name="Exam">Departments!$F$1:$F$4</definedName>
    <definedName name="F16MT" localSheetId="9">Information!#REF!</definedName>
    <definedName name="F16MT" localSheetId="10">Information!#REF!</definedName>
    <definedName name="F16MT" localSheetId="1">Information!#REF!</definedName>
    <definedName name="F16MT" localSheetId="2">Information!#REF!</definedName>
    <definedName name="F16MT" localSheetId="3">Information!#REF!</definedName>
    <definedName name="F16MT" localSheetId="4">Information!#REF!</definedName>
    <definedName name="F16MT" localSheetId="5">Information!#REF!</definedName>
    <definedName name="F16MT" localSheetId="6">Information!#REF!</definedName>
    <definedName name="F16MT" localSheetId="8">Information!#REF!</definedName>
    <definedName name="MehranBatch">Information!$E$2:$E$6</definedName>
    <definedName name="MehranEighth19BBA">Information!$M$78:$M$83</definedName>
    <definedName name="MehranEighth20BBA">Information!$M$143:$M$148</definedName>
    <definedName name="MehranFifth19BBA">Information!$M$53:$M$58</definedName>
    <definedName name="MehranFifth20BBA">Information!$M$120:$M$125</definedName>
    <definedName name="MehranFifth21BBA">Information!$M$182:$M$187</definedName>
    <definedName name="MehranFirst19BBA">Information!$M$22:$M$28</definedName>
    <definedName name="MehranFirst20BBA">Information!$M$89:$M$95</definedName>
    <definedName name="MehranFirst21BBA">Information!$M$151:$M$157</definedName>
    <definedName name="MehranFourth19BBA">Information!$M$46:$M$51</definedName>
    <definedName name="MehranFourth20BBA">Information!$M$113:$M$118</definedName>
    <definedName name="MehranFourth21BBA">Information!$M$174:$M$179</definedName>
    <definedName name="MehranSecond19BBA">Information!$M$30:$M$35</definedName>
    <definedName name="MehranSecond20BBA">Information!$M$97:$M$102</definedName>
    <definedName name="MehranSecond21BBA">Information!$M$159:$M$164</definedName>
    <definedName name="MehranSeventh19BBA">Information!$M$67:$M$73</definedName>
    <definedName name="MehranSeventh20BBA">Information!$M$135:$M$141</definedName>
    <definedName name="MehranSeventh21BBA">Information!$M$197:$M$203</definedName>
    <definedName name="MehranSixth19BBA">Information!$M$60:$M$65</definedName>
    <definedName name="MehranSixth20BBA">Information!$M$128:$M$133</definedName>
    <definedName name="MehranSixth21BBA">Information!$M$190:$M$195</definedName>
    <definedName name="MehranThird19BBA">Information!$M$38:$M$43</definedName>
    <definedName name="MehranThird20BBA">Information!$M$105:$M$110</definedName>
    <definedName name="MehranThird21BBA">Information!$M$167:$M$172</definedName>
    <definedName name="_xlnm.Print_Area" localSheetId="0">Sheet1!$A$1:$N$49</definedName>
    <definedName name="_xlnm.Print_Area" localSheetId="9">Sheet10!$A$1:$N$49</definedName>
    <definedName name="_xlnm.Print_Area" localSheetId="10">Sheet11!$A$1:$N$49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Programs">Information!$A$10:$A$15</definedName>
    <definedName name="RegularExamTheory">Departments!$F$1:$F$4</definedName>
    <definedName name="SECOND21BSM">Information!$J$158</definedName>
    <definedName name="Semester">Departments!$C$1:$C$10</definedName>
    <definedName name="TextileBatch">Information!$F$2:$F$6</definedName>
    <definedName name="TextileEighth19BSGM">Information!$N$76:$N$81</definedName>
    <definedName name="TextileEighth20BSGM">Information!$N$143:$N$148</definedName>
    <definedName name="TextileFifth19BSGM">Information!$N$53:$N$57</definedName>
    <definedName name="TextileFifth20BSGM">Information!$N$120:$N$124</definedName>
    <definedName name="TextileFifth21BSGM">Information!$N$182:$N$186</definedName>
    <definedName name="TextileFirst19BSGM">Information!$N$22:$N$26</definedName>
    <definedName name="TextileFirst19TE">Information!$V$23:$V$29</definedName>
    <definedName name="TextileFirst20BSGM">Information!$N$89:$N$93</definedName>
    <definedName name="TextileFirst21BSGM">Information!$N$151:$N$155</definedName>
    <definedName name="TextileFourth19BSGM">Information!$N$46:$N$50</definedName>
    <definedName name="TextileFourth20BSGM">Information!$N$113:$N$117</definedName>
    <definedName name="TextileFourth21BSGM">Information!$N$174:$N$178</definedName>
    <definedName name="TextileProgram">Departments!$H$13</definedName>
    <definedName name="TextileSecond19BSGM">Information!$N$30:$N$35</definedName>
    <definedName name="TextileSecond19TE">Information!$V$31:$V$36</definedName>
    <definedName name="TextileSecond20BSGM">Information!$N$97:$N$102</definedName>
    <definedName name="TextileSecond21BSGM">Information!$N$159:$N$164</definedName>
    <definedName name="TextileSeventh19BSGM">Information!$N$67:$N$70</definedName>
    <definedName name="TextileSeventh20BSGM">Information!$N$135:$N$138</definedName>
    <definedName name="TextileSeventh21BSGM">Information!$N$197:$N$200</definedName>
    <definedName name="TextileSixth19BSGM">Information!$N$59:$N$63</definedName>
    <definedName name="TextileSixth20BSGM">Information!$N$128:$N$132</definedName>
    <definedName name="TextileSixth21BSGM">Information!$N$190:$N$194</definedName>
    <definedName name="TextileThird19BSGM">Information!$N$38:$N$42</definedName>
    <definedName name="TextileThird20BSGM">Information!$N$104:$N$108</definedName>
    <definedName name="TextileThird21BSGM">Information!$N$167:$N$171</definedName>
    <definedName name="TotalMarks">Departments!$G$1:$G$4</definedName>
    <definedName name="USBatch">Information!$G$2</definedName>
    <definedName name="USFirst21BSES">Information!$O$151:$O$157</definedName>
    <definedName name="USFourth21BSES">Information!$O$178:$O$183</definedName>
    <definedName name="USSecond21BSES">Information!$O$159:$O$163</definedName>
    <definedName name="USThird21BSES">Information!$O$167:$O$172</definedName>
    <definedName name="Year">Departments!$D$1:$D$5</definedName>
  </definedNames>
  <calcPr calcId="125725"/>
</workbook>
</file>

<file path=xl/calcChain.xml><?xml version="1.0" encoding="utf-8"?>
<calcChain xmlns="http://schemas.openxmlformats.org/spreadsheetml/2006/main">
  <c r="M17" i="42"/>
  <c r="D8" i="1" l="1"/>
  <c r="AB19" l="1"/>
  <c r="P22"/>
  <c r="C7" i="50"/>
  <c r="C7" i="49"/>
  <c r="C7" i="47"/>
  <c r="C7" i="46"/>
  <c r="C7" i="45"/>
  <c r="C7" i="44"/>
  <c r="C7" i="43"/>
  <c r="C7" i="42"/>
  <c r="E6"/>
  <c r="D202" i="25"/>
  <c r="B9" i="50"/>
  <c r="D182" i="25" s="1"/>
  <c r="D162"/>
  <c r="D142"/>
  <c r="B9" i="47"/>
  <c r="D122" i="25" s="1"/>
  <c r="B9" i="46"/>
  <c r="D102" i="25" s="1"/>
  <c r="B9" i="45"/>
  <c r="D82" i="25" s="1"/>
  <c r="B9" i="44"/>
  <c r="D62" i="25" s="1"/>
  <c r="B9" i="43"/>
  <c r="D42" i="25" s="1"/>
  <c r="B9" i="42"/>
  <c r="D22" i="25" s="1"/>
  <c r="G8" i="42"/>
  <c r="A22" i="25" s="1"/>
  <c r="D2"/>
  <c r="B2"/>
  <c r="A2"/>
  <c r="J2"/>
  <c r="C204"/>
  <c r="C205"/>
  <c r="C206"/>
  <c r="C207"/>
  <c r="C208"/>
  <c r="C209"/>
  <c r="C210"/>
  <c r="C211"/>
  <c r="C212"/>
  <c r="C213"/>
  <c r="C214"/>
  <c r="C215"/>
  <c r="C216"/>
  <c r="C217"/>
  <c r="C218"/>
  <c r="C219"/>
  <c r="C220"/>
  <c r="C221"/>
  <c r="C203"/>
  <c r="C184"/>
  <c r="C185"/>
  <c r="C186"/>
  <c r="C187"/>
  <c r="C188"/>
  <c r="C189"/>
  <c r="C190"/>
  <c r="C191"/>
  <c r="C192"/>
  <c r="C193"/>
  <c r="C194"/>
  <c r="C195"/>
  <c r="C196"/>
  <c r="C197"/>
  <c r="C198"/>
  <c r="C199"/>
  <c r="C200"/>
  <c r="C201"/>
  <c r="C183"/>
  <c r="C164"/>
  <c r="C165"/>
  <c r="C166"/>
  <c r="C167"/>
  <c r="C168"/>
  <c r="C169"/>
  <c r="C170"/>
  <c r="C171"/>
  <c r="C172"/>
  <c r="C173"/>
  <c r="C174"/>
  <c r="C175"/>
  <c r="C176"/>
  <c r="C177"/>
  <c r="C178"/>
  <c r="C179"/>
  <c r="C180"/>
  <c r="C181"/>
  <c r="C163"/>
  <c r="C144"/>
  <c r="C145"/>
  <c r="C146"/>
  <c r="C147"/>
  <c r="C148"/>
  <c r="C149"/>
  <c r="C150"/>
  <c r="C151"/>
  <c r="C152"/>
  <c r="C153"/>
  <c r="C154"/>
  <c r="C155"/>
  <c r="C156"/>
  <c r="C157"/>
  <c r="C158"/>
  <c r="C159"/>
  <c r="C160"/>
  <c r="C161"/>
  <c r="C143"/>
  <c r="C124"/>
  <c r="C125"/>
  <c r="C126"/>
  <c r="C127"/>
  <c r="C128"/>
  <c r="C129"/>
  <c r="C130"/>
  <c r="C131"/>
  <c r="C132"/>
  <c r="C133"/>
  <c r="C134"/>
  <c r="C135"/>
  <c r="C136"/>
  <c r="C137"/>
  <c r="C138"/>
  <c r="C139"/>
  <c r="C140"/>
  <c r="C141"/>
  <c r="C123"/>
  <c r="C104"/>
  <c r="C105"/>
  <c r="C106"/>
  <c r="C107"/>
  <c r="C108"/>
  <c r="C109"/>
  <c r="C110"/>
  <c r="C111"/>
  <c r="C112"/>
  <c r="C113"/>
  <c r="C114"/>
  <c r="C115"/>
  <c r="C116"/>
  <c r="C117"/>
  <c r="C118"/>
  <c r="C119"/>
  <c r="C120"/>
  <c r="C121"/>
  <c r="C103"/>
  <c r="C84"/>
  <c r="C85"/>
  <c r="C86"/>
  <c r="C87"/>
  <c r="C88"/>
  <c r="C89"/>
  <c r="C90"/>
  <c r="C91"/>
  <c r="C92"/>
  <c r="C93"/>
  <c r="C94"/>
  <c r="C95"/>
  <c r="C96"/>
  <c r="C97"/>
  <c r="C98"/>
  <c r="C99"/>
  <c r="C100"/>
  <c r="C101"/>
  <c r="C83"/>
  <c r="C64"/>
  <c r="C65"/>
  <c r="C66"/>
  <c r="C67"/>
  <c r="C68"/>
  <c r="C69"/>
  <c r="C70"/>
  <c r="C71"/>
  <c r="C72"/>
  <c r="C73"/>
  <c r="C74"/>
  <c r="C75"/>
  <c r="C76"/>
  <c r="C77"/>
  <c r="C78"/>
  <c r="C79"/>
  <c r="C80"/>
  <c r="C81"/>
  <c r="C63"/>
  <c r="C44"/>
  <c r="C45"/>
  <c r="C46"/>
  <c r="C47"/>
  <c r="C48"/>
  <c r="C49"/>
  <c r="C50"/>
  <c r="C51"/>
  <c r="C52"/>
  <c r="C53"/>
  <c r="C54"/>
  <c r="C55"/>
  <c r="C56"/>
  <c r="C57"/>
  <c r="C58"/>
  <c r="C59"/>
  <c r="C60"/>
  <c r="C61"/>
  <c r="C43"/>
  <c r="C24"/>
  <c r="C25"/>
  <c r="C26"/>
  <c r="C27"/>
  <c r="C28"/>
  <c r="C29"/>
  <c r="C30"/>
  <c r="C31"/>
  <c r="C32"/>
  <c r="C33"/>
  <c r="C34"/>
  <c r="C35"/>
  <c r="C36"/>
  <c r="C37"/>
  <c r="C38"/>
  <c r="C39"/>
  <c r="C40"/>
  <c r="C41"/>
  <c r="C22"/>
  <c r="C23"/>
  <c r="C202"/>
  <c r="C182"/>
  <c r="C162"/>
  <c r="C142"/>
  <c r="C122"/>
  <c r="C102"/>
  <c r="C82"/>
  <c r="C62"/>
  <c r="C42"/>
  <c r="A202"/>
  <c r="G8" i="50"/>
  <c r="A182" i="25" s="1"/>
  <c r="A162"/>
  <c r="A142"/>
  <c r="G8" i="47"/>
  <c r="A122" i="25" s="1"/>
  <c r="G8" i="46"/>
  <c r="A102" i="25" s="1"/>
  <c r="G8" i="45"/>
  <c r="A82" i="25" s="1"/>
  <c r="G8" i="44"/>
  <c r="A62" i="25" s="1"/>
  <c r="G8" i="43"/>
  <c r="A42" i="25" s="1"/>
  <c r="E6" i="43" l="1"/>
  <c r="E6" i="50"/>
  <c r="E6" i="49"/>
  <c r="E6" i="47"/>
  <c r="E6" i="46"/>
  <c r="E6" i="45"/>
  <c r="E6" i="44"/>
  <c r="B202" i="25"/>
  <c r="B8" i="50"/>
  <c r="B182" i="25" s="1"/>
  <c r="B162"/>
  <c r="B142"/>
  <c r="B8" i="47"/>
  <c r="B122" i="25" s="1"/>
  <c r="B8" i="46"/>
  <c r="B102" i="25" s="1"/>
  <c r="B8" i="45"/>
  <c r="B82" i="25" s="1"/>
  <c r="B8" i="44"/>
  <c r="B62" i="25" s="1"/>
  <c r="B8" i="43"/>
  <c r="B42" i="25" s="1"/>
  <c r="B8" i="42"/>
  <c r="B22" i="25" s="1"/>
  <c r="D8" i="45" l="1"/>
  <c r="D8" i="51"/>
  <c r="D8" i="43"/>
  <c r="D8" i="47"/>
  <c r="D8" i="46"/>
  <c r="D8" i="44"/>
  <c r="D8" i="50"/>
  <c r="D8" i="42"/>
  <c r="D8" i="49"/>
  <c r="D8" i="48"/>
  <c r="Q40" i="51"/>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P36" s="1"/>
  <c r="BS36" s="1"/>
  <c r="AF36"/>
  <c r="AG36" s="1"/>
  <c r="AE36"/>
  <c r="AD36"/>
  <c r="AC36"/>
  <c r="AB36"/>
  <c r="AA36"/>
  <c r="Z36"/>
  <c r="Y36"/>
  <c r="CY35"/>
  <c r="BZ35"/>
  <c r="CE35" s="1"/>
  <c r="CK35" s="1"/>
  <c r="BO35"/>
  <c r="BR35" s="1"/>
  <c r="BU35" s="1"/>
  <c r="AF35"/>
  <c r="AG35" s="1"/>
  <c r="AE35"/>
  <c r="AD35"/>
  <c r="AC35"/>
  <c r="AB35"/>
  <c r="AA35"/>
  <c r="Z35"/>
  <c r="Y35"/>
  <c r="CY34"/>
  <c r="BZ34"/>
  <c r="CO34" s="1"/>
  <c r="BO34"/>
  <c r="BQ34" s="1"/>
  <c r="BT34" s="1"/>
  <c r="AF34"/>
  <c r="AG34" s="1"/>
  <c r="AE34"/>
  <c r="AD34"/>
  <c r="AC34"/>
  <c r="AB34"/>
  <c r="AA34"/>
  <c r="Z34"/>
  <c r="Y34"/>
  <c r="CY33"/>
  <c r="BZ33"/>
  <c r="CA33" s="1"/>
  <c r="CG33" s="1"/>
  <c r="BO33"/>
  <c r="BR33" s="1"/>
  <c r="BU33" s="1"/>
  <c r="AF33"/>
  <c r="AG33" s="1"/>
  <c r="AE33"/>
  <c r="AD33"/>
  <c r="AC33"/>
  <c r="AB33"/>
  <c r="AA33"/>
  <c r="Z33"/>
  <c r="Y33"/>
  <c r="CY32"/>
  <c r="BZ32"/>
  <c r="CC32" s="1"/>
  <c r="CI32" s="1"/>
  <c r="BO32"/>
  <c r="BQ32" s="1"/>
  <c r="BT32" s="1"/>
  <c r="AF32"/>
  <c r="AG32" s="1"/>
  <c r="AE32"/>
  <c r="AD32"/>
  <c r="AC32"/>
  <c r="AB32"/>
  <c r="AA32"/>
  <c r="Z32"/>
  <c r="Y32"/>
  <c r="CY31"/>
  <c r="BZ31"/>
  <c r="CE31" s="1"/>
  <c r="CK31" s="1"/>
  <c r="BO31"/>
  <c r="BR31" s="1"/>
  <c r="BU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R27" s="1"/>
  <c r="BU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R24" s="1"/>
  <c r="BU24" s="1"/>
  <c r="AF24"/>
  <c r="AG24" s="1"/>
  <c r="AE24"/>
  <c r="AD24"/>
  <c r="AC24"/>
  <c r="AB24"/>
  <c r="AA24"/>
  <c r="Z24"/>
  <c r="Y24"/>
  <c r="CY23"/>
  <c r="BZ23"/>
  <c r="CE23" s="1"/>
  <c r="CK23" s="1"/>
  <c r="BO23"/>
  <c r="BR23" s="1"/>
  <c r="BU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CC20" s="1"/>
  <c r="CI20" s="1"/>
  <c r="BO20"/>
  <c r="BR20" s="1"/>
  <c r="BU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AH12"/>
  <c r="P12"/>
  <c r="P11"/>
  <c r="AH11" s="1"/>
  <c r="P10"/>
  <c r="AH10" s="1"/>
  <c r="P9"/>
  <c r="AH9" s="1"/>
  <c r="P8"/>
  <c r="AH8" s="1"/>
  <c r="P7"/>
  <c r="AH7" s="1"/>
  <c r="AI6"/>
  <c r="P6"/>
  <c r="AH6" s="1"/>
  <c r="P5"/>
  <c r="AH5" s="1"/>
  <c r="Q40" i="50"/>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R36" s="1"/>
  <c r="BU36" s="1"/>
  <c r="AF36"/>
  <c r="AG36" s="1"/>
  <c r="AE36"/>
  <c r="AD36"/>
  <c r="AC36"/>
  <c r="AB36"/>
  <c r="AA36"/>
  <c r="Z36"/>
  <c r="Y36"/>
  <c r="CY35"/>
  <c r="BZ35"/>
  <c r="CE35" s="1"/>
  <c r="CK35" s="1"/>
  <c r="BO35"/>
  <c r="BQ35" s="1"/>
  <c r="BT35" s="1"/>
  <c r="AF35"/>
  <c r="AG35" s="1"/>
  <c r="AE35"/>
  <c r="AD35"/>
  <c r="AC35"/>
  <c r="AB35"/>
  <c r="AA35"/>
  <c r="Z35"/>
  <c r="Y35"/>
  <c r="CY34"/>
  <c r="BZ34"/>
  <c r="CO34" s="1"/>
  <c r="BO34"/>
  <c r="BQ34" s="1"/>
  <c r="BT34" s="1"/>
  <c r="AF34"/>
  <c r="AG34" s="1"/>
  <c r="AE34"/>
  <c r="AD34"/>
  <c r="AC34"/>
  <c r="AB34"/>
  <c r="AA34"/>
  <c r="Z34"/>
  <c r="Y34"/>
  <c r="CY33"/>
  <c r="BZ33"/>
  <c r="CA33" s="1"/>
  <c r="CG33" s="1"/>
  <c r="BO33"/>
  <c r="BR33" s="1"/>
  <c r="BU33" s="1"/>
  <c r="AF33"/>
  <c r="AG33" s="1"/>
  <c r="AE33"/>
  <c r="AD33"/>
  <c r="AC33"/>
  <c r="AB33"/>
  <c r="AA33"/>
  <c r="Z33"/>
  <c r="Y33"/>
  <c r="CY32"/>
  <c r="BZ32"/>
  <c r="CC32" s="1"/>
  <c r="CI32" s="1"/>
  <c r="BO32"/>
  <c r="BQ32" s="1"/>
  <c r="BT32" s="1"/>
  <c r="AF32"/>
  <c r="AG32" s="1"/>
  <c r="AE32"/>
  <c r="AD32"/>
  <c r="AC32"/>
  <c r="AB32"/>
  <c r="AA32"/>
  <c r="Z32"/>
  <c r="Y32"/>
  <c r="CY31"/>
  <c r="BZ31"/>
  <c r="CE31" s="1"/>
  <c r="CK31" s="1"/>
  <c r="BO31"/>
  <c r="BP31" s="1"/>
  <c r="BS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Q27" s="1"/>
  <c r="BT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Q24" s="1"/>
  <c r="BT24" s="1"/>
  <c r="AF24"/>
  <c r="AG24" s="1"/>
  <c r="AE24"/>
  <c r="AD24"/>
  <c r="AC24"/>
  <c r="AB24"/>
  <c r="AA24"/>
  <c r="Z24"/>
  <c r="Y24"/>
  <c r="CY23"/>
  <c r="BZ23"/>
  <c r="CE23" s="1"/>
  <c r="CK23" s="1"/>
  <c r="BO23"/>
  <c r="BR23" s="1"/>
  <c r="BU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BO20"/>
  <c r="BQ20" s="1"/>
  <c r="BT20" s="1"/>
  <c r="AF20"/>
  <c r="AG20" s="1"/>
  <c r="AE20"/>
  <c r="AD20"/>
  <c r="AC20"/>
  <c r="AB20"/>
  <c r="AA20"/>
  <c r="Z20"/>
  <c r="Y20"/>
  <c r="CY19"/>
  <c r="BZ19"/>
  <c r="CF19" s="1"/>
  <c r="CL19" s="1"/>
  <c r="BX19"/>
  <c r="BO19"/>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9"/>
  <c r="CY38"/>
  <c r="BZ38"/>
  <c r="CO38" s="1"/>
  <c r="BO38"/>
  <c r="BQ38" s="1"/>
  <c r="BT38" s="1"/>
  <c r="AF38"/>
  <c r="AG38" s="1"/>
  <c r="AE38"/>
  <c r="AD38"/>
  <c r="AC38"/>
  <c r="AB38"/>
  <c r="AA38"/>
  <c r="Z38"/>
  <c r="Y38"/>
  <c r="CY37"/>
  <c r="BZ37"/>
  <c r="CO37" s="1"/>
  <c r="BO37"/>
  <c r="BR37" s="1"/>
  <c r="BU37" s="1"/>
  <c r="AF37"/>
  <c r="AG37" s="1"/>
  <c r="AE37"/>
  <c r="AD37"/>
  <c r="AC37"/>
  <c r="AB37"/>
  <c r="AA37"/>
  <c r="Z37"/>
  <c r="Y37"/>
  <c r="CY36"/>
  <c r="BZ36"/>
  <c r="BO36"/>
  <c r="BR36" s="1"/>
  <c r="BU36" s="1"/>
  <c r="AF36"/>
  <c r="AG36" s="1"/>
  <c r="AE36"/>
  <c r="AD36"/>
  <c r="AC36"/>
  <c r="AB36"/>
  <c r="AA36"/>
  <c r="Z36"/>
  <c r="Y36"/>
  <c r="CY35"/>
  <c r="BZ35"/>
  <c r="BO35"/>
  <c r="BQ35" s="1"/>
  <c r="BT35" s="1"/>
  <c r="AF35"/>
  <c r="AG35" s="1"/>
  <c r="AE35"/>
  <c r="AD35"/>
  <c r="AC35"/>
  <c r="AB35"/>
  <c r="AA35"/>
  <c r="Z35"/>
  <c r="Y35"/>
  <c r="CY34"/>
  <c r="BZ34"/>
  <c r="BO34"/>
  <c r="BQ34" s="1"/>
  <c r="BT34" s="1"/>
  <c r="AF34"/>
  <c r="AG34" s="1"/>
  <c r="AE34"/>
  <c r="AD34"/>
  <c r="AC34"/>
  <c r="AB34"/>
  <c r="AA34"/>
  <c r="Z34"/>
  <c r="Y34"/>
  <c r="CY33"/>
  <c r="BZ33"/>
  <c r="CA33" s="1"/>
  <c r="CG33" s="1"/>
  <c r="BO33"/>
  <c r="BR33" s="1"/>
  <c r="BU33" s="1"/>
  <c r="AF33"/>
  <c r="AG33" s="1"/>
  <c r="AE33"/>
  <c r="AD33"/>
  <c r="AC33"/>
  <c r="AB33"/>
  <c r="AA33"/>
  <c r="Z33"/>
  <c r="Y33"/>
  <c r="CY32"/>
  <c r="BZ32"/>
  <c r="CC32" s="1"/>
  <c r="CI32" s="1"/>
  <c r="BO32"/>
  <c r="BP32" s="1"/>
  <c r="BS32" s="1"/>
  <c r="AF32"/>
  <c r="AG32" s="1"/>
  <c r="AE32"/>
  <c r="AD32"/>
  <c r="AC32"/>
  <c r="AB32"/>
  <c r="AA32"/>
  <c r="Z32"/>
  <c r="Y32"/>
  <c r="CY31"/>
  <c r="BZ31"/>
  <c r="CE31" s="1"/>
  <c r="CK31" s="1"/>
  <c r="BO31"/>
  <c r="BR31" s="1"/>
  <c r="BU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Q27" s="1"/>
  <c r="BT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R24" s="1"/>
  <c r="BU24" s="1"/>
  <c r="AF24"/>
  <c r="AG24" s="1"/>
  <c r="AE24"/>
  <c r="AD24"/>
  <c r="AC24"/>
  <c r="AB24"/>
  <c r="AA24"/>
  <c r="Z24"/>
  <c r="Y24"/>
  <c r="CY23"/>
  <c r="BZ23"/>
  <c r="CE23" s="1"/>
  <c r="CK23" s="1"/>
  <c r="BO23"/>
  <c r="BP23" s="1"/>
  <c r="BS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CC20" s="1"/>
  <c r="CI20" s="1"/>
  <c r="BO20"/>
  <c r="BP20" s="1"/>
  <c r="BS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8"/>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Q36" s="1"/>
  <c r="BT36" s="1"/>
  <c r="AF36"/>
  <c r="AG36" s="1"/>
  <c r="AE36"/>
  <c r="AD36"/>
  <c r="AC36"/>
  <c r="AB36"/>
  <c r="AA36"/>
  <c r="Z36"/>
  <c r="Y36"/>
  <c r="CY35"/>
  <c r="BZ35"/>
  <c r="CE35" s="1"/>
  <c r="CK35" s="1"/>
  <c r="BO35"/>
  <c r="BR35" s="1"/>
  <c r="BU35" s="1"/>
  <c r="AF35"/>
  <c r="AG35" s="1"/>
  <c r="AE35"/>
  <c r="AD35"/>
  <c r="AC35"/>
  <c r="AB35"/>
  <c r="AA35"/>
  <c r="Z35"/>
  <c r="Y35"/>
  <c r="CY34"/>
  <c r="BZ34"/>
  <c r="CO34" s="1"/>
  <c r="BO34"/>
  <c r="BQ34" s="1"/>
  <c r="BT34" s="1"/>
  <c r="AF34"/>
  <c r="AG34" s="1"/>
  <c r="AE34"/>
  <c r="AD34"/>
  <c r="AC34"/>
  <c r="AB34"/>
  <c r="AA34"/>
  <c r="Z34"/>
  <c r="Y34"/>
  <c r="CY33"/>
  <c r="BZ33"/>
  <c r="CA33" s="1"/>
  <c r="CG33" s="1"/>
  <c r="BO33"/>
  <c r="BR33" s="1"/>
  <c r="BU33" s="1"/>
  <c r="AF33"/>
  <c r="AG33" s="1"/>
  <c r="AE33"/>
  <c r="AD33"/>
  <c r="AC33"/>
  <c r="AB33"/>
  <c r="AA33"/>
  <c r="Z33"/>
  <c r="Y33"/>
  <c r="CY32"/>
  <c r="BZ32"/>
  <c r="CC32" s="1"/>
  <c r="CI32" s="1"/>
  <c r="BO32"/>
  <c r="BQ32" s="1"/>
  <c r="BT32" s="1"/>
  <c r="AF32"/>
  <c r="AG32" s="1"/>
  <c r="AE32"/>
  <c r="AD32"/>
  <c r="AC32"/>
  <c r="AB32"/>
  <c r="AA32"/>
  <c r="Z32"/>
  <c r="Y32"/>
  <c r="CY31"/>
  <c r="BZ31"/>
  <c r="CE31" s="1"/>
  <c r="CK31" s="1"/>
  <c r="BO31"/>
  <c r="BQ31" s="1"/>
  <c r="BT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Q27" s="1"/>
  <c r="BT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R24" s="1"/>
  <c r="BU24" s="1"/>
  <c r="AF24"/>
  <c r="AG24" s="1"/>
  <c r="AE24"/>
  <c r="AD24"/>
  <c r="AC24"/>
  <c r="AB24"/>
  <c r="AA24"/>
  <c r="Z24"/>
  <c r="Y24"/>
  <c r="CY23"/>
  <c r="BZ23"/>
  <c r="CE23" s="1"/>
  <c r="CK23" s="1"/>
  <c r="BO23"/>
  <c r="BQ23" s="1"/>
  <c r="BT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CC20" s="1"/>
  <c r="CI20" s="1"/>
  <c r="BO20"/>
  <c r="BR20" s="1"/>
  <c r="BU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7"/>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P36" s="1"/>
  <c r="BS36" s="1"/>
  <c r="AF36"/>
  <c r="AG36" s="1"/>
  <c r="AE36"/>
  <c r="AD36"/>
  <c r="AC36"/>
  <c r="AB36"/>
  <c r="AA36"/>
  <c r="Z36"/>
  <c r="Y36"/>
  <c r="CY35"/>
  <c r="BZ35"/>
  <c r="CE35" s="1"/>
  <c r="CK35" s="1"/>
  <c r="BO35"/>
  <c r="BR35" s="1"/>
  <c r="BU35" s="1"/>
  <c r="AF35"/>
  <c r="AG35" s="1"/>
  <c r="AE35"/>
  <c r="AD35"/>
  <c r="AC35"/>
  <c r="AB35"/>
  <c r="AA35"/>
  <c r="Z35"/>
  <c r="Y35"/>
  <c r="CY34"/>
  <c r="BZ34"/>
  <c r="CO34" s="1"/>
  <c r="BO34"/>
  <c r="BQ34" s="1"/>
  <c r="BT34" s="1"/>
  <c r="AF34"/>
  <c r="AG34" s="1"/>
  <c r="AE34"/>
  <c r="AD34"/>
  <c r="AC34"/>
  <c r="AB34"/>
  <c r="AA34"/>
  <c r="Z34"/>
  <c r="Y34"/>
  <c r="CY33"/>
  <c r="BZ33"/>
  <c r="CC33" s="1"/>
  <c r="CI33" s="1"/>
  <c r="BO33"/>
  <c r="BR33" s="1"/>
  <c r="BU33" s="1"/>
  <c r="AF33"/>
  <c r="AG33" s="1"/>
  <c r="AE33"/>
  <c r="AD33"/>
  <c r="AC33"/>
  <c r="AB33"/>
  <c r="AA33"/>
  <c r="Z33"/>
  <c r="Y33"/>
  <c r="CY32"/>
  <c r="BZ32"/>
  <c r="BO32"/>
  <c r="BQ32" s="1"/>
  <c r="BT32" s="1"/>
  <c r="AF32"/>
  <c r="AG32" s="1"/>
  <c r="AE32"/>
  <c r="AD32"/>
  <c r="AC32"/>
  <c r="AB32"/>
  <c r="AA32"/>
  <c r="Z32"/>
  <c r="Y32"/>
  <c r="CY31"/>
  <c r="BZ31"/>
  <c r="CB31" s="1"/>
  <c r="CH31" s="1"/>
  <c r="BO31"/>
  <c r="BR31" s="1"/>
  <c r="BU31" s="1"/>
  <c r="AF31"/>
  <c r="AG31" s="1"/>
  <c r="AE31"/>
  <c r="AD31"/>
  <c r="AC31"/>
  <c r="AB31"/>
  <c r="AA31"/>
  <c r="Z31"/>
  <c r="Y31"/>
  <c r="CY30"/>
  <c r="BZ30"/>
  <c r="CC30" s="1"/>
  <c r="CI30" s="1"/>
  <c r="BO30"/>
  <c r="BQ30" s="1"/>
  <c r="BT30" s="1"/>
  <c r="AF30"/>
  <c r="AG30" s="1"/>
  <c r="AE30"/>
  <c r="AD30"/>
  <c r="AC30"/>
  <c r="AB30"/>
  <c r="AA30"/>
  <c r="Z30"/>
  <c r="Y30"/>
  <c r="CY29"/>
  <c r="BZ29"/>
  <c r="CD29" s="1"/>
  <c r="CJ29" s="1"/>
  <c r="BO29"/>
  <c r="BR29" s="1"/>
  <c r="BU29" s="1"/>
  <c r="AF29"/>
  <c r="AG29" s="1"/>
  <c r="AE29"/>
  <c r="AD29"/>
  <c r="AC29"/>
  <c r="AB29"/>
  <c r="AA29"/>
  <c r="Z29"/>
  <c r="Y29"/>
  <c r="CY28"/>
  <c r="BZ28"/>
  <c r="BO28"/>
  <c r="BQ28" s="1"/>
  <c r="BT28" s="1"/>
  <c r="AF28"/>
  <c r="AG28" s="1"/>
  <c r="AE28"/>
  <c r="AD28"/>
  <c r="AC28"/>
  <c r="AB28"/>
  <c r="AA28"/>
  <c r="Z28"/>
  <c r="Y28"/>
  <c r="CY27"/>
  <c r="BZ27"/>
  <c r="CC27" s="1"/>
  <c r="CI27" s="1"/>
  <c r="BO27"/>
  <c r="BR27" s="1"/>
  <c r="BU27" s="1"/>
  <c r="AF27"/>
  <c r="AG27" s="1"/>
  <c r="AE27"/>
  <c r="AD27"/>
  <c r="AC27"/>
  <c r="AB27"/>
  <c r="AA27"/>
  <c r="Z27"/>
  <c r="Y27"/>
  <c r="CY26"/>
  <c r="BZ26"/>
  <c r="CB26" s="1"/>
  <c r="CH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R24" s="1"/>
  <c r="BU24" s="1"/>
  <c r="AF24"/>
  <c r="AG24" s="1"/>
  <c r="AE24"/>
  <c r="AD24"/>
  <c r="AC24"/>
  <c r="AB24"/>
  <c r="AA24"/>
  <c r="Z24"/>
  <c r="Y24"/>
  <c r="CY23"/>
  <c r="BZ23"/>
  <c r="CE23" s="1"/>
  <c r="CK23" s="1"/>
  <c r="BO23"/>
  <c r="BQ23" s="1"/>
  <c r="BT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CC20" s="1"/>
  <c r="CI20" s="1"/>
  <c r="BO20"/>
  <c r="BR20" s="1"/>
  <c r="BU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6"/>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P36" s="1"/>
  <c r="BS36" s="1"/>
  <c r="AF36"/>
  <c r="AG36" s="1"/>
  <c r="AE36"/>
  <c r="AD36"/>
  <c r="AC36"/>
  <c r="AB36"/>
  <c r="AA36"/>
  <c r="Z36"/>
  <c r="Y36"/>
  <c r="CY35"/>
  <c r="BZ35"/>
  <c r="CE35" s="1"/>
  <c r="CK35" s="1"/>
  <c r="BO35"/>
  <c r="BQ35" s="1"/>
  <c r="BT35" s="1"/>
  <c r="AF35"/>
  <c r="AG35" s="1"/>
  <c r="AE35"/>
  <c r="AD35"/>
  <c r="AC35"/>
  <c r="AB35"/>
  <c r="AA35"/>
  <c r="Z35"/>
  <c r="Y35"/>
  <c r="CY34"/>
  <c r="BZ34"/>
  <c r="CO34" s="1"/>
  <c r="BO34"/>
  <c r="BQ34" s="1"/>
  <c r="BT34" s="1"/>
  <c r="AF34"/>
  <c r="AG34" s="1"/>
  <c r="AE34"/>
  <c r="AD34"/>
  <c r="AC34"/>
  <c r="AB34"/>
  <c r="AA34"/>
  <c r="Z34"/>
  <c r="Y34"/>
  <c r="CY33"/>
  <c r="BZ33"/>
  <c r="CA33" s="1"/>
  <c r="CG33" s="1"/>
  <c r="BO33"/>
  <c r="BR33" s="1"/>
  <c r="BU33" s="1"/>
  <c r="AF33"/>
  <c r="AG33" s="1"/>
  <c r="AE33"/>
  <c r="AD33"/>
  <c r="AC33"/>
  <c r="AB33"/>
  <c r="AA33"/>
  <c r="Z33"/>
  <c r="Y33"/>
  <c r="CY32"/>
  <c r="BZ32"/>
  <c r="CC32" s="1"/>
  <c r="CI32" s="1"/>
  <c r="BO32"/>
  <c r="BQ32" s="1"/>
  <c r="BT32" s="1"/>
  <c r="AF32"/>
  <c r="AG32" s="1"/>
  <c r="AE32"/>
  <c r="AD32"/>
  <c r="AC32"/>
  <c r="AB32"/>
  <c r="AA32"/>
  <c r="Z32"/>
  <c r="Y32"/>
  <c r="CY31"/>
  <c r="BZ31"/>
  <c r="CE31" s="1"/>
  <c r="CK31" s="1"/>
  <c r="BO31"/>
  <c r="BP31" s="1"/>
  <c r="BS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R27" s="1"/>
  <c r="BU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Q24" s="1"/>
  <c r="BT24" s="1"/>
  <c r="AF24"/>
  <c r="AG24" s="1"/>
  <c r="AE24"/>
  <c r="AD24"/>
  <c r="AC24"/>
  <c r="AB24"/>
  <c r="AA24"/>
  <c r="Z24"/>
  <c r="Y24"/>
  <c r="CY23"/>
  <c r="BZ23"/>
  <c r="CE23" s="1"/>
  <c r="CK23" s="1"/>
  <c r="BO23"/>
  <c r="BR23" s="1"/>
  <c r="BU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CC20" s="1"/>
  <c r="CI20" s="1"/>
  <c r="BO20"/>
  <c r="BQ20" s="1"/>
  <c r="BT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5"/>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Q36" s="1"/>
  <c r="BT36" s="1"/>
  <c r="AF36"/>
  <c r="AG36" s="1"/>
  <c r="AE36"/>
  <c r="AD36"/>
  <c r="AC36"/>
  <c r="AB36"/>
  <c r="AA36"/>
  <c r="Z36"/>
  <c r="Y36"/>
  <c r="CY35"/>
  <c r="BZ35"/>
  <c r="CE35" s="1"/>
  <c r="CK35" s="1"/>
  <c r="BO35"/>
  <c r="BR35" s="1"/>
  <c r="BU35" s="1"/>
  <c r="AF35"/>
  <c r="AG35" s="1"/>
  <c r="AE35"/>
  <c r="AD35"/>
  <c r="AC35"/>
  <c r="AB35"/>
  <c r="AA35"/>
  <c r="Z35"/>
  <c r="Y35"/>
  <c r="CY34"/>
  <c r="BZ34"/>
  <c r="CO34" s="1"/>
  <c r="BO34"/>
  <c r="BQ34" s="1"/>
  <c r="BT34" s="1"/>
  <c r="AF34"/>
  <c r="AG34" s="1"/>
  <c r="AE34"/>
  <c r="AD34"/>
  <c r="AC34"/>
  <c r="AB34"/>
  <c r="AA34"/>
  <c r="Z34"/>
  <c r="Y34"/>
  <c r="CY33"/>
  <c r="BZ33"/>
  <c r="CA33" s="1"/>
  <c r="CG33" s="1"/>
  <c r="BO33"/>
  <c r="BR33" s="1"/>
  <c r="BU33" s="1"/>
  <c r="AF33"/>
  <c r="AG33" s="1"/>
  <c r="AE33"/>
  <c r="AD33"/>
  <c r="AC33"/>
  <c r="AB33"/>
  <c r="AA33"/>
  <c r="Z33"/>
  <c r="Y33"/>
  <c r="CY32"/>
  <c r="BZ32"/>
  <c r="CC32" s="1"/>
  <c r="CI32" s="1"/>
  <c r="BO32"/>
  <c r="BQ32" s="1"/>
  <c r="BT32" s="1"/>
  <c r="AF32"/>
  <c r="AG32" s="1"/>
  <c r="AE32"/>
  <c r="AD32"/>
  <c r="AC32"/>
  <c r="AB32"/>
  <c r="AA32"/>
  <c r="Z32"/>
  <c r="Y32"/>
  <c r="CY31"/>
  <c r="BZ31"/>
  <c r="CE31" s="1"/>
  <c r="CK31" s="1"/>
  <c r="BO31"/>
  <c r="BR31" s="1"/>
  <c r="BU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R27" s="1"/>
  <c r="BU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Q24" s="1"/>
  <c r="BT24" s="1"/>
  <c r="AF24"/>
  <c r="AG24" s="1"/>
  <c r="AE24"/>
  <c r="AD24"/>
  <c r="AC24"/>
  <c r="AB24"/>
  <c r="AA24"/>
  <c r="Z24"/>
  <c r="Y24"/>
  <c r="CY23"/>
  <c r="BZ23"/>
  <c r="CE23" s="1"/>
  <c r="CK23" s="1"/>
  <c r="BO23"/>
  <c r="BR23" s="1"/>
  <c r="BU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CC20" s="1"/>
  <c r="CI20" s="1"/>
  <c r="BO20"/>
  <c r="BQ20" s="1"/>
  <c r="BT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4"/>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Q36" s="1"/>
  <c r="BT36" s="1"/>
  <c r="AF36"/>
  <c r="AG36" s="1"/>
  <c r="AE36"/>
  <c r="AD36"/>
  <c r="AC36"/>
  <c r="AB36"/>
  <c r="AA36"/>
  <c r="Z36"/>
  <c r="Y36"/>
  <c r="CY35"/>
  <c r="BZ35"/>
  <c r="CE35" s="1"/>
  <c r="CK35" s="1"/>
  <c r="BO35"/>
  <c r="BR35" s="1"/>
  <c r="BU35" s="1"/>
  <c r="AF35"/>
  <c r="AG35" s="1"/>
  <c r="AE35"/>
  <c r="AD35"/>
  <c r="AC35"/>
  <c r="AB35"/>
  <c r="AA35"/>
  <c r="Z35"/>
  <c r="Y35"/>
  <c r="CY34"/>
  <c r="BZ34"/>
  <c r="CO34" s="1"/>
  <c r="BO34"/>
  <c r="BQ34" s="1"/>
  <c r="BT34" s="1"/>
  <c r="AF34"/>
  <c r="AG34" s="1"/>
  <c r="AE34"/>
  <c r="AD34"/>
  <c r="AC34"/>
  <c r="AB34"/>
  <c r="AA34"/>
  <c r="Z34"/>
  <c r="Y34"/>
  <c r="CY33"/>
  <c r="BZ33"/>
  <c r="CA33" s="1"/>
  <c r="CG33" s="1"/>
  <c r="BO33"/>
  <c r="BR33" s="1"/>
  <c r="BU33" s="1"/>
  <c r="AF33"/>
  <c r="AG33" s="1"/>
  <c r="AE33"/>
  <c r="AD33"/>
  <c r="AC33"/>
  <c r="AB33"/>
  <c r="AA33"/>
  <c r="Z33"/>
  <c r="Y33"/>
  <c r="CY32"/>
  <c r="BZ32"/>
  <c r="CC32" s="1"/>
  <c r="CI32" s="1"/>
  <c r="BO32"/>
  <c r="BQ32" s="1"/>
  <c r="BT32" s="1"/>
  <c r="AF32"/>
  <c r="AG32" s="1"/>
  <c r="AE32"/>
  <c r="AD32"/>
  <c r="AC32"/>
  <c r="AB32"/>
  <c r="AA32"/>
  <c r="Z32"/>
  <c r="Y32"/>
  <c r="CY31"/>
  <c r="BZ31"/>
  <c r="CE31" s="1"/>
  <c r="CK31" s="1"/>
  <c r="BO31"/>
  <c r="BR31" s="1"/>
  <c r="BU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R27" s="1"/>
  <c r="BU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BQ24" s="1"/>
  <c r="BT24" s="1"/>
  <c r="AF24"/>
  <c r="AG24" s="1"/>
  <c r="AE24"/>
  <c r="AD24"/>
  <c r="AC24"/>
  <c r="AB24"/>
  <c r="AA24"/>
  <c r="Z24"/>
  <c r="Y24"/>
  <c r="CY23"/>
  <c r="BZ23"/>
  <c r="CE23" s="1"/>
  <c r="CK23" s="1"/>
  <c r="BO23"/>
  <c r="BR23" s="1"/>
  <c r="BU23" s="1"/>
  <c r="AF23"/>
  <c r="AG23" s="1"/>
  <c r="AE23"/>
  <c r="AD23"/>
  <c r="AC23"/>
  <c r="AB23"/>
  <c r="AA23"/>
  <c r="Z23"/>
  <c r="Y23"/>
  <c r="CY22"/>
  <c r="BZ22"/>
  <c r="CO22" s="1"/>
  <c r="BO22"/>
  <c r="BQ22" s="1"/>
  <c r="BT22" s="1"/>
  <c r="AF22"/>
  <c r="AG22" s="1"/>
  <c r="AE22"/>
  <c r="AD22"/>
  <c r="AC22"/>
  <c r="AB22"/>
  <c r="AA22"/>
  <c r="Z22"/>
  <c r="Y22"/>
  <c r="CY21"/>
  <c r="BZ21"/>
  <c r="CA21" s="1"/>
  <c r="CG21" s="1"/>
  <c r="BO21"/>
  <c r="BR21" s="1"/>
  <c r="BU21" s="1"/>
  <c r="AF21"/>
  <c r="AG21" s="1"/>
  <c r="AE21"/>
  <c r="AD21"/>
  <c r="AC21"/>
  <c r="AB21"/>
  <c r="AA21"/>
  <c r="Z21"/>
  <c r="Y21"/>
  <c r="CY20"/>
  <c r="BZ20"/>
  <c r="CC20" s="1"/>
  <c r="CI20" s="1"/>
  <c r="BO20"/>
  <c r="BQ20" s="1"/>
  <c r="BT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3"/>
  <c r="CY38"/>
  <c r="BZ38"/>
  <c r="CO38" s="1"/>
  <c r="BO38"/>
  <c r="BQ38" s="1"/>
  <c r="BT38" s="1"/>
  <c r="AF38"/>
  <c r="AG38" s="1"/>
  <c r="AE38"/>
  <c r="AD38"/>
  <c r="AC38"/>
  <c r="AB38"/>
  <c r="AA38"/>
  <c r="Z38"/>
  <c r="Y38"/>
  <c r="CY37"/>
  <c r="BZ37"/>
  <c r="CA37" s="1"/>
  <c r="CG37" s="1"/>
  <c r="BO37"/>
  <c r="BR37" s="1"/>
  <c r="BU37" s="1"/>
  <c r="AF37"/>
  <c r="AG37" s="1"/>
  <c r="AE37"/>
  <c r="AD37"/>
  <c r="AC37"/>
  <c r="AB37"/>
  <c r="AA37"/>
  <c r="Z37"/>
  <c r="Y37"/>
  <c r="CY36"/>
  <c r="BZ36"/>
  <c r="CC36" s="1"/>
  <c r="CI36" s="1"/>
  <c r="BO36"/>
  <c r="BR36" s="1"/>
  <c r="BU36" s="1"/>
  <c r="AF36"/>
  <c r="AG36" s="1"/>
  <c r="AE36"/>
  <c r="AD36"/>
  <c r="AC36"/>
  <c r="AB36"/>
  <c r="AA36"/>
  <c r="Z36"/>
  <c r="Y36"/>
  <c r="CY35"/>
  <c r="BZ35"/>
  <c r="CE35" s="1"/>
  <c r="CK35" s="1"/>
  <c r="BO35"/>
  <c r="BQ35" s="1"/>
  <c r="BT35" s="1"/>
  <c r="AF35"/>
  <c r="AG35" s="1"/>
  <c r="AE35"/>
  <c r="AD35"/>
  <c r="AC35"/>
  <c r="AB35"/>
  <c r="AA35"/>
  <c r="Z35"/>
  <c r="Y35"/>
  <c r="CY34"/>
  <c r="BZ34"/>
  <c r="CE34" s="1"/>
  <c r="CK34" s="1"/>
  <c r="BO34"/>
  <c r="BQ34" s="1"/>
  <c r="BT34" s="1"/>
  <c r="AF34"/>
  <c r="AG34" s="1"/>
  <c r="AE34"/>
  <c r="AD34"/>
  <c r="AC34"/>
  <c r="AB34"/>
  <c r="AA34"/>
  <c r="Z34"/>
  <c r="Y34"/>
  <c r="CY33"/>
  <c r="BZ33"/>
  <c r="CA33" s="1"/>
  <c r="CG33" s="1"/>
  <c r="BO33"/>
  <c r="AF33"/>
  <c r="AG33" s="1"/>
  <c r="AE33"/>
  <c r="AD33"/>
  <c r="AC33"/>
  <c r="AB33"/>
  <c r="AA33"/>
  <c r="Z33"/>
  <c r="Y33"/>
  <c r="CY32"/>
  <c r="BZ32"/>
  <c r="CC32" s="1"/>
  <c r="CI32" s="1"/>
  <c r="BO32"/>
  <c r="BR32" s="1"/>
  <c r="BU32" s="1"/>
  <c r="AF32"/>
  <c r="AG32" s="1"/>
  <c r="AE32"/>
  <c r="AD32"/>
  <c r="AC32"/>
  <c r="AB32"/>
  <c r="AA32"/>
  <c r="Z32"/>
  <c r="Y32"/>
  <c r="CY31"/>
  <c r="BZ31"/>
  <c r="CE31" s="1"/>
  <c r="CK31" s="1"/>
  <c r="BO3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Q28" s="1"/>
  <c r="BT28" s="1"/>
  <c r="AF28"/>
  <c r="AG28" s="1"/>
  <c r="AE28"/>
  <c r="AD28"/>
  <c r="AC28"/>
  <c r="AB28"/>
  <c r="AA28"/>
  <c r="Z28"/>
  <c r="Y28"/>
  <c r="CY27"/>
  <c r="BZ27"/>
  <c r="CE27" s="1"/>
  <c r="CK27" s="1"/>
  <c r="BO27"/>
  <c r="BR27" s="1"/>
  <c r="BU27" s="1"/>
  <c r="AF27"/>
  <c r="AG27" s="1"/>
  <c r="AE27"/>
  <c r="AD27"/>
  <c r="AC27"/>
  <c r="AB27"/>
  <c r="AA27"/>
  <c r="Z27"/>
  <c r="Y27"/>
  <c r="CY26"/>
  <c r="BZ26"/>
  <c r="CO26" s="1"/>
  <c r="BO26"/>
  <c r="BQ26" s="1"/>
  <c r="BT26" s="1"/>
  <c r="AF26"/>
  <c r="AG26" s="1"/>
  <c r="AE26"/>
  <c r="AD26"/>
  <c r="AC26"/>
  <c r="AB26"/>
  <c r="AA26"/>
  <c r="Z26"/>
  <c r="Y26"/>
  <c r="CY25"/>
  <c r="BZ25"/>
  <c r="CA25" s="1"/>
  <c r="CG25" s="1"/>
  <c r="BO25"/>
  <c r="BR25" s="1"/>
  <c r="BU25" s="1"/>
  <c r="AF25"/>
  <c r="AG25" s="1"/>
  <c r="AE25"/>
  <c r="AD25"/>
  <c r="AC25"/>
  <c r="AB25"/>
  <c r="AA25"/>
  <c r="Z25"/>
  <c r="Y25"/>
  <c r="CY24"/>
  <c r="BZ24"/>
  <c r="CC24" s="1"/>
  <c r="CI24" s="1"/>
  <c r="BO24"/>
  <c r="AF24"/>
  <c r="AG24" s="1"/>
  <c r="AE24"/>
  <c r="AD24"/>
  <c r="AC24"/>
  <c r="AB24"/>
  <c r="AA24"/>
  <c r="Z24"/>
  <c r="Y24"/>
  <c r="CY23"/>
  <c r="BZ23"/>
  <c r="CE23" s="1"/>
  <c r="CK23" s="1"/>
  <c r="BO23"/>
  <c r="BR23" s="1"/>
  <c r="BU23" s="1"/>
  <c r="AF23"/>
  <c r="AG23" s="1"/>
  <c r="AE23"/>
  <c r="AD23"/>
  <c r="AC23"/>
  <c r="AB23"/>
  <c r="AA23"/>
  <c r="Z23"/>
  <c r="Y23"/>
  <c r="CY22"/>
  <c r="BZ22"/>
  <c r="CO22" s="1"/>
  <c r="BO22"/>
  <c r="BQ22" s="1"/>
  <c r="BT22" s="1"/>
  <c r="AF22"/>
  <c r="AG22" s="1"/>
  <c r="AE22"/>
  <c r="AD22"/>
  <c r="AC22"/>
  <c r="AB22"/>
  <c r="AA22"/>
  <c r="Z22"/>
  <c r="Y22"/>
  <c r="CY21"/>
  <c r="BZ21"/>
  <c r="BO21"/>
  <c r="BR21" s="1"/>
  <c r="BU21" s="1"/>
  <c r="AF21"/>
  <c r="AG21" s="1"/>
  <c r="AE21"/>
  <c r="AD21"/>
  <c r="AC21"/>
  <c r="AB21"/>
  <c r="AA21"/>
  <c r="Z21"/>
  <c r="Y21"/>
  <c r="CY20"/>
  <c r="BZ20"/>
  <c r="CC20" s="1"/>
  <c r="CI20" s="1"/>
  <c r="BO20"/>
  <c r="BR20" s="1"/>
  <c r="BU20" s="1"/>
  <c r="AF20"/>
  <c r="AG20" s="1"/>
  <c r="AE20"/>
  <c r="AD20"/>
  <c r="AC20"/>
  <c r="AB20"/>
  <c r="AA20"/>
  <c r="Z20"/>
  <c r="Y20"/>
  <c r="CY19"/>
  <c r="BZ19"/>
  <c r="CA19" s="1"/>
  <c r="CG19" s="1"/>
  <c r="BX19"/>
  <c r="BO19"/>
  <c r="BR19" s="1"/>
  <c r="BU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Q40" i="42"/>
  <c r="CY38"/>
  <c r="BZ38"/>
  <c r="CE38" s="1"/>
  <c r="CK38" s="1"/>
  <c r="BO38"/>
  <c r="BQ38" s="1"/>
  <c r="BT38" s="1"/>
  <c r="AF38"/>
  <c r="AG38" s="1"/>
  <c r="AE38"/>
  <c r="AD38"/>
  <c r="AC38"/>
  <c r="AB38"/>
  <c r="AA38"/>
  <c r="Z38"/>
  <c r="Y38"/>
  <c r="CY37"/>
  <c r="BZ37"/>
  <c r="CA37" s="1"/>
  <c r="CG37" s="1"/>
  <c r="BO37"/>
  <c r="BR37" s="1"/>
  <c r="BU37" s="1"/>
  <c r="AF37"/>
  <c r="AG37" s="1"/>
  <c r="AE37"/>
  <c r="AD37"/>
  <c r="AC37"/>
  <c r="AB37"/>
  <c r="AA37"/>
  <c r="Z37"/>
  <c r="Y37"/>
  <c r="CY36"/>
  <c r="BZ36"/>
  <c r="BO36"/>
  <c r="BR36" s="1"/>
  <c r="BU36" s="1"/>
  <c r="AF36"/>
  <c r="AG36" s="1"/>
  <c r="AE36"/>
  <c r="AD36"/>
  <c r="AC36"/>
  <c r="AB36"/>
  <c r="AA36"/>
  <c r="Z36"/>
  <c r="Y36"/>
  <c r="CY35"/>
  <c r="BZ35"/>
  <c r="CE35" s="1"/>
  <c r="CK35" s="1"/>
  <c r="BO35"/>
  <c r="BR35" s="1"/>
  <c r="BU35" s="1"/>
  <c r="AF35"/>
  <c r="AG35" s="1"/>
  <c r="AE35"/>
  <c r="AD35"/>
  <c r="AC35"/>
  <c r="AB35"/>
  <c r="AA35"/>
  <c r="Z35"/>
  <c r="Y35"/>
  <c r="CY34"/>
  <c r="BZ34"/>
  <c r="BO34"/>
  <c r="BQ34" s="1"/>
  <c r="BT34" s="1"/>
  <c r="AF34"/>
  <c r="AG34" s="1"/>
  <c r="AE34"/>
  <c r="AD34"/>
  <c r="AC34"/>
  <c r="AB34"/>
  <c r="AA34"/>
  <c r="Z34"/>
  <c r="Y34"/>
  <c r="CY33"/>
  <c r="BZ33"/>
  <c r="CA33" s="1"/>
  <c r="CG33" s="1"/>
  <c r="BO33"/>
  <c r="BQ33" s="1"/>
  <c r="BT33" s="1"/>
  <c r="AF33"/>
  <c r="AG33" s="1"/>
  <c r="AE33"/>
  <c r="AD33"/>
  <c r="AC33"/>
  <c r="AB33"/>
  <c r="AA33"/>
  <c r="Z33"/>
  <c r="Y33"/>
  <c r="CY32"/>
  <c r="BZ32"/>
  <c r="CC32" s="1"/>
  <c r="CI32" s="1"/>
  <c r="BO32"/>
  <c r="BR32" s="1"/>
  <c r="BU32" s="1"/>
  <c r="AF32"/>
  <c r="AG32" s="1"/>
  <c r="AE32"/>
  <c r="AD32"/>
  <c r="AC32"/>
  <c r="AB32"/>
  <c r="AA32"/>
  <c r="Z32"/>
  <c r="Y32"/>
  <c r="CY31"/>
  <c r="BZ31"/>
  <c r="CE31" s="1"/>
  <c r="CK31" s="1"/>
  <c r="BO31"/>
  <c r="BR31" s="1"/>
  <c r="BU31" s="1"/>
  <c r="AF31"/>
  <c r="AG31" s="1"/>
  <c r="AE31"/>
  <c r="AD31"/>
  <c r="AC31"/>
  <c r="AB31"/>
  <c r="AA31"/>
  <c r="Z31"/>
  <c r="Y31"/>
  <c r="CY30"/>
  <c r="BZ30"/>
  <c r="CO30" s="1"/>
  <c r="BO30"/>
  <c r="BQ30" s="1"/>
  <c r="BT30" s="1"/>
  <c r="AF30"/>
  <c r="AG30" s="1"/>
  <c r="AE30"/>
  <c r="AD30"/>
  <c r="AC30"/>
  <c r="AB30"/>
  <c r="AA30"/>
  <c r="Z30"/>
  <c r="Y30"/>
  <c r="CY29"/>
  <c r="BZ29"/>
  <c r="CA29" s="1"/>
  <c r="CG29" s="1"/>
  <c r="BO29"/>
  <c r="BR29" s="1"/>
  <c r="BU29" s="1"/>
  <c r="AF29"/>
  <c r="AG29" s="1"/>
  <c r="AE29"/>
  <c r="AD29"/>
  <c r="AC29"/>
  <c r="AB29"/>
  <c r="AA29"/>
  <c r="Z29"/>
  <c r="Y29"/>
  <c r="CY28"/>
  <c r="BZ28"/>
  <c r="CC28" s="1"/>
  <c r="CI28" s="1"/>
  <c r="BO28"/>
  <c r="BR28" s="1"/>
  <c r="BU28" s="1"/>
  <c r="AF28"/>
  <c r="AG28" s="1"/>
  <c r="AE28"/>
  <c r="AD28"/>
  <c r="AC28"/>
  <c r="AB28"/>
  <c r="AA28"/>
  <c r="Z28"/>
  <c r="Y28"/>
  <c r="CY27"/>
  <c r="BZ27"/>
  <c r="CE27" s="1"/>
  <c r="CK27" s="1"/>
  <c r="BO27"/>
  <c r="BR27" s="1"/>
  <c r="BU27" s="1"/>
  <c r="AF27"/>
  <c r="AG27" s="1"/>
  <c r="AE27"/>
  <c r="AD27"/>
  <c r="AC27"/>
  <c r="AB27"/>
  <c r="AA27"/>
  <c r="Z27"/>
  <c r="Y27"/>
  <c r="CY26"/>
  <c r="BZ26"/>
  <c r="CO26" s="1"/>
  <c r="BO26"/>
  <c r="BQ26" s="1"/>
  <c r="BT26" s="1"/>
  <c r="AF26"/>
  <c r="AG26" s="1"/>
  <c r="AE26"/>
  <c r="AD26"/>
  <c r="AC26"/>
  <c r="AB26"/>
  <c r="AA26"/>
  <c r="Z26"/>
  <c r="Y26"/>
  <c r="CY25"/>
  <c r="BZ25"/>
  <c r="CA25" s="1"/>
  <c r="CG25" s="1"/>
  <c r="BO25"/>
  <c r="BQ25" s="1"/>
  <c r="BT25" s="1"/>
  <c r="AF25"/>
  <c r="AG25" s="1"/>
  <c r="AE25"/>
  <c r="AD25"/>
  <c r="AC25"/>
  <c r="AB25"/>
  <c r="AA25"/>
  <c r="Z25"/>
  <c r="Y25"/>
  <c r="CY24"/>
  <c r="BZ24"/>
  <c r="CC24" s="1"/>
  <c r="CI24" s="1"/>
  <c r="BO24"/>
  <c r="BQ24" s="1"/>
  <c r="BT24" s="1"/>
  <c r="AF24"/>
  <c r="AG24" s="1"/>
  <c r="AE24"/>
  <c r="AD24"/>
  <c r="AC24"/>
  <c r="AB24"/>
  <c r="AA24"/>
  <c r="Z24"/>
  <c r="Y24"/>
  <c r="CY23"/>
  <c r="BZ23"/>
  <c r="CE23" s="1"/>
  <c r="CK23" s="1"/>
  <c r="BO23"/>
  <c r="BQ23" s="1"/>
  <c r="BT23" s="1"/>
  <c r="AF23"/>
  <c r="AG23" s="1"/>
  <c r="AE23"/>
  <c r="AD23"/>
  <c r="AC23"/>
  <c r="AB23"/>
  <c r="AA23"/>
  <c r="Z23"/>
  <c r="Y23"/>
  <c r="CY22"/>
  <c r="BZ22"/>
  <c r="CO22" s="1"/>
  <c r="BO22"/>
  <c r="BQ22" s="1"/>
  <c r="BT22" s="1"/>
  <c r="AF22"/>
  <c r="AG22" s="1"/>
  <c r="AE22"/>
  <c r="AD22"/>
  <c r="AC22"/>
  <c r="AB22"/>
  <c r="AA22"/>
  <c r="Z22"/>
  <c r="Y22"/>
  <c r="CY21"/>
  <c r="BZ21"/>
  <c r="CA21" s="1"/>
  <c r="CG21" s="1"/>
  <c r="BO21"/>
  <c r="BP21" s="1"/>
  <c r="BS21" s="1"/>
  <c r="AF21"/>
  <c r="AG21" s="1"/>
  <c r="AE21"/>
  <c r="AD21"/>
  <c r="AC21"/>
  <c r="AB21"/>
  <c r="AA21"/>
  <c r="Z21"/>
  <c r="Y21"/>
  <c r="CY20"/>
  <c r="BZ20"/>
  <c r="CC20" s="1"/>
  <c r="CI20" s="1"/>
  <c r="BO20"/>
  <c r="BP20" s="1"/>
  <c r="BS20" s="1"/>
  <c r="AF20"/>
  <c r="AG20" s="1"/>
  <c r="AE20"/>
  <c r="AD20"/>
  <c r="AC20"/>
  <c r="AB20"/>
  <c r="AA20"/>
  <c r="Z20"/>
  <c r="Y20"/>
  <c r="CY19"/>
  <c r="BZ19"/>
  <c r="CA19" s="1"/>
  <c r="CG19" s="1"/>
  <c r="BX19"/>
  <c r="BO19"/>
  <c r="BQ19" s="1"/>
  <c r="BT19" s="1"/>
  <c r="AF19"/>
  <c r="AG19" s="1"/>
  <c r="AE19"/>
  <c r="AD19"/>
  <c r="AC19"/>
  <c r="AB19"/>
  <c r="AA19"/>
  <c r="Z19"/>
  <c r="Y19"/>
  <c r="K17"/>
  <c r="I17"/>
  <c r="G17"/>
  <c r="E17"/>
  <c r="P15"/>
  <c r="AH15" s="1"/>
  <c r="P14"/>
  <c r="AH14" s="1"/>
  <c r="P13"/>
  <c r="AH13" s="1"/>
  <c r="P12"/>
  <c r="AH12" s="1"/>
  <c r="P11"/>
  <c r="AH11" s="1"/>
  <c r="P10"/>
  <c r="AH10" s="1"/>
  <c r="P9"/>
  <c r="AH9" s="1"/>
  <c r="P8"/>
  <c r="AH8" s="1"/>
  <c r="P7"/>
  <c r="AH7" s="1"/>
  <c r="AI6"/>
  <c r="P6"/>
  <c r="AH6" s="1"/>
  <c r="P5"/>
  <c r="AH5" s="1"/>
  <c r="BQ36" i="49" l="1"/>
  <c r="BT36" s="1"/>
  <c r="CO25" i="51"/>
  <c r="CB25" i="44"/>
  <c r="CH25" s="1"/>
  <c r="BP31" i="47"/>
  <c r="BS31" s="1"/>
  <c r="CD21" i="51"/>
  <c r="CJ21" s="1"/>
  <c r="CA24" i="44"/>
  <c r="CG24" s="1"/>
  <c r="BP37"/>
  <c r="BS37" s="1"/>
  <c r="CD29" i="43"/>
  <c r="CJ29" s="1"/>
  <c r="CB21" i="44"/>
  <c r="CH21" s="1"/>
  <c r="BP24" i="46"/>
  <c r="BS24" s="1"/>
  <c r="CB34"/>
  <c r="CH34" s="1"/>
  <c r="BR36" i="45"/>
  <c r="BU36" s="1"/>
  <c r="CB25" i="51"/>
  <c r="CH25" s="1"/>
  <c r="CC23" i="42"/>
  <c r="CI23" s="1"/>
  <c r="CA20" i="43"/>
  <c r="CG20" s="1"/>
  <c r="CD33"/>
  <c r="CJ33" s="1"/>
  <c r="BP33" i="50"/>
  <c r="BS33" s="1"/>
  <c r="BP24" i="51"/>
  <c r="BS24" s="1"/>
  <c r="CA31" i="49"/>
  <c r="CG31" s="1"/>
  <c r="BP36"/>
  <c r="BS36" s="1"/>
  <c r="BV36" s="1"/>
  <c r="BW36" s="1"/>
  <c r="BP24" i="47"/>
  <c r="BS24" s="1"/>
  <c r="CB27" i="44"/>
  <c r="CH27" s="1"/>
  <c r="CA20"/>
  <c r="CG20" s="1"/>
  <c r="CD22" i="43"/>
  <c r="CJ22" s="1"/>
  <c r="CF29"/>
  <c r="CL29" s="1"/>
  <c r="CE29"/>
  <c r="CK29" s="1"/>
  <c r="CA31"/>
  <c r="CG31" s="1"/>
  <c r="CB28" i="42"/>
  <c r="CH28" s="1"/>
  <c r="BQ24" i="51"/>
  <c r="BT24" s="1"/>
  <c r="BQ23" i="50"/>
  <c r="BT23" s="1"/>
  <c r="BR32"/>
  <c r="BU32" s="1"/>
  <c r="BR20"/>
  <c r="BU20" s="1"/>
  <c r="CC22"/>
  <c r="CI22" s="1"/>
  <c r="BP32"/>
  <c r="BS32" s="1"/>
  <c r="CD21" i="48"/>
  <c r="CJ21" s="1"/>
  <c r="CB23"/>
  <c r="CH23" s="1"/>
  <c r="BP23"/>
  <c r="BS23" s="1"/>
  <c r="BP25"/>
  <c r="BS25" s="1"/>
  <c r="CB27"/>
  <c r="CH27" s="1"/>
  <c r="BP20" i="46"/>
  <c r="BS20" s="1"/>
  <c r="CC22"/>
  <c r="CI22" s="1"/>
  <c r="BP29" i="45"/>
  <c r="BS29" s="1"/>
  <c r="BR28" i="44"/>
  <c r="BU28" s="1"/>
  <c r="CE25"/>
  <c r="CK25" s="1"/>
  <c r="BQ35"/>
  <c r="BT35" s="1"/>
  <c r="CD29" i="51"/>
  <c r="CJ29" s="1"/>
  <c r="BR36"/>
  <c r="BU36" s="1"/>
  <c r="CD25"/>
  <c r="CJ25" s="1"/>
  <c r="CB27"/>
  <c r="CH27" s="1"/>
  <c r="CB29"/>
  <c r="CH29" s="1"/>
  <c r="CA31"/>
  <c r="CG31" s="1"/>
  <c r="BQ36"/>
  <c r="BT36" s="1"/>
  <c r="BQ21"/>
  <c r="BT21" s="1"/>
  <c r="CB35"/>
  <c r="CH35" s="1"/>
  <c r="BP21"/>
  <c r="BS21" s="1"/>
  <c r="CF22"/>
  <c r="CL22" s="1"/>
  <c r="BP28"/>
  <c r="BS28" s="1"/>
  <c r="BR35" i="50"/>
  <c r="BU35" s="1"/>
  <c r="BP24"/>
  <c r="BS24" s="1"/>
  <c r="BQ21" i="49"/>
  <c r="BT21" s="1"/>
  <c r="CD30"/>
  <c r="CJ30" s="1"/>
  <c r="BR35"/>
  <c r="BU35" s="1"/>
  <c r="BP24" i="48"/>
  <c r="BS24" s="1"/>
  <c r="BQ33" i="47"/>
  <c r="BT33" s="1"/>
  <c r="BP20"/>
  <c r="BS20" s="1"/>
  <c r="BR35" i="46"/>
  <c r="BU35" s="1"/>
  <c r="BQ23"/>
  <c r="BT23" s="1"/>
  <c r="BP25"/>
  <c r="BS25" s="1"/>
  <c r="BP35"/>
  <c r="BS35" s="1"/>
  <c r="BP37"/>
  <c r="BS37" s="1"/>
  <c r="CD29" i="45"/>
  <c r="CJ29" s="1"/>
  <c r="CA36"/>
  <c r="CG36" s="1"/>
  <c r="BP25" i="44"/>
  <c r="BS25" s="1"/>
  <c r="CC31"/>
  <c r="CI31" s="1"/>
  <c r="CE33"/>
  <c r="CK33" s="1"/>
  <c r="CB35"/>
  <c r="CH35" s="1"/>
  <c r="CC37"/>
  <c r="CI37" s="1"/>
  <c r="BQ23" i="43"/>
  <c r="BT23" s="1"/>
  <c r="BP23"/>
  <c r="BS23" s="1"/>
  <c r="CC31" i="42"/>
  <c r="CI31" s="1"/>
  <c r="CB31"/>
  <c r="CH31" s="1"/>
  <c r="CB24"/>
  <c r="CH24" s="1"/>
  <c r="CB26"/>
  <c r="CH26" s="1"/>
  <c r="BR33"/>
  <c r="BU33" s="1"/>
  <c r="CC35"/>
  <c r="CI35" s="1"/>
  <c r="CF21" i="51"/>
  <c r="CL21" s="1"/>
  <c r="CA23"/>
  <c r="CG23" s="1"/>
  <c r="CA36"/>
  <c r="CG36" s="1"/>
  <c r="CA27"/>
  <c r="CG27" s="1"/>
  <c r="CD33"/>
  <c r="CJ33" s="1"/>
  <c r="CB23"/>
  <c r="CH23" s="1"/>
  <c r="BQ37" i="50"/>
  <c r="BT37" s="1"/>
  <c r="BP23"/>
  <c r="BS23" s="1"/>
  <c r="BR24"/>
  <c r="BU24" s="1"/>
  <c r="BQ32" i="49"/>
  <c r="BT32" s="1"/>
  <c r="CD22"/>
  <c r="CJ22" s="1"/>
  <c r="CB22"/>
  <c r="CH22" s="1"/>
  <c r="T27"/>
  <c r="L27" s="1"/>
  <c r="N27" s="1"/>
  <c r="CD25" i="48"/>
  <c r="CJ25" s="1"/>
  <c r="BR31"/>
  <c r="BU31" s="1"/>
  <c r="CF29" i="47"/>
  <c r="CL29" s="1"/>
  <c r="BQ25" i="46"/>
  <c r="BT25" s="1"/>
  <c r="BP21"/>
  <c r="BS21" s="1"/>
  <c r="BP23"/>
  <c r="BS23" s="1"/>
  <c r="BR24"/>
  <c r="BU24" s="1"/>
  <c r="BQ31"/>
  <c r="BT31" s="1"/>
  <c r="CC31" i="45"/>
  <c r="CI31" s="1"/>
  <c r="BR20" i="44"/>
  <c r="BU20" s="1"/>
  <c r="CD37"/>
  <c r="CJ37" s="1"/>
  <c r="BQ27"/>
  <c r="BT27" s="1"/>
  <c r="CA31"/>
  <c r="CG31" s="1"/>
  <c r="CB33"/>
  <c r="CH33" s="1"/>
  <c r="BQ37"/>
  <c r="BT37" s="1"/>
  <c r="CC30" i="43"/>
  <c r="CI30" s="1"/>
  <c r="BP24" i="42"/>
  <c r="BS24" s="1"/>
  <c r="BP25"/>
  <c r="BS25" s="1"/>
  <c r="BP36"/>
  <c r="BS36" s="1"/>
  <c r="BR19"/>
  <c r="BU19" s="1"/>
  <c r="CE21" i="51"/>
  <c r="CK21" s="1"/>
  <c r="CA24"/>
  <c r="CG24" s="1"/>
  <c r="CB38"/>
  <c r="CH38" s="1"/>
  <c r="CA28"/>
  <c r="CG28" s="1"/>
  <c r="CO29"/>
  <c r="CB31"/>
  <c r="CH31" s="1"/>
  <c r="CO33"/>
  <c r="CC30" i="50"/>
  <c r="CI30" s="1"/>
  <c r="BP20"/>
  <c r="BS20" s="1"/>
  <c r="BQ25"/>
  <c r="BT25" s="1"/>
  <c r="BR31"/>
  <c r="BU31" s="1"/>
  <c r="BP35"/>
  <c r="BS35" s="1"/>
  <c r="BV35" s="1"/>
  <c r="BW35" s="1"/>
  <c r="BP25"/>
  <c r="BS25" s="1"/>
  <c r="BR27"/>
  <c r="BU27" s="1"/>
  <c r="BQ31"/>
  <c r="BT31" s="1"/>
  <c r="CA38"/>
  <c r="CG38" s="1"/>
  <c r="BP36"/>
  <c r="BS36" s="1"/>
  <c r="BP37" i="49"/>
  <c r="BS37" s="1"/>
  <c r="CC23"/>
  <c r="CI23" s="1"/>
  <c r="CF25"/>
  <c r="CL25" s="1"/>
  <c r="CA23"/>
  <c r="CG23" s="1"/>
  <c r="CE25"/>
  <c r="CK25" s="1"/>
  <c r="CC31"/>
  <c r="CI31" s="1"/>
  <c r="CF33"/>
  <c r="CL33" s="1"/>
  <c r="BQ24" i="48"/>
  <c r="BT24" s="1"/>
  <c r="BP31"/>
  <c r="BS31" s="1"/>
  <c r="BP33"/>
  <c r="BS33" s="1"/>
  <c r="CE26" i="47"/>
  <c r="CK26" s="1"/>
  <c r="CO33"/>
  <c r="BQ20"/>
  <c r="BT20" s="1"/>
  <c r="CB22"/>
  <c r="CH22" s="1"/>
  <c r="BQ24"/>
  <c r="BT24" s="1"/>
  <c r="CC26"/>
  <c r="CI26" s="1"/>
  <c r="CE33"/>
  <c r="CK33" s="1"/>
  <c r="CC37"/>
  <c r="CI37" s="1"/>
  <c r="BQ29"/>
  <c r="BT29" s="1"/>
  <c r="BP33"/>
  <c r="BS33" s="1"/>
  <c r="BP27"/>
  <c r="BS27" s="1"/>
  <c r="BP29"/>
  <c r="BS29" s="1"/>
  <c r="CA36"/>
  <c r="CG36" s="1"/>
  <c r="BR23"/>
  <c r="BU23" s="1"/>
  <c r="CE30"/>
  <c r="CK30" s="1"/>
  <c r="BR32" i="46"/>
  <c r="BU32" s="1"/>
  <c r="CC35"/>
  <c r="CI35" s="1"/>
  <c r="BR20"/>
  <c r="BU20" s="1"/>
  <c r="BP29"/>
  <c r="BS29" s="1"/>
  <c r="CD33"/>
  <c r="CJ33" s="1"/>
  <c r="CO21" i="45"/>
  <c r="CC23"/>
  <c r="CI23" s="1"/>
  <c r="CB25"/>
  <c r="CH25" s="1"/>
  <c r="CB29"/>
  <c r="CH29" s="1"/>
  <c r="CA23"/>
  <c r="CG23" s="1"/>
  <c r="BQ33"/>
  <c r="BT33" s="1"/>
  <c r="CC35"/>
  <c r="CI35" s="1"/>
  <c r="BP37"/>
  <c r="BS37" s="1"/>
  <c r="BQ27"/>
  <c r="BT27" s="1"/>
  <c r="BQ29"/>
  <c r="BT29" s="1"/>
  <c r="BQ23" i="44"/>
  <c r="BT23" s="1"/>
  <c r="BP23"/>
  <c r="BS23" s="1"/>
  <c r="CD25"/>
  <c r="CJ25" s="1"/>
  <c r="CA28"/>
  <c r="CG28" s="1"/>
  <c r="CC23"/>
  <c r="CI23" s="1"/>
  <c r="CB23"/>
  <c r="CH23" s="1"/>
  <c r="BQ29"/>
  <c r="BT29" s="1"/>
  <c r="CA23"/>
  <c r="CG23" s="1"/>
  <c r="CC27"/>
  <c r="CI27" s="1"/>
  <c r="BP29"/>
  <c r="BS29" s="1"/>
  <c r="BP31"/>
  <c r="BS31" s="1"/>
  <c r="CA36"/>
  <c r="CG36" s="1"/>
  <c r="BQ32" i="43"/>
  <c r="BT32" s="1"/>
  <c r="CF25"/>
  <c r="CL25" s="1"/>
  <c r="CE33"/>
  <c r="CK33" s="1"/>
  <c r="CA23" i="42"/>
  <c r="CG23" s="1"/>
  <c r="BP37"/>
  <c r="BS37" s="1"/>
  <c r="BR23"/>
  <c r="BU23" s="1"/>
  <c r="BP23"/>
  <c r="BS23" s="1"/>
  <c r="BR24"/>
  <c r="BU24" s="1"/>
  <c r="BP32"/>
  <c r="BS32" s="1"/>
  <c r="T36" i="47"/>
  <c r="L36" s="1"/>
  <c r="N36" s="1"/>
  <c r="CE25" i="45"/>
  <c r="CK25" s="1"/>
  <c r="CB27"/>
  <c r="CH27" s="1"/>
  <c r="BQ21"/>
  <c r="BT21" s="1"/>
  <c r="BP23"/>
  <c r="BS23" s="1"/>
  <c r="BP21"/>
  <c r="BS21" s="1"/>
  <c r="CE29"/>
  <c r="CK29" s="1"/>
  <c r="CE33"/>
  <c r="CK33" s="1"/>
  <c r="BP23" i="51"/>
  <c r="BS23" s="1"/>
  <c r="CB22"/>
  <c r="CH22" s="1"/>
  <c r="BR28"/>
  <c r="BU28" s="1"/>
  <c r="BR32"/>
  <c r="BU32" s="1"/>
  <c r="CB33"/>
  <c r="CH33" s="1"/>
  <c r="CA35"/>
  <c r="CG35" s="1"/>
  <c r="CD37"/>
  <c r="CJ37" s="1"/>
  <c r="CC38"/>
  <c r="CI38" s="1"/>
  <c r="CA20"/>
  <c r="CG20" s="1"/>
  <c r="CC22"/>
  <c r="CI22" s="1"/>
  <c r="CF37"/>
  <c r="CL37" s="1"/>
  <c r="BP32"/>
  <c r="BS32" s="1"/>
  <c r="BV32" s="1"/>
  <c r="BW32" s="1"/>
  <c r="CA32"/>
  <c r="CG32" s="1"/>
  <c r="BP33"/>
  <c r="BS33" s="1"/>
  <c r="BP35"/>
  <c r="BS35" s="1"/>
  <c r="CB37"/>
  <c r="CH37" s="1"/>
  <c r="CO37"/>
  <c r="BP25"/>
  <c r="BS25" s="1"/>
  <c r="BP27"/>
  <c r="BS27" s="1"/>
  <c r="BP29"/>
  <c r="BS29" s="1"/>
  <c r="BP31"/>
  <c r="BS31" s="1"/>
  <c r="CC37"/>
  <c r="CI37" s="1"/>
  <c r="BP21" i="50"/>
  <c r="BS21" s="1"/>
  <c r="BP29"/>
  <c r="BS29" s="1"/>
  <c r="CB34"/>
  <c r="CH34" s="1"/>
  <c r="BQ21"/>
  <c r="BT21" s="1"/>
  <c r="CC26"/>
  <c r="CI26" s="1"/>
  <c r="BP27"/>
  <c r="BS27" s="1"/>
  <c r="BP28"/>
  <c r="BS28" s="1"/>
  <c r="BQ29"/>
  <c r="BT29" s="1"/>
  <c r="CC34"/>
  <c r="CI34" s="1"/>
  <c r="BR28"/>
  <c r="BU28" s="1"/>
  <c r="BQ33"/>
  <c r="BT33" s="1"/>
  <c r="BP37"/>
  <c r="BS37" s="1"/>
  <c r="CE38"/>
  <c r="CK38" s="1"/>
  <c r="CD19"/>
  <c r="CJ19" s="1"/>
  <c r="CD25" i="49"/>
  <c r="CJ25" s="1"/>
  <c r="BR27"/>
  <c r="BU27" s="1"/>
  <c r="BR28"/>
  <c r="BU28" s="1"/>
  <c r="CB30"/>
  <c r="CH30" s="1"/>
  <c r="CA38"/>
  <c r="CG38" s="1"/>
  <c r="BQ20"/>
  <c r="BT20" s="1"/>
  <c r="BR20"/>
  <c r="BU20" s="1"/>
  <c r="BP21"/>
  <c r="BS21" s="1"/>
  <c r="CC22"/>
  <c r="CI22" s="1"/>
  <c r="BQ24"/>
  <c r="BT24" s="1"/>
  <c r="CC38"/>
  <c r="CI38" s="1"/>
  <c r="BP28"/>
  <c r="BS28" s="1"/>
  <c r="BP29"/>
  <c r="BS29" s="1"/>
  <c r="CF30"/>
  <c r="CL30" s="1"/>
  <c r="CA32"/>
  <c r="CG32" s="1"/>
  <c r="CE38"/>
  <c r="CK38" s="1"/>
  <c r="CF22"/>
  <c r="CL22" s="1"/>
  <c r="CA24"/>
  <c r="CG24" s="1"/>
  <c r="CC26"/>
  <c r="CI26" s="1"/>
  <c r="BP27"/>
  <c r="BS27" s="1"/>
  <c r="CD33"/>
  <c r="CJ33" s="1"/>
  <c r="CD19"/>
  <c r="CJ19" s="1"/>
  <c r="BP19"/>
  <c r="BS19" s="1"/>
  <c r="CF19"/>
  <c r="CL19" s="1"/>
  <c r="BR28" i="48"/>
  <c r="BU28" s="1"/>
  <c r="CD29"/>
  <c r="CJ29" s="1"/>
  <c r="BR32"/>
  <c r="BU32" s="1"/>
  <c r="CD33"/>
  <c r="CJ33" s="1"/>
  <c r="BP35"/>
  <c r="BS35" s="1"/>
  <c r="BP36"/>
  <c r="BS36" s="1"/>
  <c r="BQ35"/>
  <c r="BT35" s="1"/>
  <c r="BR36"/>
  <c r="BU36" s="1"/>
  <c r="CA38"/>
  <c r="CG38" s="1"/>
  <c r="BP20"/>
  <c r="BS20" s="1"/>
  <c r="BQ20"/>
  <c r="BT20" s="1"/>
  <c r="BR23"/>
  <c r="BU23" s="1"/>
  <c r="BP27"/>
  <c r="BS27" s="1"/>
  <c r="BP28"/>
  <c r="BS28" s="1"/>
  <c r="BP29"/>
  <c r="BS29" s="1"/>
  <c r="CB31"/>
  <c r="CH31" s="1"/>
  <c r="BP32"/>
  <c r="BS32" s="1"/>
  <c r="BQ33"/>
  <c r="BT33" s="1"/>
  <c r="BP37"/>
  <c r="BS37" s="1"/>
  <c r="CC38"/>
  <c r="CI38" s="1"/>
  <c r="BP21"/>
  <c r="BS21" s="1"/>
  <c r="BR27"/>
  <c r="BU27" s="1"/>
  <c r="BQ37"/>
  <c r="BT37" s="1"/>
  <c r="CE38"/>
  <c r="CK38" s="1"/>
  <c r="CC22" i="47"/>
  <c r="CI22" s="1"/>
  <c r="BQ27"/>
  <c r="BT27" s="1"/>
  <c r="CB27"/>
  <c r="CH27" s="1"/>
  <c r="BQ31"/>
  <c r="BT31" s="1"/>
  <c r="BV31" s="1"/>
  <c r="BW31" s="1"/>
  <c r="BP32"/>
  <c r="BS32" s="1"/>
  <c r="CB34"/>
  <c r="CH34" s="1"/>
  <c r="CA35"/>
  <c r="CG35" s="1"/>
  <c r="CF37"/>
  <c r="CL37" s="1"/>
  <c r="CD22"/>
  <c r="CJ22" s="1"/>
  <c r="BR32"/>
  <c r="BU32" s="1"/>
  <c r="CD34"/>
  <c r="CJ34" s="1"/>
  <c r="BQ35"/>
  <c r="BT35" s="1"/>
  <c r="CB35"/>
  <c r="CH35" s="1"/>
  <c r="CB37"/>
  <c r="CH37" s="1"/>
  <c r="CO37"/>
  <c r="CC35"/>
  <c r="CI35" s="1"/>
  <c r="BQ37"/>
  <c r="BT37" s="1"/>
  <c r="CD37"/>
  <c r="CJ37" s="1"/>
  <c r="CO19"/>
  <c r="BP19"/>
  <c r="BS19" s="1"/>
  <c r="CB19"/>
  <c r="CH19" s="1"/>
  <c r="BQ19"/>
  <c r="BT19" s="1"/>
  <c r="CD19"/>
  <c r="CJ19" s="1"/>
  <c r="CE19"/>
  <c r="CK19" s="1"/>
  <c r="CC26" i="46"/>
  <c r="CI26" s="1"/>
  <c r="BP27"/>
  <c r="BS27" s="1"/>
  <c r="BP28"/>
  <c r="BS28" s="1"/>
  <c r="BQ29"/>
  <c r="BT29" s="1"/>
  <c r="BR31"/>
  <c r="BU31" s="1"/>
  <c r="BP33"/>
  <c r="BS33" s="1"/>
  <c r="CE33"/>
  <c r="CK33" s="1"/>
  <c r="BQ37"/>
  <c r="BT37" s="1"/>
  <c r="BQ27"/>
  <c r="BT27" s="1"/>
  <c r="BR28"/>
  <c r="BU28" s="1"/>
  <c r="BQ33"/>
  <c r="BT33" s="1"/>
  <c r="CC30"/>
  <c r="CI30" s="1"/>
  <c r="BP32"/>
  <c r="BS32" s="1"/>
  <c r="CD37"/>
  <c r="CJ37" s="1"/>
  <c r="CD19"/>
  <c r="CJ19" s="1"/>
  <c r="BQ19"/>
  <c r="BT19" s="1"/>
  <c r="CD21" i="45"/>
  <c r="CJ21" s="1"/>
  <c r="BQ25"/>
  <c r="BT25" s="1"/>
  <c r="BQ31"/>
  <c r="BT31" s="1"/>
  <c r="CB31"/>
  <c r="CH31" s="1"/>
  <c r="CA32"/>
  <c r="CG32" s="1"/>
  <c r="BP33"/>
  <c r="BS33" s="1"/>
  <c r="CD33"/>
  <c r="CJ33" s="1"/>
  <c r="CF37"/>
  <c r="CL37" s="1"/>
  <c r="CA20"/>
  <c r="CG20" s="1"/>
  <c r="CE21"/>
  <c r="CK21" s="1"/>
  <c r="BR24"/>
  <c r="BU24" s="1"/>
  <c r="CO25"/>
  <c r="BP27"/>
  <c r="BS27" s="1"/>
  <c r="CA27"/>
  <c r="CG27" s="1"/>
  <c r="CA28"/>
  <c r="CG28" s="1"/>
  <c r="CB37"/>
  <c r="CH37" s="1"/>
  <c r="CO37"/>
  <c r="BR32"/>
  <c r="BU32" s="1"/>
  <c r="CO33"/>
  <c r="BP35"/>
  <c r="BS35" s="1"/>
  <c r="CA35"/>
  <c r="CG35" s="1"/>
  <c r="CC37"/>
  <c r="CI37" s="1"/>
  <c r="BR20"/>
  <c r="BU20" s="1"/>
  <c r="CB21"/>
  <c r="CH21" s="1"/>
  <c r="BQ23"/>
  <c r="BT23" s="1"/>
  <c r="CB23"/>
  <c r="CH23" s="1"/>
  <c r="CA24"/>
  <c r="CG24" s="1"/>
  <c r="BP25"/>
  <c r="BS25" s="1"/>
  <c r="CD25"/>
  <c r="CJ25" s="1"/>
  <c r="CC27"/>
  <c r="CI27" s="1"/>
  <c r="BR28"/>
  <c r="BU28" s="1"/>
  <c r="CO29"/>
  <c r="BP31"/>
  <c r="BS31" s="1"/>
  <c r="CA31"/>
  <c r="CG31" s="1"/>
  <c r="CB33"/>
  <c r="CH33" s="1"/>
  <c r="BQ35"/>
  <c r="BT35" s="1"/>
  <c r="CB35"/>
  <c r="CH35" s="1"/>
  <c r="BQ37"/>
  <c r="BT37" s="1"/>
  <c r="CD37"/>
  <c r="CJ37" s="1"/>
  <c r="CF19"/>
  <c r="CL19" s="1"/>
  <c r="CO29" i="44"/>
  <c r="BP21"/>
  <c r="BS21" s="1"/>
  <c r="CD21"/>
  <c r="CJ21" s="1"/>
  <c r="BQ25"/>
  <c r="BT25" s="1"/>
  <c r="CB29"/>
  <c r="CH29" s="1"/>
  <c r="BQ31"/>
  <c r="BT31" s="1"/>
  <c r="CB31"/>
  <c r="CH31" s="1"/>
  <c r="CA32"/>
  <c r="CG32" s="1"/>
  <c r="BP33"/>
  <c r="BS33" s="1"/>
  <c r="CD33"/>
  <c r="CJ33" s="1"/>
  <c r="CC35"/>
  <c r="CI35" s="1"/>
  <c r="BR36"/>
  <c r="BU36" s="1"/>
  <c r="CF37"/>
  <c r="CL37" s="1"/>
  <c r="BQ21"/>
  <c r="BT21" s="1"/>
  <c r="CE21"/>
  <c r="CK21" s="1"/>
  <c r="BR24"/>
  <c r="BU24" s="1"/>
  <c r="CO25"/>
  <c r="BP27"/>
  <c r="BS27" s="1"/>
  <c r="CA27"/>
  <c r="CG27" s="1"/>
  <c r="CD29"/>
  <c r="CJ29" s="1"/>
  <c r="BQ33"/>
  <c r="BT33" s="1"/>
  <c r="CB37"/>
  <c r="CH37" s="1"/>
  <c r="CO37"/>
  <c r="CO21"/>
  <c r="CE29"/>
  <c r="CK29" s="1"/>
  <c r="BR32"/>
  <c r="BU32" s="1"/>
  <c r="CO33"/>
  <c r="BP35"/>
  <c r="BS35" s="1"/>
  <c r="BV35" s="1"/>
  <c r="BW35" s="1"/>
  <c r="CA35"/>
  <c r="CG35" s="1"/>
  <c r="CC38"/>
  <c r="CI38" s="1"/>
  <c r="BQ20" i="43"/>
  <c r="BT20" s="1"/>
  <c r="BQ25"/>
  <c r="BT25" s="1"/>
  <c r="CC26"/>
  <c r="CI26" s="1"/>
  <c r="BQ27"/>
  <c r="BT27" s="1"/>
  <c r="CB27"/>
  <c r="CH27" s="1"/>
  <c r="BQ29"/>
  <c r="BT29" s="1"/>
  <c r="BP36"/>
  <c r="BS36" s="1"/>
  <c r="CB38"/>
  <c r="CH38" s="1"/>
  <c r="CD26"/>
  <c r="CJ26" s="1"/>
  <c r="CC27"/>
  <c r="CI27" s="1"/>
  <c r="BR28"/>
  <c r="BU28" s="1"/>
  <c r="CB30"/>
  <c r="CH30" s="1"/>
  <c r="CB31"/>
  <c r="CH31" s="1"/>
  <c r="BP32"/>
  <c r="BS32" s="1"/>
  <c r="BV32" s="1"/>
  <c r="BW32" s="1"/>
  <c r="CA32"/>
  <c r="CG32" s="1"/>
  <c r="BQ36"/>
  <c r="BT36" s="1"/>
  <c r="CC38"/>
  <c r="CI38" s="1"/>
  <c r="CF26"/>
  <c r="CL26" s="1"/>
  <c r="CE38"/>
  <c r="CK38" s="1"/>
  <c r="BP20"/>
  <c r="BS20" s="1"/>
  <c r="CC23"/>
  <c r="CI23" s="1"/>
  <c r="BP25"/>
  <c r="BS25" s="1"/>
  <c r="CB26"/>
  <c r="CH26" s="1"/>
  <c r="BP27"/>
  <c r="BS27" s="1"/>
  <c r="CA27"/>
  <c r="CG27" s="1"/>
  <c r="CA28"/>
  <c r="CG28" s="1"/>
  <c r="BP29"/>
  <c r="BS29" s="1"/>
  <c r="CF30"/>
  <c r="CL30" s="1"/>
  <c r="BR35"/>
  <c r="BU35" s="1"/>
  <c r="CA38"/>
  <c r="CG38" s="1"/>
  <c r="CF38"/>
  <c r="CL38" s="1"/>
  <c r="BP19"/>
  <c r="BS19" s="1"/>
  <c r="CD19"/>
  <c r="CJ19" s="1"/>
  <c r="BQ19"/>
  <c r="BT19" s="1"/>
  <c r="CE19"/>
  <c r="CK19" s="1"/>
  <c r="BP35" i="42"/>
  <c r="BS35" s="1"/>
  <c r="BQ36"/>
  <c r="BT36" s="1"/>
  <c r="BV36" s="1"/>
  <c r="BW36" s="1"/>
  <c r="BQ37"/>
  <c r="BT37" s="1"/>
  <c r="BQ20"/>
  <c r="BT20" s="1"/>
  <c r="BR20"/>
  <c r="BU20" s="1"/>
  <c r="BQ21"/>
  <c r="BT21" s="1"/>
  <c r="BR25"/>
  <c r="BU25" s="1"/>
  <c r="CC26"/>
  <c r="CI26" s="1"/>
  <c r="CC30"/>
  <c r="CI30" s="1"/>
  <c r="BP31"/>
  <c r="BS31" s="1"/>
  <c r="BQ32"/>
  <c r="BT32" s="1"/>
  <c r="BV32" s="1"/>
  <c r="BW32" s="1"/>
  <c r="CA32"/>
  <c r="CG32" s="1"/>
  <c r="BP33"/>
  <c r="BS33" s="1"/>
  <c r="BQ35"/>
  <c r="BT35" s="1"/>
  <c r="CA35"/>
  <c r="CG35" s="1"/>
  <c r="BR21"/>
  <c r="BU21" s="1"/>
  <c r="CA24"/>
  <c r="CG24" s="1"/>
  <c r="BP26"/>
  <c r="BS26" s="1"/>
  <c r="CD26"/>
  <c r="CJ26" s="1"/>
  <c r="BQ31"/>
  <c r="BT31" s="1"/>
  <c r="CA31"/>
  <c r="CG31" s="1"/>
  <c r="CB35"/>
  <c r="CH35" s="1"/>
  <c r="BP38"/>
  <c r="BS38" s="1"/>
  <c r="CF26"/>
  <c r="CL26" s="1"/>
  <c r="T36" i="45"/>
  <c r="L36" s="1"/>
  <c r="N36" s="1"/>
  <c r="T31" i="43"/>
  <c r="L31" s="1"/>
  <c r="N31" s="1"/>
  <c r="T36" i="42"/>
  <c r="L36" s="1"/>
  <c r="N36" s="1"/>
  <c r="CD27"/>
  <c r="CJ27" s="1"/>
  <c r="CO34"/>
  <c r="CF34"/>
  <c r="CL34" s="1"/>
  <c r="CB34"/>
  <c r="CH34" s="1"/>
  <c r="BP31" i="43"/>
  <c r="BS31" s="1"/>
  <c r="BR31"/>
  <c r="BU31" s="1"/>
  <c r="BQ31"/>
  <c r="BT31" s="1"/>
  <c r="BR33"/>
  <c r="BU33" s="1"/>
  <c r="BP33"/>
  <c r="BS33" s="1"/>
  <c r="BQ33"/>
  <c r="BT33" s="1"/>
  <c r="CE22" i="42"/>
  <c r="CK22" s="1"/>
  <c r="CB22"/>
  <c r="CH22" s="1"/>
  <c r="CF22"/>
  <c r="CL22" s="1"/>
  <c r="CD23"/>
  <c r="CJ23" s="1"/>
  <c r="BP27"/>
  <c r="BS27" s="1"/>
  <c r="CA27"/>
  <c r="CG27" s="1"/>
  <c r="BP28"/>
  <c r="BS28" s="1"/>
  <c r="BP29"/>
  <c r="BS29" s="1"/>
  <c r="BP30"/>
  <c r="BS30" s="1"/>
  <c r="CD30"/>
  <c r="CJ30" s="1"/>
  <c r="CC34"/>
  <c r="CI34" s="1"/>
  <c r="CO38"/>
  <c r="CC38"/>
  <c r="CI38" s="1"/>
  <c r="CF38"/>
  <c r="CL38" s="1"/>
  <c r="CB38"/>
  <c r="CH38" s="1"/>
  <c r="CA21" i="43"/>
  <c r="CG21" s="1"/>
  <c r="CD21"/>
  <c r="CJ21" s="1"/>
  <c r="CF21"/>
  <c r="CL21" s="1"/>
  <c r="CE21"/>
  <c r="CK21" s="1"/>
  <c r="BP24"/>
  <c r="BS24" s="1"/>
  <c r="BR24"/>
  <c r="BU24" s="1"/>
  <c r="BQ24"/>
  <c r="BT24" s="1"/>
  <c r="CA20" i="42"/>
  <c r="CG20" s="1"/>
  <c r="CC22"/>
  <c r="CI22" s="1"/>
  <c r="BQ27"/>
  <c r="BT27" s="1"/>
  <c r="CB27"/>
  <c r="CH27" s="1"/>
  <c r="BQ28"/>
  <c r="BT28" s="1"/>
  <c r="BQ29"/>
  <c r="BT29" s="1"/>
  <c r="CE30"/>
  <c r="CK30" s="1"/>
  <c r="CD34"/>
  <c r="CJ34" s="1"/>
  <c r="CC36"/>
  <c r="CI36" s="1"/>
  <c r="CB36"/>
  <c r="CH36" s="1"/>
  <c r="CA38"/>
  <c r="CG38" s="1"/>
  <c r="CO21" i="43"/>
  <c r="T27" i="42"/>
  <c r="L27" s="1"/>
  <c r="N27" s="1"/>
  <c r="BP19"/>
  <c r="BS19" s="1"/>
  <c r="CB20"/>
  <c r="CH20" s="1"/>
  <c r="BP22"/>
  <c r="BS22" s="1"/>
  <c r="CD22"/>
  <c r="CJ22" s="1"/>
  <c r="CB23"/>
  <c r="CH23" s="1"/>
  <c r="CE26"/>
  <c r="CK26" s="1"/>
  <c r="CC27"/>
  <c r="CI27" s="1"/>
  <c r="CA28"/>
  <c r="CG28" s="1"/>
  <c r="CB30"/>
  <c r="CH30" s="1"/>
  <c r="CF30"/>
  <c r="CL30" s="1"/>
  <c r="CD31"/>
  <c r="CJ31" s="1"/>
  <c r="CB32"/>
  <c r="CH32" s="1"/>
  <c r="BP34"/>
  <c r="BS34" s="1"/>
  <c r="CE34"/>
  <c r="CK34" s="1"/>
  <c r="CA36"/>
  <c r="CG36" s="1"/>
  <c r="CD38"/>
  <c r="CJ38" s="1"/>
  <c r="CO34" i="43"/>
  <c r="CF34"/>
  <c r="CL34" s="1"/>
  <c r="CB34"/>
  <c r="CH34" s="1"/>
  <c r="CD34"/>
  <c r="CJ34" s="1"/>
  <c r="CC34"/>
  <c r="CI34" s="1"/>
  <c r="CD35" i="42"/>
  <c r="CJ35" s="1"/>
  <c r="T36" i="43"/>
  <c r="L36" s="1"/>
  <c r="N36" s="1"/>
  <c r="CF19"/>
  <c r="CL19" s="1"/>
  <c r="BP21"/>
  <c r="BS21" s="1"/>
  <c r="CB22"/>
  <c r="CH22" s="1"/>
  <c r="CF22"/>
  <c r="CL22" s="1"/>
  <c r="CA23"/>
  <c r="CG23" s="1"/>
  <c r="CA24"/>
  <c r="CG24" s="1"/>
  <c r="CD25"/>
  <c r="CJ25" s="1"/>
  <c r="CE26"/>
  <c r="CK26" s="1"/>
  <c r="BP28"/>
  <c r="BS28" s="1"/>
  <c r="CO29"/>
  <c r="CD30"/>
  <c r="CJ30" s="1"/>
  <c r="CC31"/>
  <c r="CI31" s="1"/>
  <c r="CF33"/>
  <c r="CL33" s="1"/>
  <c r="BP35"/>
  <c r="BS35" s="1"/>
  <c r="CB35"/>
  <c r="CH35" s="1"/>
  <c r="BP37"/>
  <c r="BS37" s="1"/>
  <c r="CD37"/>
  <c r="CJ37" s="1"/>
  <c r="CD38"/>
  <c r="CJ38" s="1"/>
  <c r="BQ19" i="44"/>
  <c r="BT19" s="1"/>
  <c r="CD19"/>
  <c r="CJ19" s="1"/>
  <c r="BP20"/>
  <c r="BS20" s="1"/>
  <c r="CF21"/>
  <c r="CL21" s="1"/>
  <c r="CC22"/>
  <c r="CI22" s="1"/>
  <c r="BP24"/>
  <c r="BS24" s="1"/>
  <c r="CF25"/>
  <c r="CL25" s="1"/>
  <c r="CC26"/>
  <c r="CI26" s="1"/>
  <c r="BP28"/>
  <c r="BS28" s="1"/>
  <c r="CF29"/>
  <c r="CL29" s="1"/>
  <c r="CC30"/>
  <c r="CI30" s="1"/>
  <c r="BP32"/>
  <c r="BS32" s="1"/>
  <c r="CF33"/>
  <c r="CL33" s="1"/>
  <c r="CC34"/>
  <c r="CI34" s="1"/>
  <c r="BP36"/>
  <c r="BS36" s="1"/>
  <c r="CE37"/>
  <c r="CK37" s="1"/>
  <c r="CA38"/>
  <c r="CG38" s="1"/>
  <c r="CE38"/>
  <c r="CK38" s="1"/>
  <c r="T27" i="45"/>
  <c r="L27" s="1"/>
  <c r="N27" s="1"/>
  <c r="BP19"/>
  <c r="BS19" s="1"/>
  <c r="CD19"/>
  <c r="CJ19" s="1"/>
  <c r="BP20"/>
  <c r="BS20" s="1"/>
  <c r="BV20" s="1"/>
  <c r="BW20" s="1"/>
  <c r="CF21"/>
  <c r="CL21" s="1"/>
  <c r="CC22"/>
  <c r="CI22" s="1"/>
  <c r="BP24"/>
  <c r="BS24" s="1"/>
  <c r="CF25"/>
  <c r="CL25" s="1"/>
  <c r="CC26"/>
  <c r="CI26" s="1"/>
  <c r="BP28"/>
  <c r="BS28" s="1"/>
  <c r="CF29"/>
  <c r="CL29" s="1"/>
  <c r="CC30"/>
  <c r="CI30" s="1"/>
  <c r="BP32"/>
  <c r="BS32" s="1"/>
  <c r="CF33"/>
  <c r="CL33" s="1"/>
  <c r="CC34"/>
  <c r="CI34" s="1"/>
  <c r="BP36"/>
  <c r="BS36" s="1"/>
  <c r="CE37"/>
  <c r="CK37" s="1"/>
  <c r="CA38"/>
  <c r="CG38" s="1"/>
  <c r="CE38"/>
  <c r="CK38" s="1"/>
  <c r="T36" i="46"/>
  <c r="L36" s="1"/>
  <c r="N36" s="1"/>
  <c r="CE19"/>
  <c r="CK19" s="1"/>
  <c r="CA20"/>
  <c r="CG20" s="1"/>
  <c r="CB21"/>
  <c r="CH21" s="1"/>
  <c r="CO21"/>
  <c r="CD22"/>
  <c r="CJ22" s="1"/>
  <c r="CA23"/>
  <c r="CG23" s="1"/>
  <c r="CA24"/>
  <c r="CG24" s="1"/>
  <c r="CB25"/>
  <c r="CH25" s="1"/>
  <c r="CO25"/>
  <c r="CD26"/>
  <c r="CJ26" s="1"/>
  <c r="CA27"/>
  <c r="CG27" s="1"/>
  <c r="CA28"/>
  <c r="CG28" s="1"/>
  <c r="CB29"/>
  <c r="CH29" s="1"/>
  <c r="CO29"/>
  <c r="CD30"/>
  <c r="CJ30" s="1"/>
  <c r="CA31"/>
  <c r="CG31" s="1"/>
  <c r="CA32"/>
  <c r="CG32" s="1"/>
  <c r="CB33"/>
  <c r="CH33" s="1"/>
  <c r="CO33"/>
  <c r="CD34"/>
  <c r="CJ34" s="1"/>
  <c r="CA35"/>
  <c r="CG35" s="1"/>
  <c r="BQ36"/>
  <c r="BT36" s="1"/>
  <c r="CA36"/>
  <c r="CG36" s="1"/>
  <c r="CB37"/>
  <c r="CH37" s="1"/>
  <c r="CF37"/>
  <c r="CL37" s="1"/>
  <c r="CB38"/>
  <c r="CH38" s="1"/>
  <c r="CF19" i="47"/>
  <c r="CL19" s="1"/>
  <c r="BP21"/>
  <c r="BS21" s="1"/>
  <c r="CD21"/>
  <c r="CJ21" s="1"/>
  <c r="CE22"/>
  <c r="CK22" s="1"/>
  <c r="BP23"/>
  <c r="BS23" s="1"/>
  <c r="CB23"/>
  <c r="CH23" s="1"/>
  <c r="BP25"/>
  <c r="BS25" s="1"/>
  <c r="CD25"/>
  <c r="CJ25" s="1"/>
  <c r="CO26"/>
  <c r="CD26"/>
  <c r="CJ26" s="1"/>
  <c r="CE27"/>
  <c r="CK27" s="1"/>
  <c r="CA27"/>
  <c r="CG27" s="1"/>
  <c r="BR28"/>
  <c r="BU28" s="1"/>
  <c r="CA29"/>
  <c r="CG29" s="1"/>
  <c r="CO29"/>
  <c r="CB29"/>
  <c r="CH29" s="1"/>
  <c r="CE29"/>
  <c r="CK29" s="1"/>
  <c r="CA33"/>
  <c r="CG33" s="1"/>
  <c r="CF33"/>
  <c r="CL33" s="1"/>
  <c r="CB33"/>
  <c r="CH33" s="1"/>
  <c r="CD33"/>
  <c r="CJ33" s="1"/>
  <c r="CO19" i="43"/>
  <c r="BQ21"/>
  <c r="BT21" s="1"/>
  <c r="CC22"/>
  <c r="CI22" s="1"/>
  <c r="CB23"/>
  <c r="CH23" s="1"/>
  <c r="CE25"/>
  <c r="CK25" s="1"/>
  <c r="CE30"/>
  <c r="CK30" s="1"/>
  <c r="CO33"/>
  <c r="CC35"/>
  <c r="CI35" s="1"/>
  <c r="BQ37"/>
  <c r="BT37" s="1"/>
  <c r="BV37" s="1"/>
  <c r="BW37" s="1"/>
  <c r="CE37"/>
  <c r="CK37" s="1"/>
  <c r="T36" i="44"/>
  <c r="L36" s="1"/>
  <c r="N36" s="1"/>
  <c r="CE19"/>
  <c r="CK19" s="1"/>
  <c r="CD22"/>
  <c r="CJ22" s="1"/>
  <c r="CD26"/>
  <c r="CJ26" s="1"/>
  <c r="CD30"/>
  <c r="CJ30" s="1"/>
  <c r="CD34"/>
  <c r="CJ34" s="1"/>
  <c r="CB38"/>
  <c r="CH38" s="1"/>
  <c r="BQ19" i="45"/>
  <c r="BT19" s="1"/>
  <c r="CE19"/>
  <c r="CK19" s="1"/>
  <c r="CD22"/>
  <c r="CJ22" s="1"/>
  <c r="CD26"/>
  <c r="CJ26" s="1"/>
  <c r="CD30"/>
  <c r="CJ30" s="1"/>
  <c r="CD34"/>
  <c r="CJ34" s="1"/>
  <c r="CB38"/>
  <c r="CH38" s="1"/>
  <c r="CF19" i="46"/>
  <c r="CL19" s="1"/>
  <c r="CD21"/>
  <c r="CJ21" s="1"/>
  <c r="CE22"/>
  <c r="CK22" s="1"/>
  <c r="CB23"/>
  <c r="CH23" s="1"/>
  <c r="CD25"/>
  <c r="CJ25" s="1"/>
  <c r="CE26"/>
  <c r="CK26" s="1"/>
  <c r="CB27"/>
  <c r="CH27" s="1"/>
  <c r="CD29"/>
  <c r="CJ29" s="1"/>
  <c r="CE30"/>
  <c r="CK30" s="1"/>
  <c r="CB31"/>
  <c r="CH31" s="1"/>
  <c r="CE34"/>
  <c r="CK34" s="1"/>
  <c r="CB35"/>
  <c r="CH35" s="1"/>
  <c r="BR36"/>
  <c r="BU36" s="1"/>
  <c r="CC37"/>
  <c r="CI37" s="1"/>
  <c r="CO37"/>
  <c r="CC38"/>
  <c r="CI38" s="1"/>
  <c r="BQ21" i="47"/>
  <c r="BT21" s="1"/>
  <c r="CE21"/>
  <c r="CK21" s="1"/>
  <c r="CC23"/>
  <c r="CI23" s="1"/>
  <c r="BQ25"/>
  <c r="BT25" s="1"/>
  <c r="CE25"/>
  <c r="CK25" s="1"/>
  <c r="CC28"/>
  <c r="CI28" s="1"/>
  <c r="CA28"/>
  <c r="CG28" s="1"/>
  <c r="CE31"/>
  <c r="CK31" s="1"/>
  <c r="CA31"/>
  <c r="CG31" s="1"/>
  <c r="CC31"/>
  <c r="CI31" s="1"/>
  <c r="CC32"/>
  <c r="CI32" s="1"/>
  <c r="CA32"/>
  <c r="CG32" s="1"/>
  <c r="CF37" i="43"/>
  <c r="CL37" s="1"/>
  <c r="CF19" i="44"/>
  <c r="CL19" s="1"/>
  <c r="CE22"/>
  <c r="CK22" s="1"/>
  <c r="CE26"/>
  <c r="CK26" s="1"/>
  <c r="CE30"/>
  <c r="CK30" s="1"/>
  <c r="CE34"/>
  <c r="CK34" s="1"/>
  <c r="CE22" i="45"/>
  <c r="CK22" s="1"/>
  <c r="CE26"/>
  <c r="CK26" s="1"/>
  <c r="CE30"/>
  <c r="CK30" s="1"/>
  <c r="CE34"/>
  <c r="CK34" s="1"/>
  <c r="CC38"/>
  <c r="CI38" s="1"/>
  <c r="BP19" i="46"/>
  <c r="BS19" s="1"/>
  <c r="CB19"/>
  <c r="CH19" s="1"/>
  <c r="CO19"/>
  <c r="BQ21"/>
  <c r="BT21" s="1"/>
  <c r="CE21"/>
  <c r="CK21" s="1"/>
  <c r="CB22"/>
  <c r="CH22" s="1"/>
  <c r="CC23"/>
  <c r="CI23" s="1"/>
  <c r="CE25"/>
  <c r="CK25" s="1"/>
  <c r="CB26"/>
  <c r="CH26" s="1"/>
  <c r="CC27"/>
  <c r="CI27" s="1"/>
  <c r="CE29"/>
  <c r="CK29" s="1"/>
  <c r="CB30"/>
  <c r="CH30" s="1"/>
  <c r="CC31"/>
  <c r="CI31" s="1"/>
  <c r="CD38"/>
  <c r="CJ38" s="1"/>
  <c r="CF21" i="47"/>
  <c r="CL21" s="1"/>
  <c r="CF25"/>
  <c r="CL25" s="1"/>
  <c r="CE22" i="43"/>
  <c r="CK22" s="1"/>
  <c r="CO25"/>
  <c r="CA35"/>
  <c r="CG35" s="1"/>
  <c r="CA36"/>
  <c r="CG36" s="1"/>
  <c r="CC37"/>
  <c r="CI37" s="1"/>
  <c r="CO37"/>
  <c r="T35" i="44"/>
  <c r="L35" s="1"/>
  <c r="N35" s="1"/>
  <c r="BP19"/>
  <c r="BS19" s="1"/>
  <c r="CB19"/>
  <c r="CH19" s="1"/>
  <c r="CO19"/>
  <c r="CB22"/>
  <c r="CH22" s="1"/>
  <c r="CB26"/>
  <c r="CH26" s="1"/>
  <c r="CB30"/>
  <c r="CH30" s="1"/>
  <c r="CB34"/>
  <c r="CH34" s="1"/>
  <c r="CD38"/>
  <c r="CJ38" s="1"/>
  <c r="CO19" i="45"/>
  <c r="CB22"/>
  <c r="CH22" s="1"/>
  <c r="CB26"/>
  <c r="CH26" s="1"/>
  <c r="CB30"/>
  <c r="CH30" s="1"/>
  <c r="CB34"/>
  <c r="CH34" s="1"/>
  <c r="CD38"/>
  <c r="CJ38" s="1"/>
  <c r="CF21" i="46"/>
  <c r="CL21" s="1"/>
  <c r="CF25"/>
  <c r="CL25" s="1"/>
  <c r="CF29"/>
  <c r="CL29" s="1"/>
  <c r="CF33"/>
  <c r="CL33" s="1"/>
  <c r="CC34"/>
  <c r="CI34" s="1"/>
  <c r="CE37"/>
  <c r="CK37" s="1"/>
  <c r="CA38"/>
  <c r="CG38" s="1"/>
  <c r="CE38"/>
  <c r="CK38" s="1"/>
  <c r="CA20" i="47"/>
  <c r="CG20" s="1"/>
  <c r="CB21"/>
  <c r="CH21" s="1"/>
  <c r="CO21"/>
  <c r="CA23"/>
  <c r="CG23" s="1"/>
  <c r="CA24"/>
  <c r="CG24" s="1"/>
  <c r="CB25"/>
  <c r="CH25" s="1"/>
  <c r="CO25"/>
  <c r="BP28"/>
  <c r="BS28" s="1"/>
  <c r="CO30"/>
  <c r="CD30"/>
  <c r="CJ30" s="1"/>
  <c r="CB30"/>
  <c r="CH30" s="1"/>
  <c r="BQ36"/>
  <c r="BT36" s="1"/>
  <c r="CB38"/>
  <c r="CH38" s="1"/>
  <c r="BQ19" i="48"/>
  <c r="BT19" s="1"/>
  <c r="CD19"/>
  <c r="CJ19" s="1"/>
  <c r="CF21"/>
  <c r="CL21" s="1"/>
  <c r="CC22"/>
  <c r="CI22" s="1"/>
  <c r="CF25"/>
  <c r="CL25" s="1"/>
  <c r="CC26"/>
  <c r="CI26" s="1"/>
  <c r="CF29"/>
  <c r="CL29" s="1"/>
  <c r="CC30"/>
  <c r="CI30" s="1"/>
  <c r="CF33"/>
  <c r="CL33" s="1"/>
  <c r="CC34"/>
  <c r="CI34" s="1"/>
  <c r="CE37"/>
  <c r="CK37" s="1"/>
  <c r="CO21" i="49"/>
  <c r="BQ23"/>
  <c r="BT23" s="1"/>
  <c r="BQ25"/>
  <c r="BT25" s="1"/>
  <c r="CB27"/>
  <c r="CH27" s="1"/>
  <c r="CE29"/>
  <c r="CK29" s="1"/>
  <c r="CO34"/>
  <c r="CD34"/>
  <c r="CJ34" s="1"/>
  <c r="CF34"/>
  <c r="CL34" s="1"/>
  <c r="CE35"/>
  <c r="CK35" s="1"/>
  <c r="CA35"/>
  <c r="CG35" s="1"/>
  <c r="CC35"/>
  <c r="CI35" s="1"/>
  <c r="CE37"/>
  <c r="CK37" s="1"/>
  <c r="CA19" i="50"/>
  <c r="CG19" s="1"/>
  <c r="CO19"/>
  <c r="CB19"/>
  <c r="CH19" s="1"/>
  <c r="CE19"/>
  <c r="CK19" s="1"/>
  <c r="CE34" i="47"/>
  <c r="CK34" s="1"/>
  <c r="BP35"/>
  <c r="BS35" s="1"/>
  <c r="BR36"/>
  <c r="BU36" s="1"/>
  <c r="BP37"/>
  <c r="BS37" s="1"/>
  <c r="CC38"/>
  <c r="CI38" s="1"/>
  <c r="T36" i="48"/>
  <c r="L36" s="1"/>
  <c r="N36" s="1"/>
  <c r="CE19"/>
  <c r="CK19" s="1"/>
  <c r="CA20"/>
  <c r="CG20" s="1"/>
  <c r="CB21"/>
  <c r="CH21" s="1"/>
  <c r="CO21"/>
  <c r="CD22"/>
  <c r="CJ22" s="1"/>
  <c r="CA23"/>
  <c r="CG23" s="1"/>
  <c r="CA24"/>
  <c r="CG24" s="1"/>
  <c r="CB25"/>
  <c r="CH25" s="1"/>
  <c r="CO25"/>
  <c r="CD26"/>
  <c r="CJ26" s="1"/>
  <c r="CA27"/>
  <c r="CG27" s="1"/>
  <c r="CA28"/>
  <c r="CG28" s="1"/>
  <c r="CB29"/>
  <c r="CH29" s="1"/>
  <c r="CO29"/>
  <c r="CD30"/>
  <c r="CJ30" s="1"/>
  <c r="CA31"/>
  <c r="CG31" s="1"/>
  <c r="CA32"/>
  <c r="CG32" s="1"/>
  <c r="CB33"/>
  <c r="CH33" s="1"/>
  <c r="CO33"/>
  <c r="CD34"/>
  <c r="CJ34" s="1"/>
  <c r="CA35"/>
  <c r="CG35" s="1"/>
  <c r="CA36"/>
  <c r="CG36" s="1"/>
  <c r="CB37"/>
  <c r="CH37" s="1"/>
  <c r="CF37"/>
  <c r="CL37" s="1"/>
  <c r="CB38"/>
  <c r="CH38" s="1"/>
  <c r="BQ19" i="49"/>
  <c r="BT19" s="1"/>
  <c r="CE19"/>
  <c r="CK19" s="1"/>
  <c r="CA20"/>
  <c r="CG20" s="1"/>
  <c r="CD21"/>
  <c r="CJ21" s="1"/>
  <c r="CE22"/>
  <c r="CK22" s="1"/>
  <c r="BR23"/>
  <c r="BU23" s="1"/>
  <c r="BP24"/>
  <c r="BS24" s="1"/>
  <c r="CO25"/>
  <c r="CD26"/>
  <c r="CJ26" s="1"/>
  <c r="CC27"/>
  <c r="CI27" s="1"/>
  <c r="BQ29"/>
  <c r="BT29" s="1"/>
  <c r="CF29"/>
  <c r="CL29" s="1"/>
  <c r="CC30"/>
  <c r="CI30" s="1"/>
  <c r="BP31"/>
  <c r="BS31" s="1"/>
  <c r="CB31"/>
  <c r="CH31" s="1"/>
  <c r="BR32"/>
  <c r="BU32" s="1"/>
  <c r="BP33"/>
  <c r="BS33" s="1"/>
  <c r="CE33"/>
  <c r="CK33" s="1"/>
  <c r="CB34"/>
  <c r="CH34" s="1"/>
  <c r="BP35"/>
  <c r="BS35" s="1"/>
  <c r="CB35"/>
  <c r="CH35" s="1"/>
  <c r="CC36"/>
  <c r="CI36" s="1"/>
  <c r="CA36"/>
  <c r="CG36" s="1"/>
  <c r="BR19" i="50"/>
  <c r="BU19" s="1"/>
  <c r="BP19"/>
  <c r="BS19" s="1"/>
  <c r="CC20"/>
  <c r="CI20" s="1"/>
  <c r="CA20"/>
  <c r="CG20" s="1"/>
  <c r="CD38" i="47"/>
  <c r="CJ38" s="1"/>
  <c r="CF19" i="48"/>
  <c r="CL19" s="1"/>
  <c r="CE22"/>
  <c r="CK22" s="1"/>
  <c r="CE26"/>
  <c r="CK26" s="1"/>
  <c r="CE30"/>
  <c r="CK30" s="1"/>
  <c r="CE34"/>
  <c r="CK34" s="1"/>
  <c r="CB35"/>
  <c r="CH35" s="1"/>
  <c r="CC37"/>
  <c r="CI37" s="1"/>
  <c r="CO37"/>
  <c r="T36" i="49"/>
  <c r="L36" s="1"/>
  <c r="N36" s="1"/>
  <c r="CE21"/>
  <c r="CK21" s="1"/>
  <c r="CE26"/>
  <c r="CK26" s="1"/>
  <c r="CO29"/>
  <c r="BQ31"/>
  <c r="BT31" s="1"/>
  <c r="BQ33"/>
  <c r="BT33" s="1"/>
  <c r="CC34"/>
  <c r="CI34" s="1"/>
  <c r="BQ19" i="50"/>
  <c r="BT19" s="1"/>
  <c r="CC34" i="47"/>
  <c r="CI34" s="1"/>
  <c r="CE37"/>
  <c r="CK37" s="1"/>
  <c r="CA38"/>
  <c r="CG38" s="1"/>
  <c r="CE38"/>
  <c r="CK38" s="1"/>
  <c r="T35" i="48"/>
  <c r="L35" s="1"/>
  <c r="N35" s="1"/>
  <c r="BP19"/>
  <c r="BS19" s="1"/>
  <c r="CB19"/>
  <c r="CH19" s="1"/>
  <c r="CO19"/>
  <c r="BQ21"/>
  <c r="BT21" s="1"/>
  <c r="CE21"/>
  <c r="CK21" s="1"/>
  <c r="CB22"/>
  <c r="CH22" s="1"/>
  <c r="CC23"/>
  <c r="CI23" s="1"/>
  <c r="BQ25"/>
  <c r="BT25" s="1"/>
  <c r="CE25"/>
  <c r="CK25" s="1"/>
  <c r="CB26"/>
  <c r="CH26" s="1"/>
  <c r="CC27"/>
  <c r="CI27" s="1"/>
  <c r="BQ29"/>
  <c r="BT29" s="1"/>
  <c r="CE29"/>
  <c r="CK29" s="1"/>
  <c r="CB30"/>
  <c r="CH30" s="1"/>
  <c r="CC31"/>
  <c r="CI31" s="1"/>
  <c r="CE33"/>
  <c r="CK33" s="1"/>
  <c r="CB34"/>
  <c r="CH34" s="1"/>
  <c r="CC35"/>
  <c r="CI35" s="1"/>
  <c r="CD37"/>
  <c r="CJ37" s="1"/>
  <c r="CD38"/>
  <c r="CJ38" s="1"/>
  <c r="CO19" i="49"/>
  <c r="CF21"/>
  <c r="CL21" s="1"/>
  <c r="CB23"/>
  <c r="CH23" s="1"/>
  <c r="BP25"/>
  <c r="BS25" s="1"/>
  <c r="CB26"/>
  <c r="CH26" s="1"/>
  <c r="CF26"/>
  <c r="CL26" s="1"/>
  <c r="CA27"/>
  <c r="CG27" s="1"/>
  <c r="CA28"/>
  <c r="CG28" s="1"/>
  <c r="CD29"/>
  <c r="CJ29" s="1"/>
  <c r="CE30"/>
  <c r="CK30" s="1"/>
  <c r="CO33"/>
  <c r="CE34"/>
  <c r="CK34" s="1"/>
  <c r="CA37"/>
  <c r="CG37" s="1"/>
  <c r="CD37"/>
  <c r="CJ37" s="1"/>
  <c r="CF37"/>
  <c r="CL37" s="1"/>
  <c r="BQ37"/>
  <c r="BT37" s="1"/>
  <c r="CB38"/>
  <c r="CH38" s="1"/>
  <c r="CF38"/>
  <c r="CL38" s="1"/>
  <c r="T36" i="50"/>
  <c r="L36" s="1"/>
  <c r="N36" s="1"/>
  <c r="CB21"/>
  <c r="CH21" s="1"/>
  <c r="CO21"/>
  <c r="CD22"/>
  <c r="CJ22" s="1"/>
  <c r="CA23"/>
  <c r="CG23" s="1"/>
  <c r="CA24"/>
  <c r="CG24" s="1"/>
  <c r="CB25"/>
  <c r="CH25" s="1"/>
  <c r="CO25"/>
  <c r="CD26"/>
  <c r="CJ26" s="1"/>
  <c r="CA27"/>
  <c r="CG27" s="1"/>
  <c r="CA28"/>
  <c r="CG28" s="1"/>
  <c r="CB29"/>
  <c r="CH29" s="1"/>
  <c r="CO29"/>
  <c r="CD30"/>
  <c r="CJ30" s="1"/>
  <c r="CA31"/>
  <c r="CG31" s="1"/>
  <c r="CA32"/>
  <c r="CG32" s="1"/>
  <c r="CB33"/>
  <c r="CH33" s="1"/>
  <c r="CO33"/>
  <c r="CD34"/>
  <c r="CJ34" s="1"/>
  <c r="CA35"/>
  <c r="CG35" s="1"/>
  <c r="BQ36"/>
  <c r="BT36" s="1"/>
  <c r="CA36"/>
  <c r="CG36" s="1"/>
  <c r="CB37"/>
  <c r="CH37" s="1"/>
  <c r="CF37"/>
  <c r="CL37" s="1"/>
  <c r="CB38"/>
  <c r="CH38" s="1"/>
  <c r="T35" i="51"/>
  <c r="L35" s="1"/>
  <c r="N35" s="1"/>
  <c r="BP19"/>
  <c r="BS19" s="1"/>
  <c r="CD19"/>
  <c r="CJ19" s="1"/>
  <c r="BP20"/>
  <c r="BS20" s="1"/>
  <c r="CO21"/>
  <c r="CD22"/>
  <c r="CJ22" s="1"/>
  <c r="BQ23"/>
  <c r="BT23" s="1"/>
  <c r="CC23"/>
  <c r="CI23" s="1"/>
  <c r="BQ25"/>
  <c r="BT25" s="1"/>
  <c r="CE25"/>
  <c r="CK25" s="1"/>
  <c r="CB26"/>
  <c r="CH26" s="1"/>
  <c r="BQ27"/>
  <c r="BT27" s="1"/>
  <c r="CC27"/>
  <c r="CI27" s="1"/>
  <c r="BQ29"/>
  <c r="BT29" s="1"/>
  <c r="CE29"/>
  <c r="CK29" s="1"/>
  <c r="CB30"/>
  <c r="CH30" s="1"/>
  <c r="BQ31"/>
  <c r="BT31" s="1"/>
  <c r="CC31"/>
  <c r="CI31" s="1"/>
  <c r="BQ33"/>
  <c r="BT33" s="1"/>
  <c r="CE33"/>
  <c r="CK33" s="1"/>
  <c r="CB34"/>
  <c r="CH34" s="1"/>
  <c r="BQ35"/>
  <c r="BT35" s="1"/>
  <c r="CC35"/>
  <c r="CI35" s="1"/>
  <c r="BQ37"/>
  <c r="BT37" s="1"/>
  <c r="CD38"/>
  <c r="CJ38" s="1"/>
  <c r="CD21" i="50"/>
  <c r="CJ21" s="1"/>
  <c r="CE22"/>
  <c r="CK22" s="1"/>
  <c r="CB23"/>
  <c r="CH23" s="1"/>
  <c r="CD25"/>
  <c r="CJ25" s="1"/>
  <c r="CE26"/>
  <c r="CK26" s="1"/>
  <c r="CB27"/>
  <c r="CH27" s="1"/>
  <c r="CD29"/>
  <c r="CJ29" s="1"/>
  <c r="CE30"/>
  <c r="CK30" s="1"/>
  <c r="CB31"/>
  <c r="CH31" s="1"/>
  <c r="CD33"/>
  <c r="CJ33" s="1"/>
  <c r="CE34"/>
  <c r="CK34" s="1"/>
  <c r="CB35"/>
  <c r="CH35" s="1"/>
  <c r="CC37"/>
  <c r="CI37" s="1"/>
  <c r="CO37"/>
  <c r="CC38"/>
  <c r="CI38" s="1"/>
  <c r="BQ19" i="51"/>
  <c r="BT19" s="1"/>
  <c r="CE19"/>
  <c r="CK19" s="1"/>
  <c r="BQ20"/>
  <c r="BT20" s="1"/>
  <c r="CE22"/>
  <c r="CK22" s="1"/>
  <c r="CF25"/>
  <c r="CL25" s="1"/>
  <c r="CC26"/>
  <c r="CI26" s="1"/>
  <c r="CF29"/>
  <c r="CL29" s="1"/>
  <c r="CC30"/>
  <c r="CI30" s="1"/>
  <c r="CF33"/>
  <c r="CL33" s="1"/>
  <c r="CC34"/>
  <c r="CI34" s="1"/>
  <c r="CE37"/>
  <c r="CK37" s="1"/>
  <c r="CA38"/>
  <c r="CG38" s="1"/>
  <c r="CE38"/>
  <c r="CK38" s="1"/>
  <c r="CD38" i="49"/>
  <c r="CJ38" s="1"/>
  <c r="T27" i="50"/>
  <c r="L27" s="1"/>
  <c r="N27" s="1"/>
  <c r="CE21"/>
  <c r="CK21" s="1"/>
  <c r="CB22"/>
  <c r="CH22" s="1"/>
  <c r="CC23"/>
  <c r="CI23" s="1"/>
  <c r="CE25"/>
  <c r="CK25" s="1"/>
  <c r="CB26"/>
  <c r="CH26" s="1"/>
  <c r="CC27"/>
  <c r="CI27" s="1"/>
  <c r="CE29"/>
  <c r="CK29" s="1"/>
  <c r="CB30"/>
  <c r="CH30" s="1"/>
  <c r="CC31"/>
  <c r="CI31" s="1"/>
  <c r="CE33"/>
  <c r="CK33" s="1"/>
  <c r="CC35"/>
  <c r="CI35" s="1"/>
  <c r="CD37"/>
  <c r="CJ37" s="1"/>
  <c r="CD38"/>
  <c r="CJ38" s="1"/>
  <c r="T36" i="51"/>
  <c r="L36" s="1"/>
  <c r="N36" s="1"/>
  <c r="CF19"/>
  <c r="CL19" s="1"/>
  <c r="CD26"/>
  <c r="CJ26" s="1"/>
  <c r="CD30"/>
  <c r="CJ30" s="1"/>
  <c r="CD34"/>
  <c r="CJ34" s="1"/>
  <c r="CF21" i="50"/>
  <c r="CL21" s="1"/>
  <c r="CF25"/>
  <c r="CL25" s="1"/>
  <c r="CF29"/>
  <c r="CL29" s="1"/>
  <c r="CF33"/>
  <c r="CL33" s="1"/>
  <c r="CE37"/>
  <c r="CK37" s="1"/>
  <c r="CO19" i="51"/>
  <c r="CE26"/>
  <c r="CK26" s="1"/>
  <c r="CE30"/>
  <c r="CK30" s="1"/>
  <c r="CE34"/>
  <c r="CK34" s="1"/>
  <c r="BP37"/>
  <c r="BS37" s="1"/>
  <c r="R16" i="49"/>
  <c r="R16" i="51"/>
  <c r="T27"/>
  <c r="L27" s="1"/>
  <c r="N27" s="1"/>
  <c r="T31"/>
  <c r="L31" s="1"/>
  <c r="N31" s="1"/>
  <c r="CP24"/>
  <c r="CP28"/>
  <c r="CO20"/>
  <c r="CO36"/>
  <c r="T38"/>
  <c r="L38" s="1"/>
  <c r="N38" s="1"/>
  <c r="CF20"/>
  <c r="CL20" s="1"/>
  <c r="CF24"/>
  <c r="CL24" s="1"/>
  <c r="CF28"/>
  <c r="CL28" s="1"/>
  <c r="CP19"/>
  <c r="CB20"/>
  <c r="CH20" s="1"/>
  <c r="CP21"/>
  <c r="BP22"/>
  <c r="BS22" s="1"/>
  <c r="CD23"/>
  <c r="CJ23" s="1"/>
  <c r="CB24"/>
  <c r="CH24" s="1"/>
  <c r="CP25"/>
  <c r="CQ25" s="1"/>
  <c r="BP26"/>
  <c r="BS26" s="1"/>
  <c r="CF26"/>
  <c r="CL26" s="1"/>
  <c r="CD27"/>
  <c r="CJ27" s="1"/>
  <c r="CB28"/>
  <c r="CH28" s="1"/>
  <c r="CP29"/>
  <c r="BP30"/>
  <c r="BS30" s="1"/>
  <c r="CF30"/>
  <c r="CL30" s="1"/>
  <c r="CD31"/>
  <c r="CJ31" s="1"/>
  <c r="CB32"/>
  <c r="CH32" s="1"/>
  <c r="CP33"/>
  <c r="BP34"/>
  <c r="BS34" s="1"/>
  <c r="CF34"/>
  <c r="CL34" s="1"/>
  <c r="CD35"/>
  <c r="CJ35" s="1"/>
  <c r="CB36"/>
  <c r="CH36" s="1"/>
  <c r="CP37"/>
  <c r="BP38"/>
  <c r="BS38" s="1"/>
  <c r="CF38"/>
  <c r="CL38" s="1"/>
  <c r="T23"/>
  <c r="L23" s="1"/>
  <c r="N23" s="1"/>
  <c r="T22"/>
  <c r="L22" s="1"/>
  <c r="N22" s="1"/>
  <c r="CO24"/>
  <c r="CO32"/>
  <c r="CP27"/>
  <c r="CP31"/>
  <c r="CP35"/>
  <c r="T19"/>
  <c r="L19" s="1"/>
  <c r="N19" s="1"/>
  <c r="CC19"/>
  <c r="CI19" s="1"/>
  <c r="CE20"/>
  <c r="CK20" s="1"/>
  <c r="T21"/>
  <c r="L21" s="1"/>
  <c r="N21" s="1"/>
  <c r="CC21"/>
  <c r="CI21" s="1"/>
  <c r="CA22"/>
  <c r="CG22" s="1"/>
  <c r="CO23"/>
  <c r="CE24"/>
  <c r="CK24" s="1"/>
  <c r="T25"/>
  <c r="L25" s="1"/>
  <c r="N25" s="1"/>
  <c r="CC25"/>
  <c r="CI25" s="1"/>
  <c r="CM25" s="1"/>
  <c r="CA26"/>
  <c r="CG26" s="1"/>
  <c r="CO27"/>
  <c r="CE28"/>
  <c r="CK28" s="1"/>
  <c r="T29"/>
  <c r="L29" s="1"/>
  <c r="N29" s="1"/>
  <c r="CC29"/>
  <c r="CI29" s="1"/>
  <c r="CA30"/>
  <c r="CG30" s="1"/>
  <c r="CO31"/>
  <c r="CE32"/>
  <c r="CK32" s="1"/>
  <c r="T33"/>
  <c r="L33" s="1"/>
  <c r="N33" s="1"/>
  <c r="CC33"/>
  <c r="CI33" s="1"/>
  <c r="CA34"/>
  <c r="CG34" s="1"/>
  <c r="CO35"/>
  <c r="CE36"/>
  <c r="CK36" s="1"/>
  <c r="T37"/>
  <c r="L37" s="1"/>
  <c r="N37" s="1"/>
  <c r="CP32"/>
  <c r="CP36"/>
  <c r="T34"/>
  <c r="L34" s="1"/>
  <c r="N34" s="1"/>
  <c r="CP23"/>
  <c r="CB19"/>
  <c r="CH19" s="1"/>
  <c r="CD20"/>
  <c r="CJ20" s="1"/>
  <c r="CB21"/>
  <c r="CH21" s="1"/>
  <c r="BR22"/>
  <c r="BU22" s="1"/>
  <c r="CP22"/>
  <c r="CR22" s="1"/>
  <c r="CF23"/>
  <c r="CL23" s="1"/>
  <c r="CD24"/>
  <c r="CJ24" s="1"/>
  <c r="BR26"/>
  <c r="BU26" s="1"/>
  <c r="CP26"/>
  <c r="CR26" s="1"/>
  <c r="CF27"/>
  <c r="CL27" s="1"/>
  <c r="CD28"/>
  <c r="CJ28" s="1"/>
  <c r="BR30"/>
  <c r="BU30" s="1"/>
  <c r="CP30"/>
  <c r="CQ30" s="1"/>
  <c r="CF31"/>
  <c r="CL31" s="1"/>
  <c r="CD32"/>
  <c r="CJ32" s="1"/>
  <c r="BR34"/>
  <c r="BU34" s="1"/>
  <c r="CP34"/>
  <c r="CR34" s="1"/>
  <c r="CF35"/>
  <c r="CL35" s="1"/>
  <c r="CD36"/>
  <c r="CJ36" s="1"/>
  <c r="BR38"/>
  <c r="BU38" s="1"/>
  <c r="CP38"/>
  <c r="CQ38" s="1"/>
  <c r="CP20"/>
  <c r="T26"/>
  <c r="L26" s="1"/>
  <c r="N26" s="1"/>
  <c r="CO28"/>
  <c r="T30"/>
  <c r="L30" s="1"/>
  <c r="N30" s="1"/>
  <c r="CF32"/>
  <c r="CL32" s="1"/>
  <c r="CF36"/>
  <c r="CL36" s="1"/>
  <c r="T20"/>
  <c r="L20" s="1"/>
  <c r="N20" s="1"/>
  <c r="T24"/>
  <c r="L24" s="1"/>
  <c r="N24" s="1"/>
  <c r="T28"/>
  <c r="L28" s="1"/>
  <c r="N28" s="1"/>
  <c r="T32"/>
  <c r="L32" s="1"/>
  <c r="N32" s="1"/>
  <c r="R16" i="50"/>
  <c r="T31"/>
  <c r="L31" s="1"/>
  <c r="N31" s="1"/>
  <c r="CP28"/>
  <c r="CP32"/>
  <c r="CO20"/>
  <c r="T38"/>
  <c r="L38" s="1"/>
  <c r="N38" s="1"/>
  <c r="CF20"/>
  <c r="CL20" s="1"/>
  <c r="CF24"/>
  <c r="CL24" s="1"/>
  <c r="CP19"/>
  <c r="CB20"/>
  <c r="CH20" s="1"/>
  <c r="CP21"/>
  <c r="BP22"/>
  <c r="BS22" s="1"/>
  <c r="CF22"/>
  <c r="CL22" s="1"/>
  <c r="CD23"/>
  <c r="CJ23" s="1"/>
  <c r="CB24"/>
  <c r="CH24" s="1"/>
  <c r="CP25"/>
  <c r="BP26"/>
  <c r="BS26" s="1"/>
  <c r="CF26"/>
  <c r="CL26" s="1"/>
  <c r="CD27"/>
  <c r="CJ27" s="1"/>
  <c r="CB28"/>
  <c r="CH28" s="1"/>
  <c r="CP29"/>
  <c r="BP30"/>
  <c r="BS30" s="1"/>
  <c r="CF30"/>
  <c r="CL30" s="1"/>
  <c r="CD31"/>
  <c r="CJ31" s="1"/>
  <c r="CB32"/>
  <c r="CH32" s="1"/>
  <c r="CP33"/>
  <c r="BP34"/>
  <c r="BS34" s="1"/>
  <c r="CF34"/>
  <c r="CL34" s="1"/>
  <c r="CD35"/>
  <c r="CJ35" s="1"/>
  <c r="CB36"/>
  <c r="CH36" s="1"/>
  <c r="CP37"/>
  <c r="BP38"/>
  <c r="BS38" s="1"/>
  <c r="CF38"/>
  <c r="CL38" s="1"/>
  <c r="CP36"/>
  <c r="CO24"/>
  <c r="T26"/>
  <c r="L26" s="1"/>
  <c r="N26" s="1"/>
  <c r="CO28"/>
  <c r="CP23"/>
  <c r="CP27"/>
  <c r="CP31"/>
  <c r="CP35"/>
  <c r="T19"/>
  <c r="L19" s="1"/>
  <c r="N19" s="1"/>
  <c r="CC19"/>
  <c r="CI19" s="1"/>
  <c r="CE20"/>
  <c r="CK20" s="1"/>
  <c r="T21"/>
  <c r="L21" s="1"/>
  <c r="N21" s="1"/>
  <c r="CC21"/>
  <c r="CI21" s="1"/>
  <c r="CA22"/>
  <c r="CG22" s="1"/>
  <c r="CO23"/>
  <c r="CE24"/>
  <c r="CK24" s="1"/>
  <c r="T25"/>
  <c r="L25" s="1"/>
  <c r="N25" s="1"/>
  <c r="CC25"/>
  <c r="CI25" s="1"/>
  <c r="CA26"/>
  <c r="CG26" s="1"/>
  <c r="CO27"/>
  <c r="CE28"/>
  <c r="CK28" s="1"/>
  <c r="T29"/>
  <c r="L29" s="1"/>
  <c r="N29" s="1"/>
  <c r="CC29"/>
  <c r="CI29" s="1"/>
  <c r="CA30"/>
  <c r="CG30" s="1"/>
  <c r="CO31"/>
  <c r="CE32"/>
  <c r="CK32" s="1"/>
  <c r="T33"/>
  <c r="L33" s="1"/>
  <c r="N33" s="1"/>
  <c r="CC33"/>
  <c r="CI33" s="1"/>
  <c r="CA34"/>
  <c r="CG34" s="1"/>
  <c r="CO35"/>
  <c r="CE36"/>
  <c r="CK36" s="1"/>
  <c r="T37"/>
  <c r="L37" s="1"/>
  <c r="N37" s="1"/>
  <c r="T23"/>
  <c r="L23" s="1"/>
  <c r="N23" s="1"/>
  <c r="T35"/>
  <c r="L35" s="1"/>
  <c r="N35" s="1"/>
  <c r="CP20"/>
  <c r="CP24"/>
  <c r="CO32"/>
  <c r="CF32"/>
  <c r="CL32" s="1"/>
  <c r="CF36"/>
  <c r="CL36" s="1"/>
  <c r="CD20"/>
  <c r="CJ20" s="1"/>
  <c r="BR22"/>
  <c r="BU22" s="1"/>
  <c r="CP22"/>
  <c r="CR22" s="1"/>
  <c r="CF23"/>
  <c r="CL23" s="1"/>
  <c r="CD24"/>
  <c r="CJ24" s="1"/>
  <c r="BR26"/>
  <c r="BU26" s="1"/>
  <c r="CP26"/>
  <c r="CR26" s="1"/>
  <c r="CF27"/>
  <c r="CL27" s="1"/>
  <c r="CD28"/>
  <c r="CJ28" s="1"/>
  <c r="BR30"/>
  <c r="BU30" s="1"/>
  <c r="CP30"/>
  <c r="CQ30" s="1"/>
  <c r="CF31"/>
  <c r="CL31" s="1"/>
  <c r="CD32"/>
  <c r="CJ32" s="1"/>
  <c r="BR34"/>
  <c r="BU34" s="1"/>
  <c r="CP34"/>
  <c r="CR34" s="1"/>
  <c r="CF35"/>
  <c r="CL35" s="1"/>
  <c r="CD36"/>
  <c r="CJ36" s="1"/>
  <c r="BR38"/>
  <c r="BU38" s="1"/>
  <c r="CP38"/>
  <c r="CQ38" s="1"/>
  <c r="T22"/>
  <c r="L22" s="1"/>
  <c r="N22" s="1"/>
  <c r="T30"/>
  <c r="L30" s="1"/>
  <c r="N30" s="1"/>
  <c r="T34"/>
  <c r="L34" s="1"/>
  <c r="N34" s="1"/>
  <c r="CO36"/>
  <c r="CF28"/>
  <c r="CL28" s="1"/>
  <c r="T20"/>
  <c r="L20" s="1"/>
  <c r="N20" s="1"/>
  <c r="T24"/>
  <c r="L24" s="1"/>
  <c r="N24" s="1"/>
  <c r="T28"/>
  <c r="L28" s="1"/>
  <c r="N28" s="1"/>
  <c r="T32"/>
  <c r="L32" s="1"/>
  <c r="N32" s="1"/>
  <c r="T23" i="49"/>
  <c r="L23" s="1"/>
  <c r="N23" s="1"/>
  <c r="T31"/>
  <c r="L31" s="1"/>
  <c r="N31" s="1"/>
  <c r="CP20"/>
  <c r="CP24"/>
  <c r="CP28"/>
  <c r="CO20"/>
  <c r="CF20"/>
  <c r="CL20" s="1"/>
  <c r="CF24"/>
  <c r="CL24" s="1"/>
  <c r="CF28"/>
  <c r="CL28" s="1"/>
  <c r="CF32"/>
  <c r="CL32" s="1"/>
  <c r="CP19"/>
  <c r="CB20"/>
  <c r="CH20" s="1"/>
  <c r="CP21"/>
  <c r="BP22"/>
  <c r="BS22" s="1"/>
  <c r="CD23"/>
  <c r="CJ23" s="1"/>
  <c r="CB24"/>
  <c r="CH24" s="1"/>
  <c r="CP25"/>
  <c r="BP26"/>
  <c r="BS26" s="1"/>
  <c r="CD27"/>
  <c r="CJ27" s="1"/>
  <c r="CB28"/>
  <c r="CH28" s="1"/>
  <c r="CP29"/>
  <c r="BP30"/>
  <c r="BS30" s="1"/>
  <c r="CD31"/>
  <c r="CJ31" s="1"/>
  <c r="CB32"/>
  <c r="CH32" s="1"/>
  <c r="CP33"/>
  <c r="CQ33" s="1"/>
  <c r="BP34"/>
  <c r="BS34" s="1"/>
  <c r="CD35"/>
  <c r="CJ35" s="1"/>
  <c r="CB36"/>
  <c r="CH36" s="1"/>
  <c r="CP37"/>
  <c r="CQ37" s="1"/>
  <c r="BP38"/>
  <c r="BS38" s="1"/>
  <c r="T35"/>
  <c r="L35" s="1"/>
  <c r="N35" s="1"/>
  <c r="CP36"/>
  <c r="T30"/>
  <c r="L30" s="1"/>
  <c r="N30" s="1"/>
  <c r="T38"/>
  <c r="L38" s="1"/>
  <c r="N38" s="1"/>
  <c r="T19"/>
  <c r="L19" s="1"/>
  <c r="N19" s="1"/>
  <c r="CC19"/>
  <c r="CI19" s="1"/>
  <c r="CE20"/>
  <c r="CK20" s="1"/>
  <c r="T21"/>
  <c r="L21" s="1"/>
  <c r="N21" s="1"/>
  <c r="CC21"/>
  <c r="CI21" s="1"/>
  <c r="CA22"/>
  <c r="CG22" s="1"/>
  <c r="CO23"/>
  <c r="CE24"/>
  <c r="CK24" s="1"/>
  <c r="T25"/>
  <c r="L25" s="1"/>
  <c r="N25" s="1"/>
  <c r="CC25"/>
  <c r="CI25" s="1"/>
  <c r="CA26"/>
  <c r="CG26" s="1"/>
  <c r="CO27"/>
  <c r="CE28"/>
  <c r="CK28" s="1"/>
  <c r="T29"/>
  <c r="L29" s="1"/>
  <c r="N29" s="1"/>
  <c r="CC29"/>
  <c r="CI29" s="1"/>
  <c r="CA30"/>
  <c r="CG30" s="1"/>
  <c r="CO31"/>
  <c r="CE32"/>
  <c r="CK32" s="1"/>
  <c r="T33"/>
  <c r="L33" s="1"/>
  <c r="N33" s="1"/>
  <c r="CC33"/>
  <c r="CI33" s="1"/>
  <c r="CA34"/>
  <c r="CG34" s="1"/>
  <c r="CO35"/>
  <c r="CE36"/>
  <c r="CK36" s="1"/>
  <c r="T37"/>
  <c r="L37" s="1"/>
  <c r="N37" s="1"/>
  <c r="CC37"/>
  <c r="CI37" s="1"/>
  <c r="CP32"/>
  <c r="T22"/>
  <c r="L22" s="1"/>
  <c r="N22" s="1"/>
  <c r="CO24"/>
  <c r="T26"/>
  <c r="L26" s="1"/>
  <c r="N26" s="1"/>
  <c r="CO32"/>
  <c r="CO36"/>
  <c r="CP23"/>
  <c r="CB19"/>
  <c r="CH19" s="1"/>
  <c r="CD20"/>
  <c r="CJ20" s="1"/>
  <c r="CB21"/>
  <c r="CH21" s="1"/>
  <c r="BR22"/>
  <c r="BU22" s="1"/>
  <c r="CP22"/>
  <c r="CQ22" s="1"/>
  <c r="CF23"/>
  <c r="CL23" s="1"/>
  <c r="CD24"/>
  <c r="CJ24" s="1"/>
  <c r="CB25"/>
  <c r="CH25" s="1"/>
  <c r="BR26"/>
  <c r="BU26" s="1"/>
  <c r="CP26"/>
  <c r="CQ26" s="1"/>
  <c r="CF27"/>
  <c r="CL27" s="1"/>
  <c r="CD28"/>
  <c r="CJ28" s="1"/>
  <c r="CB29"/>
  <c r="CH29" s="1"/>
  <c r="BR30"/>
  <c r="BU30" s="1"/>
  <c r="CP30"/>
  <c r="CR30" s="1"/>
  <c r="CF31"/>
  <c r="CL31" s="1"/>
  <c r="CD32"/>
  <c r="CJ32" s="1"/>
  <c r="CB33"/>
  <c r="CH33" s="1"/>
  <c r="BR34"/>
  <c r="BU34" s="1"/>
  <c r="CP34"/>
  <c r="CF35"/>
  <c r="CL35" s="1"/>
  <c r="CD36"/>
  <c r="CJ36" s="1"/>
  <c r="CB37"/>
  <c r="CH37" s="1"/>
  <c r="CR37"/>
  <c r="BR38"/>
  <c r="BU38" s="1"/>
  <c r="CP38"/>
  <c r="CR38" s="1"/>
  <c r="CO28"/>
  <c r="T34"/>
  <c r="L34" s="1"/>
  <c r="N34" s="1"/>
  <c r="CP27"/>
  <c r="CP31"/>
  <c r="CP35"/>
  <c r="CF36"/>
  <c r="CL36" s="1"/>
  <c r="T20"/>
  <c r="L20" s="1"/>
  <c r="N20" s="1"/>
  <c r="T24"/>
  <c r="L24" s="1"/>
  <c r="N24" s="1"/>
  <c r="T28"/>
  <c r="L28" s="1"/>
  <c r="N28" s="1"/>
  <c r="T32"/>
  <c r="L32" s="1"/>
  <c r="N32" s="1"/>
  <c r="R16" i="48"/>
  <c r="CP20"/>
  <c r="CP24"/>
  <c r="T34"/>
  <c r="L34" s="1"/>
  <c r="N34" s="1"/>
  <c r="CO36"/>
  <c r="T38"/>
  <c r="L38" s="1"/>
  <c r="N38" s="1"/>
  <c r="CF20"/>
  <c r="CL20" s="1"/>
  <c r="CP23"/>
  <c r="CP27"/>
  <c r="CP35"/>
  <c r="CF36"/>
  <c r="CL36" s="1"/>
  <c r="CP19"/>
  <c r="CB20"/>
  <c r="CH20" s="1"/>
  <c r="CP21"/>
  <c r="BP22"/>
  <c r="BS22" s="1"/>
  <c r="CF22"/>
  <c r="CL22" s="1"/>
  <c r="CD23"/>
  <c r="CJ23" s="1"/>
  <c r="CB24"/>
  <c r="CH24" s="1"/>
  <c r="CP25"/>
  <c r="BP26"/>
  <c r="BS26" s="1"/>
  <c r="CF26"/>
  <c r="CL26" s="1"/>
  <c r="CD27"/>
  <c r="CJ27" s="1"/>
  <c r="CB28"/>
  <c r="CH28" s="1"/>
  <c r="CP29"/>
  <c r="BP30"/>
  <c r="BS30" s="1"/>
  <c r="CF30"/>
  <c r="CL30" s="1"/>
  <c r="CD31"/>
  <c r="CJ31" s="1"/>
  <c r="CB32"/>
  <c r="CH32" s="1"/>
  <c r="CP33"/>
  <c r="BP34"/>
  <c r="BS34" s="1"/>
  <c r="CF34"/>
  <c r="CL34" s="1"/>
  <c r="CD35"/>
  <c r="CJ35" s="1"/>
  <c r="CB36"/>
  <c r="CH36" s="1"/>
  <c r="CP37"/>
  <c r="BP38"/>
  <c r="BS38" s="1"/>
  <c r="CF38"/>
  <c r="CL38" s="1"/>
  <c r="T31"/>
  <c r="L31" s="1"/>
  <c r="N31" s="1"/>
  <c r="T26"/>
  <c r="L26" s="1"/>
  <c r="N26" s="1"/>
  <c r="CP31"/>
  <c r="T19"/>
  <c r="L19" s="1"/>
  <c r="N19" s="1"/>
  <c r="CC19"/>
  <c r="CI19" s="1"/>
  <c r="CE20"/>
  <c r="CK20" s="1"/>
  <c r="T21"/>
  <c r="L21" s="1"/>
  <c r="N21" s="1"/>
  <c r="CC21"/>
  <c r="CI21" s="1"/>
  <c r="CM21" s="1"/>
  <c r="CA22"/>
  <c r="CG22" s="1"/>
  <c r="CO23"/>
  <c r="CE24"/>
  <c r="CK24" s="1"/>
  <c r="T25"/>
  <c r="L25" s="1"/>
  <c r="N25" s="1"/>
  <c r="CC25"/>
  <c r="CI25" s="1"/>
  <c r="CA26"/>
  <c r="CG26" s="1"/>
  <c r="CO27"/>
  <c r="CE28"/>
  <c r="CK28" s="1"/>
  <c r="T29"/>
  <c r="L29" s="1"/>
  <c r="N29" s="1"/>
  <c r="CC29"/>
  <c r="CI29" s="1"/>
  <c r="CA30"/>
  <c r="CG30" s="1"/>
  <c r="CO31"/>
  <c r="CE32"/>
  <c r="CK32" s="1"/>
  <c r="T33"/>
  <c r="L33" s="1"/>
  <c r="N33" s="1"/>
  <c r="CC33"/>
  <c r="CI33" s="1"/>
  <c r="CA34"/>
  <c r="CG34" s="1"/>
  <c r="CO35"/>
  <c r="CE36"/>
  <c r="CK36" s="1"/>
  <c r="T37"/>
  <c r="L37" s="1"/>
  <c r="N37" s="1"/>
  <c r="CP28"/>
  <c r="CP32"/>
  <c r="CP36"/>
  <c r="CO20"/>
  <c r="CO24"/>
  <c r="CD20"/>
  <c r="CJ20" s="1"/>
  <c r="BR22"/>
  <c r="BU22" s="1"/>
  <c r="CP22"/>
  <c r="CR22" s="1"/>
  <c r="CF23"/>
  <c r="CL23" s="1"/>
  <c r="CD24"/>
  <c r="CJ24" s="1"/>
  <c r="BR26"/>
  <c r="BU26" s="1"/>
  <c r="CP26"/>
  <c r="CQ26" s="1"/>
  <c r="CF27"/>
  <c r="CL27" s="1"/>
  <c r="CD28"/>
  <c r="CJ28" s="1"/>
  <c r="BR30"/>
  <c r="BU30" s="1"/>
  <c r="CP30"/>
  <c r="CR30" s="1"/>
  <c r="CF31"/>
  <c r="CL31" s="1"/>
  <c r="CD32"/>
  <c r="CJ32" s="1"/>
  <c r="BR34"/>
  <c r="BU34" s="1"/>
  <c r="CP34"/>
  <c r="CR34" s="1"/>
  <c r="CF35"/>
  <c r="CL35" s="1"/>
  <c r="CD36"/>
  <c r="CJ36" s="1"/>
  <c r="BR38"/>
  <c r="BU38" s="1"/>
  <c r="CP38"/>
  <c r="CQ38" s="1"/>
  <c r="T23"/>
  <c r="L23" s="1"/>
  <c r="N23" s="1"/>
  <c r="T27"/>
  <c r="L27" s="1"/>
  <c r="N27" s="1"/>
  <c r="T22"/>
  <c r="L22" s="1"/>
  <c r="N22" s="1"/>
  <c r="CO28"/>
  <c r="T30"/>
  <c r="L30" s="1"/>
  <c r="N30" s="1"/>
  <c r="CO32"/>
  <c r="CF24"/>
  <c r="CL24" s="1"/>
  <c r="CF28"/>
  <c r="CL28" s="1"/>
  <c r="CF32"/>
  <c r="CL32" s="1"/>
  <c r="T20"/>
  <c r="L20" s="1"/>
  <c r="N20" s="1"/>
  <c r="T24"/>
  <c r="L24" s="1"/>
  <c r="N24" s="1"/>
  <c r="T28"/>
  <c r="L28" s="1"/>
  <c r="N28" s="1"/>
  <c r="T32"/>
  <c r="L32" s="1"/>
  <c r="N32" s="1"/>
  <c r="T23" i="47"/>
  <c r="L23" s="1"/>
  <c r="N23" s="1"/>
  <c r="R16"/>
  <c r="CP24"/>
  <c r="CP28"/>
  <c r="T26"/>
  <c r="L26" s="1"/>
  <c r="N26" s="1"/>
  <c r="CF20"/>
  <c r="CL20" s="1"/>
  <c r="CF24"/>
  <c r="CL24" s="1"/>
  <c r="CF32"/>
  <c r="CL32" s="1"/>
  <c r="CP19"/>
  <c r="CB20"/>
  <c r="CH20" s="1"/>
  <c r="CP21"/>
  <c r="BP22"/>
  <c r="BS22" s="1"/>
  <c r="CF22"/>
  <c r="CL22" s="1"/>
  <c r="CD23"/>
  <c r="CJ23" s="1"/>
  <c r="CB24"/>
  <c r="CH24" s="1"/>
  <c r="CP25"/>
  <c r="BP26"/>
  <c r="BS26" s="1"/>
  <c r="CF26"/>
  <c r="CL26" s="1"/>
  <c r="CD27"/>
  <c r="CJ27" s="1"/>
  <c r="CB28"/>
  <c r="CH28" s="1"/>
  <c r="CP29"/>
  <c r="BP30"/>
  <c r="BS30" s="1"/>
  <c r="CF30"/>
  <c r="CL30" s="1"/>
  <c r="CN30" s="1"/>
  <c r="CD31"/>
  <c r="CJ31" s="1"/>
  <c r="CB32"/>
  <c r="CH32" s="1"/>
  <c r="CP33"/>
  <c r="BP34"/>
  <c r="BS34" s="1"/>
  <c r="CF34"/>
  <c r="CL34" s="1"/>
  <c r="CD35"/>
  <c r="CJ35" s="1"/>
  <c r="CB36"/>
  <c r="CH36" s="1"/>
  <c r="CP37"/>
  <c r="BP38"/>
  <c r="BS38" s="1"/>
  <c r="CF38"/>
  <c r="CL38" s="1"/>
  <c r="T31"/>
  <c r="L31" s="1"/>
  <c r="N31" s="1"/>
  <c r="T35"/>
  <c r="L35" s="1"/>
  <c r="N35" s="1"/>
  <c r="CP36"/>
  <c r="CO32"/>
  <c r="T34"/>
  <c r="L34" s="1"/>
  <c r="N34" s="1"/>
  <c r="T38"/>
  <c r="L38" s="1"/>
  <c r="N38" s="1"/>
  <c r="CF28"/>
  <c r="CL28" s="1"/>
  <c r="T19"/>
  <c r="L19" s="1"/>
  <c r="N19" s="1"/>
  <c r="CC19"/>
  <c r="CI19" s="1"/>
  <c r="CE20"/>
  <c r="CK20" s="1"/>
  <c r="T21"/>
  <c r="L21" s="1"/>
  <c r="N21" s="1"/>
  <c r="CC21"/>
  <c r="CI21" s="1"/>
  <c r="CA22"/>
  <c r="CG22" s="1"/>
  <c r="CO23"/>
  <c r="CE24"/>
  <c r="CK24" s="1"/>
  <c r="T25"/>
  <c r="L25" s="1"/>
  <c r="N25" s="1"/>
  <c r="CC25"/>
  <c r="CI25" s="1"/>
  <c r="CA26"/>
  <c r="CG26" s="1"/>
  <c r="CO27"/>
  <c r="CE28"/>
  <c r="CK28" s="1"/>
  <c r="T29"/>
  <c r="L29" s="1"/>
  <c r="N29" s="1"/>
  <c r="CC29"/>
  <c r="CI29" s="1"/>
  <c r="CA30"/>
  <c r="CG30" s="1"/>
  <c r="CO31"/>
  <c r="CE32"/>
  <c r="CK32" s="1"/>
  <c r="T33"/>
  <c r="L33" s="1"/>
  <c r="N33" s="1"/>
  <c r="CA34"/>
  <c r="CG34" s="1"/>
  <c r="CO35"/>
  <c r="CE36"/>
  <c r="CK36" s="1"/>
  <c r="T37"/>
  <c r="L37" s="1"/>
  <c r="N37" s="1"/>
  <c r="T27"/>
  <c r="L27" s="1"/>
  <c r="N27" s="1"/>
  <c r="T22"/>
  <c r="L22" s="1"/>
  <c r="N22" s="1"/>
  <c r="CO24"/>
  <c r="CO28"/>
  <c r="CO36"/>
  <c r="CP23"/>
  <c r="CD20"/>
  <c r="CJ20" s="1"/>
  <c r="BR22"/>
  <c r="BU22" s="1"/>
  <c r="CP22"/>
  <c r="CR22" s="1"/>
  <c r="CF23"/>
  <c r="CL23" s="1"/>
  <c r="CD24"/>
  <c r="CJ24" s="1"/>
  <c r="BR26"/>
  <c r="BU26" s="1"/>
  <c r="CP26"/>
  <c r="CF27"/>
  <c r="CL27" s="1"/>
  <c r="CD28"/>
  <c r="CJ28" s="1"/>
  <c r="BR30"/>
  <c r="BU30" s="1"/>
  <c r="CP30"/>
  <c r="CF31"/>
  <c r="CL31" s="1"/>
  <c r="CD32"/>
  <c r="CJ32" s="1"/>
  <c r="BR34"/>
  <c r="BU34" s="1"/>
  <c r="CP34"/>
  <c r="CQ34" s="1"/>
  <c r="CF35"/>
  <c r="CL35" s="1"/>
  <c r="CD36"/>
  <c r="CJ36" s="1"/>
  <c r="BR38"/>
  <c r="BU38" s="1"/>
  <c r="CP38"/>
  <c r="CR38" s="1"/>
  <c r="CP20"/>
  <c r="CP32"/>
  <c r="CO20"/>
  <c r="T30"/>
  <c r="L30" s="1"/>
  <c r="N30" s="1"/>
  <c r="CP27"/>
  <c r="CP31"/>
  <c r="CP35"/>
  <c r="CF36"/>
  <c r="CL36" s="1"/>
  <c r="T20"/>
  <c r="L20" s="1"/>
  <c r="N20" s="1"/>
  <c r="T24"/>
  <c r="L24" s="1"/>
  <c r="N24" s="1"/>
  <c r="T28"/>
  <c r="L28" s="1"/>
  <c r="N28" s="1"/>
  <c r="T32"/>
  <c r="L32" s="1"/>
  <c r="N32" s="1"/>
  <c r="R16" i="46"/>
  <c r="T31"/>
  <c r="L31" s="1"/>
  <c r="N31" s="1"/>
  <c r="T23"/>
  <c r="L23" s="1"/>
  <c r="N23" s="1"/>
  <c r="T27"/>
  <c r="L27" s="1"/>
  <c r="N27" s="1"/>
  <c r="CO24"/>
  <c r="T26"/>
  <c r="L26" s="1"/>
  <c r="N26" s="1"/>
  <c r="CF20"/>
  <c r="CL20" s="1"/>
  <c r="CF24"/>
  <c r="CL24" s="1"/>
  <c r="CF28"/>
  <c r="CL28" s="1"/>
  <c r="CP19"/>
  <c r="CB20"/>
  <c r="CH20" s="1"/>
  <c r="CP21"/>
  <c r="BP22"/>
  <c r="BS22" s="1"/>
  <c r="CF22"/>
  <c r="CL22" s="1"/>
  <c r="CD23"/>
  <c r="CJ23" s="1"/>
  <c r="CB24"/>
  <c r="CH24" s="1"/>
  <c r="CP25"/>
  <c r="BP26"/>
  <c r="BS26" s="1"/>
  <c r="CF26"/>
  <c r="CL26" s="1"/>
  <c r="CD27"/>
  <c r="CJ27" s="1"/>
  <c r="CB28"/>
  <c r="CH28" s="1"/>
  <c r="CP29"/>
  <c r="BP30"/>
  <c r="BS30" s="1"/>
  <c r="CF30"/>
  <c r="CL30" s="1"/>
  <c r="CD31"/>
  <c r="CJ31" s="1"/>
  <c r="CB32"/>
  <c r="CH32" s="1"/>
  <c r="CP33"/>
  <c r="BP34"/>
  <c r="BS34" s="1"/>
  <c r="CF34"/>
  <c r="CL34" s="1"/>
  <c r="CD35"/>
  <c r="CJ35" s="1"/>
  <c r="CB36"/>
  <c r="CH36" s="1"/>
  <c r="CP37"/>
  <c r="BP38"/>
  <c r="BS38" s="1"/>
  <c r="CF38"/>
  <c r="CL38" s="1"/>
  <c r="CP24"/>
  <c r="CP28"/>
  <c r="CP36"/>
  <c r="CO20"/>
  <c r="T22"/>
  <c r="L22" s="1"/>
  <c r="N22" s="1"/>
  <c r="CO36"/>
  <c r="T38"/>
  <c r="L38" s="1"/>
  <c r="N38" s="1"/>
  <c r="CF32"/>
  <c r="CL32" s="1"/>
  <c r="CF36"/>
  <c r="CL36" s="1"/>
  <c r="T19"/>
  <c r="L19" s="1"/>
  <c r="N19" s="1"/>
  <c r="CC19"/>
  <c r="CI19" s="1"/>
  <c r="CE20"/>
  <c r="CK20" s="1"/>
  <c r="T21"/>
  <c r="L21" s="1"/>
  <c r="N21" s="1"/>
  <c r="CC21"/>
  <c r="CI21" s="1"/>
  <c r="CA22"/>
  <c r="CG22" s="1"/>
  <c r="CO23"/>
  <c r="CE24"/>
  <c r="CK24" s="1"/>
  <c r="T25"/>
  <c r="L25" s="1"/>
  <c r="N25" s="1"/>
  <c r="CC25"/>
  <c r="CI25" s="1"/>
  <c r="CA26"/>
  <c r="CG26" s="1"/>
  <c r="CO27"/>
  <c r="CE28"/>
  <c r="CK28" s="1"/>
  <c r="T29"/>
  <c r="L29" s="1"/>
  <c r="N29" s="1"/>
  <c r="CC29"/>
  <c r="CI29" s="1"/>
  <c r="CA30"/>
  <c r="CG30" s="1"/>
  <c r="CO31"/>
  <c r="CE32"/>
  <c r="CK32" s="1"/>
  <c r="T33"/>
  <c r="L33" s="1"/>
  <c r="N33" s="1"/>
  <c r="CC33"/>
  <c r="CI33" s="1"/>
  <c r="CA34"/>
  <c r="CG34" s="1"/>
  <c r="CO35"/>
  <c r="CE36"/>
  <c r="CK36" s="1"/>
  <c r="T37"/>
  <c r="L37" s="1"/>
  <c r="N37" s="1"/>
  <c r="T35"/>
  <c r="L35" s="1"/>
  <c r="N35" s="1"/>
  <c r="CP32"/>
  <c r="CO28"/>
  <c r="CO32"/>
  <c r="T34"/>
  <c r="L34" s="1"/>
  <c r="N34" s="1"/>
  <c r="CP23"/>
  <c r="CP27"/>
  <c r="CP31"/>
  <c r="CD20"/>
  <c r="CJ20" s="1"/>
  <c r="BR22"/>
  <c r="BU22" s="1"/>
  <c r="CP22"/>
  <c r="CQ22" s="1"/>
  <c r="CF23"/>
  <c r="CL23" s="1"/>
  <c r="CD24"/>
  <c r="CJ24" s="1"/>
  <c r="BR26"/>
  <c r="BU26" s="1"/>
  <c r="CP26"/>
  <c r="CQ26" s="1"/>
  <c r="CF27"/>
  <c r="CL27" s="1"/>
  <c r="CD28"/>
  <c r="CJ28" s="1"/>
  <c r="BR30"/>
  <c r="BU30" s="1"/>
  <c r="CP30"/>
  <c r="CQ30" s="1"/>
  <c r="CF31"/>
  <c r="CL31" s="1"/>
  <c r="CD32"/>
  <c r="CJ32" s="1"/>
  <c r="BR34"/>
  <c r="BU34" s="1"/>
  <c r="CP34"/>
  <c r="CR34" s="1"/>
  <c r="CF35"/>
  <c r="CL35" s="1"/>
  <c r="CD36"/>
  <c r="CJ36" s="1"/>
  <c r="BR38"/>
  <c r="BU38" s="1"/>
  <c r="CP38"/>
  <c r="CQ38" s="1"/>
  <c r="CP20"/>
  <c r="T30"/>
  <c r="L30" s="1"/>
  <c r="N30" s="1"/>
  <c r="CP35"/>
  <c r="T20"/>
  <c r="L20" s="1"/>
  <c r="N20" s="1"/>
  <c r="T24"/>
  <c r="L24" s="1"/>
  <c r="N24" s="1"/>
  <c r="T28"/>
  <c r="L28" s="1"/>
  <c r="N28" s="1"/>
  <c r="T32"/>
  <c r="L32" s="1"/>
  <c r="N32" s="1"/>
  <c r="R16" i="45"/>
  <c r="T35"/>
  <c r="L35" s="1"/>
  <c r="N35" s="1"/>
  <c r="T38"/>
  <c r="L38" s="1"/>
  <c r="N38" s="1"/>
  <c r="CF20"/>
  <c r="CL20" s="1"/>
  <c r="CP23"/>
  <c r="CP31"/>
  <c r="CP19"/>
  <c r="CB20"/>
  <c r="CH20" s="1"/>
  <c r="CP21"/>
  <c r="BP22"/>
  <c r="BS22" s="1"/>
  <c r="CF22"/>
  <c r="CL22" s="1"/>
  <c r="CD23"/>
  <c r="CJ23" s="1"/>
  <c r="CB24"/>
  <c r="CH24" s="1"/>
  <c r="CP25"/>
  <c r="BP26"/>
  <c r="BS26" s="1"/>
  <c r="CF26"/>
  <c r="CL26" s="1"/>
  <c r="CD27"/>
  <c r="CJ27" s="1"/>
  <c r="CB28"/>
  <c r="CH28" s="1"/>
  <c r="CP29"/>
  <c r="BP30"/>
  <c r="BS30" s="1"/>
  <c r="CF30"/>
  <c r="CL30" s="1"/>
  <c r="CD31"/>
  <c r="CJ31" s="1"/>
  <c r="CB32"/>
  <c r="CH32" s="1"/>
  <c r="CP33"/>
  <c r="BP34"/>
  <c r="BS34" s="1"/>
  <c r="CF34"/>
  <c r="CL34" s="1"/>
  <c r="CD35"/>
  <c r="CJ35" s="1"/>
  <c r="CB36"/>
  <c r="CH36" s="1"/>
  <c r="CP37"/>
  <c r="BP38"/>
  <c r="BS38" s="1"/>
  <c r="CF38"/>
  <c r="CL38" s="1"/>
  <c r="T31"/>
  <c r="L31" s="1"/>
  <c r="N31" s="1"/>
  <c r="CO24"/>
  <c r="T26"/>
  <c r="L26" s="1"/>
  <c r="N26" s="1"/>
  <c r="CO28"/>
  <c r="T34"/>
  <c r="L34" s="1"/>
  <c r="N34" s="1"/>
  <c r="CF28"/>
  <c r="CL28" s="1"/>
  <c r="CP35"/>
  <c r="T19"/>
  <c r="L19" s="1"/>
  <c r="N19" s="1"/>
  <c r="CC19"/>
  <c r="CI19" s="1"/>
  <c r="CE20"/>
  <c r="CK20" s="1"/>
  <c r="T21"/>
  <c r="L21" s="1"/>
  <c r="N21" s="1"/>
  <c r="CC21"/>
  <c r="CI21" s="1"/>
  <c r="CA22"/>
  <c r="CG22" s="1"/>
  <c r="CO23"/>
  <c r="CE24"/>
  <c r="CK24" s="1"/>
  <c r="T25"/>
  <c r="L25" s="1"/>
  <c r="N25" s="1"/>
  <c r="CC25"/>
  <c r="CI25" s="1"/>
  <c r="CA26"/>
  <c r="CG26" s="1"/>
  <c r="CO27"/>
  <c r="CE28"/>
  <c r="CK28" s="1"/>
  <c r="T29"/>
  <c r="L29" s="1"/>
  <c r="N29" s="1"/>
  <c r="CC29"/>
  <c r="CI29" s="1"/>
  <c r="CA30"/>
  <c r="CG30" s="1"/>
  <c r="CO31"/>
  <c r="CE32"/>
  <c r="CK32" s="1"/>
  <c r="T33"/>
  <c r="L33" s="1"/>
  <c r="N33" s="1"/>
  <c r="CC33"/>
  <c r="CI33" s="1"/>
  <c r="CA34"/>
  <c r="CG34" s="1"/>
  <c r="CO35"/>
  <c r="CE36"/>
  <c r="CK36" s="1"/>
  <c r="T37"/>
  <c r="L37" s="1"/>
  <c r="N37" s="1"/>
  <c r="T23"/>
  <c r="L23" s="1"/>
  <c r="N23" s="1"/>
  <c r="CP20"/>
  <c r="CP32"/>
  <c r="T22"/>
  <c r="L22" s="1"/>
  <c r="N22" s="1"/>
  <c r="CB19"/>
  <c r="CH19" s="1"/>
  <c r="CD20"/>
  <c r="CJ20" s="1"/>
  <c r="BR22"/>
  <c r="BU22" s="1"/>
  <c r="CP22"/>
  <c r="CR22" s="1"/>
  <c r="CF23"/>
  <c r="CL23" s="1"/>
  <c r="CD24"/>
  <c r="CJ24" s="1"/>
  <c r="BR26"/>
  <c r="BU26" s="1"/>
  <c r="CP26"/>
  <c r="CQ26" s="1"/>
  <c r="CF27"/>
  <c r="CL27" s="1"/>
  <c r="CD28"/>
  <c r="CJ28" s="1"/>
  <c r="BR30"/>
  <c r="BU30" s="1"/>
  <c r="CP30"/>
  <c r="CR30" s="1"/>
  <c r="CF31"/>
  <c r="CL31" s="1"/>
  <c r="CD32"/>
  <c r="CJ32" s="1"/>
  <c r="BR34"/>
  <c r="BU34" s="1"/>
  <c r="CP34"/>
  <c r="CQ34" s="1"/>
  <c r="CF35"/>
  <c r="CL35" s="1"/>
  <c r="CD36"/>
  <c r="CJ36" s="1"/>
  <c r="BR38"/>
  <c r="BU38" s="1"/>
  <c r="CP38"/>
  <c r="CQ38" s="1"/>
  <c r="CP24"/>
  <c r="CP28"/>
  <c r="CP36"/>
  <c r="CO20"/>
  <c r="T30"/>
  <c r="L30" s="1"/>
  <c r="N30" s="1"/>
  <c r="CO32"/>
  <c r="CO36"/>
  <c r="CF24"/>
  <c r="CL24" s="1"/>
  <c r="CP27"/>
  <c r="CF32"/>
  <c r="CL32" s="1"/>
  <c r="CF36"/>
  <c r="CL36" s="1"/>
  <c r="T20"/>
  <c r="L20" s="1"/>
  <c r="N20" s="1"/>
  <c r="T24"/>
  <c r="L24" s="1"/>
  <c r="N24" s="1"/>
  <c r="T28"/>
  <c r="L28" s="1"/>
  <c r="N28" s="1"/>
  <c r="T32"/>
  <c r="L32" s="1"/>
  <c r="N32" s="1"/>
  <c r="BV37" i="44"/>
  <c r="BW37" s="1"/>
  <c r="R16"/>
  <c r="CP28"/>
  <c r="CP36"/>
  <c r="CO28"/>
  <c r="CO32"/>
  <c r="T34"/>
  <c r="L34" s="1"/>
  <c r="N34" s="1"/>
  <c r="CO36"/>
  <c r="CP23"/>
  <c r="CP31"/>
  <c r="CP35"/>
  <c r="CP19"/>
  <c r="CB20"/>
  <c r="CH20" s="1"/>
  <c r="CP21"/>
  <c r="BP22"/>
  <c r="BS22" s="1"/>
  <c r="CF22"/>
  <c r="CL22" s="1"/>
  <c r="CD23"/>
  <c r="CJ23" s="1"/>
  <c r="CB24"/>
  <c r="CH24" s="1"/>
  <c r="CM24" s="1"/>
  <c r="CP25"/>
  <c r="BP26"/>
  <c r="BS26" s="1"/>
  <c r="CF26"/>
  <c r="CL26" s="1"/>
  <c r="CD27"/>
  <c r="CJ27" s="1"/>
  <c r="CB28"/>
  <c r="CH28" s="1"/>
  <c r="CP29"/>
  <c r="CR29" s="1"/>
  <c r="BP30"/>
  <c r="BS30" s="1"/>
  <c r="CF30"/>
  <c r="CL30" s="1"/>
  <c r="CD31"/>
  <c r="CJ31" s="1"/>
  <c r="CB32"/>
  <c r="CH32" s="1"/>
  <c r="CP33"/>
  <c r="BP34"/>
  <c r="BS34" s="1"/>
  <c r="CF34"/>
  <c r="CL34" s="1"/>
  <c r="CD35"/>
  <c r="CJ35" s="1"/>
  <c r="CB36"/>
  <c r="CH36" s="1"/>
  <c r="CP37"/>
  <c r="CR37" s="1"/>
  <c r="BP38"/>
  <c r="BS38" s="1"/>
  <c r="CF38"/>
  <c r="CL38" s="1"/>
  <c r="T31"/>
  <c r="L31" s="1"/>
  <c r="N31" s="1"/>
  <c r="CP24"/>
  <c r="CO20"/>
  <c r="T30"/>
  <c r="L30" s="1"/>
  <c r="N30" s="1"/>
  <c r="T38"/>
  <c r="L38" s="1"/>
  <c r="N38" s="1"/>
  <c r="CF20"/>
  <c r="CL20" s="1"/>
  <c r="CF24"/>
  <c r="CL24" s="1"/>
  <c r="CP27"/>
  <c r="T19"/>
  <c r="L19" s="1"/>
  <c r="N19" s="1"/>
  <c r="CC19"/>
  <c r="CI19" s="1"/>
  <c r="CM19" s="1"/>
  <c r="CE20"/>
  <c r="CK20" s="1"/>
  <c r="T21"/>
  <c r="L21" s="1"/>
  <c r="N21" s="1"/>
  <c r="CC21"/>
  <c r="CI21" s="1"/>
  <c r="CM21" s="1"/>
  <c r="CA22"/>
  <c r="CG22" s="1"/>
  <c r="CO23"/>
  <c r="CE24"/>
  <c r="CK24" s="1"/>
  <c r="T25"/>
  <c r="L25" s="1"/>
  <c r="N25" s="1"/>
  <c r="CC25"/>
  <c r="CI25" s="1"/>
  <c r="CM25" s="1"/>
  <c r="CA26"/>
  <c r="CG26" s="1"/>
  <c r="CO27"/>
  <c r="CE28"/>
  <c r="CK28" s="1"/>
  <c r="T29"/>
  <c r="L29" s="1"/>
  <c r="N29" s="1"/>
  <c r="CC29"/>
  <c r="CI29" s="1"/>
  <c r="CA30"/>
  <c r="CG30" s="1"/>
  <c r="CO31"/>
  <c r="CE32"/>
  <c r="CK32" s="1"/>
  <c r="T33"/>
  <c r="L33" s="1"/>
  <c r="N33" s="1"/>
  <c r="CC33"/>
  <c r="CI33" s="1"/>
  <c r="CA34"/>
  <c r="CG34" s="1"/>
  <c r="CO35"/>
  <c r="CE36"/>
  <c r="CK36" s="1"/>
  <c r="T37"/>
  <c r="L37" s="1"/>
  <c r="N37" s="1"/>
  <c r="T27"/>
  <c r="L27" s="1"/>
  <c r="N27" s="1"/>
  <c r="CO24"/>
  <c r="CD20"/>
  <c r="CJ20" s="1"/>
  <c r="BR22"/>
  <c r="BU22" s="1"/>
  <c r="CP22"/>
  <c r="CQ22" s="1"/>
  <c r="CF23"/>
  <c r="CL23" s="1"/>
  <c r="CD24"/>
  <c r="CJ24" s="1"/>
  <c r="BR26"/>
  <c r="BU26" s="1"/>
  <c r="CP26"/>
  <c r="CR26" s="1"/>
  <c r="CF27"/>
  <c r="CL27" s="1"/>
  <c r="CD28"/>
  <c r="CJ28" s="1"/>
  <c r="BR30"/>
  <c r="BU30" s="1"/>
  <c r="CP30"/>
  <c r="CR30" s="1"/>
  <c r="CF31"/>
  <c r="CL31" s="1"/>
  <c r="CD32"/>
  <c r="CJ32" s="1"/>
  <c r="BR34"/>
  <c r="BU34" s="1"/>
  <c r="CP34"/>
  <c r="CQ34" s="1"/>
  <c r="CF35"/>
  <c r="CL35" s="1"/>
  <c r="CD36"/>
  <c r="CJ36" s="1"/>
  <c r="BR38"/>
  <c r="BU38" s="1"/>
  <c r="CP38"/>
  <c r="CQ38" s="1"/>
  <c r="T23"/>
  <c r="L23" s="1"/>
  <c r="N23" s="1"/>
  <c r="CP20"/>
  <c r="CP32"/>
  <c r="T22"/>
  <c r="L22" s="1"/>
  <c r="N22" s="1"/>
  <c r="T26"/>
  <c r="L26" s="1"/>
  <c r="N26" s="1"/>
  <c r="CF28"/>
  <c r="CL28" s="1"/>
  <c r="CF32"/>
  <c r="CL32" s="1"/>
  <c r="CF36"/>
  <c r="CL36" s="1"/>
  <c r="T20"/>
  <c r="L20" s="1"/>
  <c r="N20" s="1"/>
  <c r="T24"/>
  <c r="L24" s="1"/>
  <c r="N24" s="1"/>
  <c r="T28"/>
  <c r="L28" s="1"/>
  <c r="N28" s="1"/>
  <c r="T32"/>
  <c r="L32" s="1"/>
  <c r="N32" s="1"/>
  <c r="R16" i="43"/>
  <c r="T22"/>
  <c r="L22" s="1"/>
  <c r="N22" s="1"/>
  <c r="CO32"/>
  <c r="CP23"/>
  <c r="CP27"/>
  <c r="CF28"/>
  <c r="CL28" s="1"/>
  <c r="CP19"/>
  <c r="CB20"/>
  <c r="CH20" s="1"/>
  <c r="CM20" s="1"/>
  <c r="CP21"/>
  <c r="BP22"/>
  <c r="BS22" s="1"/>
  <c r="CD23"/>
  <c r="CJ23" s="1"/>
  <c r="CB24"/>
  <c r="CH24" s="1"/>
  <c r="CP25"/>
  <c r="BP26"/>
  <c r="BS26" s="1"/>
  <c r="CD27"/>
  <c r="CJ27" s="1"/>
  <c r="CB28"/>
  <c r="CH28" s="1"/>
  <c r="CP29"/>
  <c r="BP30"/>
  <c r="BS30" s="1"/>
  <c r="CD31"/>
  <c r="CJ31" s="1"/>
  <c r="CB32"/>
  <c r="CH32" s="1"/>
  <c r="CP33"/>
  <c r="CQ33" s="1"/>
  <c r="BP34"/>
  <c r="BS34" s="1"/>
  <c r="CD35"/>
  <c r="CJ35" s="1"/>
  <c r="CB36"/>
  <c r="CH36" s="1"/>
  <c r="CP37"/>
  <c r="BP38"/>
  <c r="BS38" s="1"/>
  <c r="T23"/>
  <c r="L23" s="1"/>
  <c r="N23" s="1"/>
  <c r="T27"/>
  <c r="L27" s="1"/>
  <c r="N27" s="1"/>
  <c r="T35"/>
  <c r="L35" s="1"/>
  <c r="N35" s="1"/>
  <c r="CO20"/>
  <c r="CO24"/>
  <c r="T26"/>
  <c r="L26" s="1"/>
  <c r="N26" s="1"/>
  <c r="CO28"/>
  <c r="T34"/>
  <c r="L34" s="1"/>
  <c r="N34" s="1"/>
  <c r="CF24"/>
  <c r="CL24" s="1"/>
  <c r="CP31"/>
  <c r="CP35"/>
  <c r="T19"/>
  <c r="L19" s="1"/>
  <c r="N19" s="1"/>
  <c r="CC19"/>
  <c r="CI19" s="1"/>
  <c r="CE20"/>
  <c r="CK20" s="1"/>
  <c r="T21"/>
  <c r="L21" s="1"/>
  <c r="N21" s="1"/>
  <c r="CC21"/>
  <c r="CI21" s="1"/>
  <c r="CA22"/>
  <c r="CG22" s="1"/>
  <c r="CO23"/>
  <c r="CE24"/>
  <c r="CK24" s="1"/>
  <c r="T25"/>
  <c r="L25" s="1"/>
  <c r="N25" s="1"/>
  <c r="CC25"/>
  <c r="CI25" s="1"/>
  <c r="CA26"/>
  <c r="CG26" s="1"/>
  <c r="CO27"/>
  <c r="CE28"/>
  <c r="CK28" s="1"/>
  <c r="T29"/>
  <c r="L29" s="1"/>
  <c r="N29" s="1"/>
  <c r="CC29"/>
  <c r="CI29" s="1"/>
  <c r="CA30"/>
  <c r="CG30" s="1"/>
  <c r="CO31"/>
  <c r="CE32"/>
  <c r="CK32" s="1"/>
  <c r="T33"/>
  <c r="L33" s="1"/>
  <c r="N33" s="1"/>
  <c r="CC33"/>
  <c r="CI33" s="1"/>
  <c r="CA34"/>
  <c r="CG34" s="1"/>
  <c r="CO35"/>
  <c r="CE36"/>
  <c r="CK36" s="1"/>
  <c r="T37"/>
  <c r="L37" s="1"/>
  <c r="N37" s="1"/>
  <c r="CP28"/>
  <c r="CP32"/>
  <c r="CP36"/>
  <c r="T30"/>
  <c r="L30" s="1"/>
  <c r="N30" s="1"/>
  <c r="CO36"/>
  <c r="T38"/>
  <c r="L38" s="1"/>
  <c r="N38" s="1"/>
  <c r="CF20"/>
  <c r="CL20" s="1"/>
  <c r="CF32"/>
  <c r="CL32" s="1"/>
  <c r="CB19"/>
  <c r="CH19" s="1"/>
  <c r="CB21"/>
  <c r="CH21" s="1"/>
  <c r="BR22"/>
  <c r="BU22" s="1"/>
  <c r="CP22"/>
  <c r="CQ22" s="1"/>
  <c r="CF23"/>
  <c r="CL23" s="1"/>
  <c r="CD24"/>
  <c r="CJ24" s="1"/>
  <c r="CB25"/>
  <c r="CH25" s="1"/>
  <c r="BR26"/>
  <c r="BU26" s="1"/>
  <c r="CP26"/>
  <c r="CR26" s="1"/>
  <c r="CF27"/>
  <c r="CL27" s="1"/>
  <c r="CD28"/>
  <c r="CJ28" s="1"/>
  <c r="CB29"/>
  <c r="CH29" s="1"/>
  <c r="BR30"/>
  <c r="BU30" s="1"/>
  <c r="CP30"/>
  <c r="CR30" s="1"/>
  <c r="CF31"/>
  <c r="CL31" s="1"/>
  <c r="CD32"/>
  <c r="CJ32" s="1"/>
  <c r="CB33"/>
  <c r="CH33" s="1"/>
  <c r="BR34"/>
  <c r="BU34" s="1"/>
  <c r="CP34"/>
  <c r="CF35"/>
  <c r="CL35" s="1"/>
  <c r="CD36"/>
  <c r="CJ36" s="1"/>
  <c r="CB37"/>
  <c r="CH37" s="1"/>
  <c r="BR38"/>
  <c r="BU38" s="1"/>
  <c r="CP38"/>
  <c r="CR38" s="1"/>
  <c r="CP20"/>
  <c r="CP24"/>
  <c r="CF36"/>
  <c r="CL36" s="1"/>
  <c r="CD20"/>
  <c r="CJ20" s="1"/>
  <c r="T20"/>
  <c r="L20" s="1"/>
  <c r="N20" s="1"/>
  <c r="T24"/>
  <c r="L24" s="1"/>
  <c r="N24" s="1"/>
  <c r="T28"/>
  <c r="L28" s="1"/>
  <c r="N28" s="1"/>
  <c r="T32"/>
  <c r="L32" s="1"/>
  <c r="N32" s="1"/>
  <c r="R16" i="42"/>
  <c r="CP19"/>
  <c r="CP37"/>
  <c r="CO21"/>
  <c r="T23"/>
  <c r="L23" s="1"/>
  <c r="N23" s="1"/>
  <c r="CO37"/>
  <c r="CF25"/>
  <c r="CL25" s="1"/>
  <c r="CP28"/>
  <c r="CO20"/>
  <c r="T22"/>
  <c r="L22" s="1"/>
  <c r="N22" s="1"/>
  <c r="CE25"/>
  <c r="CK25" s="1"/>
  <c r="T26"/>
  <c r="L26" s="1"/>
  <c r="N26" s="1"/>
  <c r="CO28"/>
  <c r="CE29"/>
  <c r="CK29" s="1"/>
  <c r="T30"/>
  <c r="L30" s="1"/>
  <c r="N30" s="1"/>
  <c r="CO32"/>
  <c r="CE33"/>
  <c r="CK33" s="1"/>
  <c r="CE37"/>
  <c r="CK37" s="1"/>
  <c r="T38"/>
  <c r="L38" s="1"/>
  <c r="N38" s="1"/>
  <c r="CF20"/>
  <c r="CL20" s="1"/>
  <c r="CP23"/>
  <c r="CF24"/>
  <c r="CL24" s="1"/>
  <c r="CP27"/>
  <c r="CD33"/>
  <c r="CJ33" s="1"/>
  <c r="CD37"/>
  <c r="CJ37" s="1"/>
  <c r="T19"/>
  <c r="L19" s="1"/>
  <c r="N19" s="1"/>
  <c r="CC19"/>
  <c r="CI19" s="1"/>
  <c r="CE20"/>
  <c r="CK20" s="1"/>
  <c r="T21"/>
  <c r="L21" s="1"/>
  <c r="N21" s="1"/>
  <c r="CC21"/>
  <c r="CI21" s="1"/>
  <c r="CA22"/>
  <c r="CG22" s="1"/>
  <c r="CM22" s="1"/>
  <c r="CO23"/>
  <c r="CE24"/>
  <c r="CK24" s="1"/>
  <c r="T25"/>
  <c r="L25" s="1"/>
  <c r="N25" s="1"/>
  <c r="CC25"/>
  <c r="CI25" s="1"/>
  <c r="CA26"/>
  <c r="CG26" s="1"/>
  <c r="CO27"/>
  <c r="CE28"/>
  <c r="CK28" s="1"/>
  <c r="T29"/>
  <c r="L29" s="1"/>
  <c r="N29" s="1"/>
  <c r="CC29"/>
  <c r="CI29" s="1"/>
  <c r="CA30"/>
  <c r="CG30" s="1"/>
  <c r="CO31"/>
  <c r="CE32"/>
  <c r="CK32" s="1"/>
  <c r="T33"/>
  <c r="L33" s="1"/>
  <c r="N33" s="1"/>
  <c r="CC33"/>
  <c r="CI33" s="1"/>
  <c r="CA34"/>
  <c r="CG34" s="1"/>
  <c r="CO35"/>
  <c r="CE36"/>
  <c r="CK36" s="1"/>
  <c r="T37"/>
  <c r="L37" s="1"/>
  <c r="N37" s="1"/>
  <c r="CC37"/>
  <c r="CI37" s="1"/>
  <c r="CP25"/>
  <c r="CP33"/>
  <c r="CO25"/>
  <c r="CO29"/>
  <c r="T31"/>
  <c r="L31" s="1"/>
  <c r="N31" s="1"/>
  <c r="T35"/>
  <c r="L35" s="1"/>
  <c r="N35" s="1"/>
  <c r="CF19"/>
  <c r="CL19" s="1"/>
  <c r="CP20"/>
  <c r="CF29"/>
  <c r="CL29" s="1"/>
  <c r="CP32"/>
  <c r="CF37"/>
  <c r="CL37" s="1"/>
  <c r="CE19"/>
  <c r="CK19" s="1"/>
  <c r="CD21"/>
  <c r="CJ21" s="1"/>
  <c r="CD29"/>
  <c r="CJ29" s="1"/>
  <c r="CF32"/>
  <c r="CL32" s="1"/>
  <c r="CP35"/>
  <c r="CB21"/>
  <c r="CH21" s="1"/>
  <c r="CF23"/>
  <c r="CL23" s="1"/>
  <c r="CN23" s="1"/>
  <c r="CD24"/>
  <c r="CJ24" s="1"/>
  <c r="CB25"/>
  <c r="CH25" s="1"/>
  <c r="BR26"/>
  <c r="BU26" s="1"/>
  <c r="CP26"/>
  <c r="CR26" s="1"/>
  <c r="CF27"/>
  <c r="CL27" s="1"/>
  <c r="CD28"/>
  <c r="CJ28" s="1"/>
  <c r="CB29"/>
  <c r="CH29" s="1"/>
  <c r="BR30"/>
  <c r="BU30" s="1"/>
  <c r="CP30"/>
  <c r="CQ30" s="1"/>
  <c r="CF31"/>
  <c r="CL31" s="1"/>
  <c r="CD32"/>
  <c r="CJ32" s="1"/>
  <c r="CB33"/>
  <c r="CH33" s="1"/>
  <c r="BR34"/>
  <c r="BU34" s="1"/>
  <c r="CP34"/>
  <c r="CF35"/>
  <c r="CL35" s="1"/>
  <c r="CD36"/>
  <c r="CJ36" s="1"/>
  <c r="CB37"/>
  <c r="CH37" s="1"/>
  <c r="BR38"/>
  <c r="BU38" s="1"/>
  <c r="CP38"/>
  <c r="CP21"/>
  <c r="CP29"/>
  <c r="CO19"/>
  <c r="CQ19" s="1"/>
  <c r="CO33"/>
  <c r="CF21"/>
  <c r="CL21" s="1"/>
  <c r="CP24"/>
  <c r="CF33"/>
  <c r="CL33" s="1"/>
  <c r="CP36"/>
  <c r="CE21"/>
  <c r="CK21" s="1"/>
  <c r="CO24"/>
  <c r="T34"/>
  <c r="L34" s="1"/>
  <c r="N34" s="1"/>
  <c r="CO36"/>
  <c r="CD19"/>
  <c r="CJ19" s="1"/>
  <c r="CD25"/>
  <c r="CJ25" s="1"/>
  <c r="CF28"/>
  <c r="CL28" s="1"/>
  <c r="CP31"/>
  <c r="CF36"/>
  <c r="CL36" s="1"/>
  <c r="CB19"/>
  <c r="CH19" s="1"/>
  <c r="CD20"/>
  <c r="CJ20" s="1"/>
  <c r="BR22"/>
  <c r="BU22" s="1"/>
  <c r="BV22" s="1"/>
  <c r="BW22" s="1"/>
  <c r="CP22"/>
  <c r="CQ22" s="1"/>
  <c r="T20"/>
  <c r="L20" s="1"/>
  <c r="N20" s="1"/>
  <c r="T24"/>
  <c r="L24" s="1"/>
  <c r="N24" s="1"/>
  <c r="T28"/>
  <c r="L28" s="1"/>
  <c r="N28" s="1"/>
  <c r="T32"/>
  <c r="L32" s="1"/>
  <c r="N32" s="1"/>
  <c r="BV20" i="50" l="1"/>
  <c r="BW20" s="1"/>
  <c r="CM36" i="51"/>
  <c r="BV23" i="44"/>
  <c r="BW23" s="1"/>
  <c r="BV28" i="51"/>
  <c r="BW28" s="1"/>
  <c r="BV33" i="50"/>
  <c r="BW33" s="1"/>
  <c r="BV20" i="47"/>
  <c r="BW20" s="1"/>
  <c r="BV35" i="42"/>
  <c r="BW35" s="1"/>
  <c r="CM27" i="49"/>
  <c r="CR37" i="48"/>
  <c r="CN34" i="43"/>
  <c r="BV21" i="49"/>
  <c r="BW21" s="1"/>
  <c r="BV20"/>
  <c r="BW20" s="1"/>
  <c r="CM22"/>
  <c r="CM29" i="42"/>
  <c r="CN33" i="48"/>
  <c r="CN38" i="49"/>
  <c r="BV35" i="51"/>
  <c r="BW35" s="1"/>
  <c r="CM36" i="42"/>
  <c r="CM32" i="46"/>
  <c r="BV29" i="43"/>
  <c r="BW29" s="1"/>
  <c r="BV32" i="50"/>
  <c r="BW32" s="1"/>
  <c r="BX33" s="1"/>
  <c r="CN29" i="43"/>
  <c r="CQ25" i="46"/>
  <c r="BV24"/>
  <c r="BW24" s="1"/>
  <c r="BV36" i="45"/>
  <c r="BW36" s="1"/>
  <c r="CM31" i="43"/>
  <c r="BV21" i="46"/>
  <c r="BW21" s="1"/>
  <c r="CR33" i="47"/>
  <c r="CN19" i="50"/>
  <c r="CM20" i="42"/>
  <c r="CM32"/>
  <c r="BV27" i="48"/>
  <c r="BW27" s="1"/>
  <c r="CN33" i="49"/>
  <c r="BV25" i="46"/>
  <c r="BW25" s="1"/>
  <c r="CN24" i="51"/>
  <c r="CN21"/>
  <c r="BV24"/>
  <c r="BW24" s="1"/>
  <c r="CM33"/>
  <c r="CM28"/>
  <c r="CM31"/>
  <c r="CM37"/>
  <c r="CQ29"/>
  <c r="BV33"/>
  <c r="BW33" s="1"/>
  <c r="BX33" s="1"/>
  <c r="CQ19" i="50"/>
  <c r="CR19" s="1"/>
  <c r="CM25"/>
  <c r="CR29" i="49"/>
  <c r="BV35"/>
  <c r="BW35" s="1"/>
  <c r="BY36" s="1"/>
  <c r="CM38" i="48"/>
  <c r="BV23"/>
  <c r="BW23" s="1"/>
  <c r="BV35"/>
  <c r="BW35" s="1"/>
  <c r="CM33"/>
  <c r="CQ25"/>
  <c r="CM37"/>
  <c r="CM32"/>
  <c r="BV24" i="47"/>
  <c r="BW24" s="1"/>
  <c r="CM25"/>
  <c r="BV21"/>
  <c r="BW21" s="1"/>
  <c r="BY21" s="1"/>
  <c r="CM21"/>
  <c r="BV35"/>
  <c r="BW35" s="1"/>
  <c r="BV19" i="46"/>
  <c r="BW19" s="1"/>
  <c r="BY19" s="1"/>
  <c r="BV33" i="45"/>
  <c r="BW33" s="1"/>
  <c r="CM20" i="44"/>
  <c r="CM30"/>
  <c r="BV27"/>
  <c r="BW27" s="1"/>
  <c r="CM38"/>
  <c r="BV19" i="43"/>
  <c r="BW19" s="1"/>
  <c r="BY19" s="1"/>
  <c r="CM28" i="42"/>
  <c r="BV33"/>
  <c r="BW33" s="1"/>
  <c r="BY33" s="1"/>
  <c r="BV21"/>
  <c r="BW21" s="1"/>
  <c r="BY22" s="1"/>
  <c r="BV37"/>
  <c r="BW37" s="1"/>
  <c r="BY37" s="1"/>
  <c r="CR37" i="51"/>
  <c r="CM35"/>
  <c r="BV21"/>
  <c r="BW21" s="1"/>
  <c r="BV36"/>
  <c r="BW36" s="1"/>
  <c r="CQ33"/>
  <c r="CM31" i="50"/>
  <c r="CR37"/>
  <c r="BV25"/>
  <c r="BW25" s="1"/>
  <c r="BV24"/>
  <c r="BW24" s="1"/>
  <c r="BV21"/>
  <c r="BW21" s="1"/>
  <c r="BX21" s="1"/>
  <c r="BV23"/>
  <c r="BW23" s="1"/>
  <c r="CQ34" i="49"/>
  <c r="CM29"/>
  <c r="BV32"/>
  <c r="BW32" s="1"/>
  <c r="BV27"/>
  <c r="BW27" s="1"/>
  <c r="CM24"/>
  <c r="CR21"/>
  <c r="CM25"/>
  <c r="BV29"/>
  <c r="BW29" s="1"/>
  <c r="BV25" i="48"/>
  <c r="BW25" s="1"/>
  <c r="BV29"/>
  <c r="BW29" s="1"/>
  <c r="CM25"/>
  <c r="CQ30" i="47"/>
  <c r="BV37"/>
  <c r="BW37" s="1"/>
  <c r="CM23"/>
  <c r="CQ37"/>
  <c r="CR29"/>
  <c r="CN26"/>
  <c r="CM20"/>
  <c r="CM35"/>
  <c r="BV19"/>
  <c r="BW19" s="1"/>
  <c r="BY19" s="1"/>
  <c r="CM37" i="46"/>
  <c r="BV20"/>
  <c r="BW20" s="1"/>
  <c r="BY21" s="1"/>
  <c r="BV35"/>
  <c r="BW35" s="1"/>
  <c r="BV23"/>
  <c r="BW23" s="1"/>
  <c r="CN29"/>
  <c r="BV37"/>
  <c r="BW37" s="1"/>
  <c r="CN38"/>
  <c r="CM26"/>
  <c r="CR33"/>
  <c r="CM35" i="45"/>
  <c r="BV37"/>
  <c r="BW37" s="1"/>
  <c r="CR21"/>
  <c r="BV29"/>
  <c r="BW29" s="1"/>
  <c r="BV19"/>
  <c r="BW19" s="1"/>
  <c r="BY19" s="1"/>
  <c r="CM37" i="44"/>
  <c r="BV36"/>
  <c r="BW36" s="1"/>
  <c r="BY36" s="1"/>
  <c r="BV28"/>
  <c r="BW28" s="1"/>
  <c r="CR21"/>
  <c r="BV25"/>
  <c r="BW25" s="1"/>
  <c r="CR25"/>
  <c r="CQ19"/>
  <c r="CS19" s="1"/>
  <c r="CX19" s="1"/>
  <c r="P19" s="1"/>
  <c r="BV23" i="43"/>
  <c r="BW23" s="1"/>
  <c r="CR34"/>
  <c r="CM28"/>
  <c r="CM21"/>
  <c r="CM31" i="42"/>
  <c r="CM23" i="51"/>
  <c r="CR25"/>
  <c r="CR21"/>
  <c r="CN29"/>
  <c r="CM27"/>
  <c r="CM29"/>
  <c r="CN25"/>
  <c r="BV37"/>
  <c r="BW37" s="1"/>
  <c r="CN19"/>
  <c r="BV29"/>
  <c r="BW29" s="1"/>
  <c r="BX29" s="1"/>
  <c r="CN38"/>
  <c r="CN22"/>
  <c r="CM21" i="50"/>
  <c r="CN36"/>
  <c r="BV29"/>
  <c r="BW29" s="1"/>
  <c r="CR21"/>
  <c r="CM35"/>
  <c r="CM20"/>
  <c r="CN24"/>
  <c r="CQ29"/>
  <c r="CN22"/>
  <c r="CM35" i="49"/>
  <c r="CN24"/>
  <c r="CN29"/>
  <c r="BV25"/>
  <c r="BW25" s="1"/>
  <c r="CQ21"/>
  <c r="CM31"/>
  <c r="BV24"/>
  <c r="BW24" s="1"/>
  <c r="BV37"/>
  <c r="BW37" s="1"/>
  <c r="CN22"/>
  <c r="CR33"/>
  <c r="CR25"/>
  <c r="CN34"/>
  <c r="CN25"/>
  <c r="CN19" i="48"/>
  <c r="CN25"/>
  <c r="BV24"/>
  <c r="BW24" s="1"/>
  <c r="CM27"/>
  <c r="BV37"/>
  <c r="BW37" s="1"/>
  <c r="BV32"/>
  <c r="BW32" s="1"/>
  <c r="CM37" i="47"/>
  <c r="CM38"/>
  <c r="BV25"/>
  <c r="BW25" s="1"/>
  <c r="BY25" s="1"/>
  <c r="CQ29"/>
  <c r="CM24"/>
  <c r="CN37"/>
  <c r="BV33"/>
  <c r="BW33" s="1"/>
  <c r="BV27"/>
  <c r="BW27" s="1"/>
  <c r="CN25" i="46"/>
  <c r="CM25"/>
  <c r="CN34"/>
  <c r="CM28"/>
  <c r="CM36" i="45"/>
  <c r="CM32"/>
  <c r="CR29"/>
  <c r="CM37"/>
  <c r="BV21"/>
  <c r="BW21" s="1"/>
  <c r="BY21" s="1"/>
  <c r="CM23"/>
  <c r="CM25"/>
  <c r="BV31" i="44"/>
  <c r="BW31" s="1"/>
  <c r="CN25"/>
  <c r="CN29"/>
  <c r="CM33"/>
  <c r="CR33"/>
  <c r="CM27"/>
  <c r="CM35"/>
  <c r="CN21"/>
  <c r="CN22"/>
  <c r="CQ25"/>
  <c r="CM31"/>
  <c r="CN28" i="43"/>
  <c r="CM36"/>
  <c r="BV35"/>
  <c r="BW35" s="1"/>
  <c r="BY36" s="1"/>
  <c r="CM29"/>
  <c r="CQ21"/>
  <c r="CM38"/>
  <c r="CM23"/>
  <c r="BV27"/>
  <c r="BW27" s="1"/>
  <c r="BV36"/>
  <c r="BW36" s="1"/>
  <c r="BY37" s="1"/>
  <c r="BV20"/>
  <c r="BW20" s="1"/>
  <c r="CN21"/>
  <c r="CN37"/>
  <c r="BV28"/>
  <c r="BW28" s="1"/>
  <c r="CM27"/>
  <c r="BV25"/>
  <c r="BW25" s="1"/>
  <c r="CM24"/>
  <c r="CN38"/>
  <c r="BV20" i="42"/>
  <c r="BW20" s="1"/>
  <c r="BV23"/>
  <c r="BW23" s="1"/>
  <c r="BX23" s="1"/>
  <c r="BV24"/>
  <c r="BW24" s="1"/>
  <c r="BV34"/>
  <c r="BW34" s="1"/>
  <c r="BY34" s="1"/>
  <c r="CM34"/>
  <c r="BV26"/>
  <c r="BW26" s="1"/>
  <c r="CN22"/>
  <c r="CQ38"/>
  <c r="CM21"/>
  <c r="CM24"/>
  <c r="BV27" i="51"/>
  <c r="BW27" s="1"/>
  <c r="BY28" s="1"/>
  <c r="CR29"/>
  <c r="CM32"/>
  <c r="BV23"/>
  <c r="BW23" s="1"/>
  <c r="CM20"/>
  <c r="CN33"/>
  <c r="BV25"/>
  <c r="BW25" s="1"/>
  <c r="CM38"/>
  <c r="CM30"/>
  <c r="CM33" i="50"/>
  <c r="CM37"/>
  <c r="CM27"/>
  <c r="CR25"/>
  <c r="CM38"/>
  <c r="CM34"/>
  <c r="CN30"/>
  <c r="BV27"/>
  <c r="BW27" s="1"/>
  <c r="BV31"/>
  <c r="BW31" s="1"/>
  <c r="CM24"/>
  <c r="CM36"/>
  <c r="BV37"/>
  <c r="BW37" s="1"/>
  <c r="CQ33"/>
  <c r="CN33"/>
  <c r="CM23"/>
  <c r="CM19"/>
  <c r="CM33" i="49"/>
  <c r="CM34"/>
  <c r="CM32"/>
  <c r="CM30"/>
  <c r="CM23"/>
  <c r="CQ25"/>
  <c r="CN21"/>
  <c r="CN26"/>
  <c r="CQ29"/>
  <c r="BV28"/>
  <c r="BW28" s="1"/>
  <c r="CM19"/>
  <c r="CN19"/>
  <c r="CN30" i="48"/>
  <c r="CM24"/>
  <c r="CM35"/>
  <c r="CM23"/>
  <c r="BV33"/>
  <c r="BW33" s="1"/>
  <c r="BX33" s="1"/>
  <c r="CN38"/>
  <c r="CM29"/>
  <c r="CR21"/>
  <c r="BV21"/>
  <c r="BW21" s="1"/>
  <c r="CM34"/>
  <c r="CM30"/>
  <c r="CM28"/>
  <c r="CM31"/>
  <c r="BV28"/>
  <c r="BW28" s="1"/>
  <c r="BV31"/>
  <c r="BW31" s="1"/>
  <c r="CQ19"/>
  <c r="CS19" s="1"/>
  <c r="CX19" s="1"/>
  <c r="P19" s="1"/>
  <c r="CM29" i="47"/>
  <c r="BV36"/>
  <c r="BW36" s="1"/>
  <c r="BX36" s="1"/>
  <c r="CN29"/>
  <c r="CM30"/>
  <c r="CQ25"/>
  <c r="CN25"/>
  <c r="BV32"/>
  <c r="BW32" s="1"/>
  <c r="BY32" s="1"/>
  <c r="CM27"/>
  <c r="CM26"/>
  <c r="CN33"/>
  <c r="BV23"/>
  <c r="BW23" s="1"/>
  <c r="BX24" s="1"/>
  <c r="BV29"/>
  <c r="BW29" s="1"/>
  <c r="CN38"/>
  <c r="CM31"/>
  <c r="CN21"/>
  <c r="CQ19"/>
  <c r="CR19" s="1"/>
  <c r="CN19"/>
  <c r="CM27" i="46"/>
  <c r="BV33"/>
  <c r="BW33" s="1"/>
  <c r="CQ21"/>
  <c r="CM35"/>
  <c r="BV31"/>
  <c r="BW31" s="1"/>
  <c r="CN37"/>
  <c r="CM36"/>
  <c r="CN36"/>
  <c r="CQ29"/>
  <c r="CN33"/>
  <c r="CM34"/>
  <c r="CM21"/>
  <c r="CR37"/>
  <c r="CM24"/>
  <c r="CN21"/>
  <c r="BV32"/>
  <c r="BW32" s="1"/>
  <c r="CM22"/>
  <c r="CM38"/>
  <c r="BV29"/>
  <c r="BW29" s="1"/>
  <c r="CN19"/>
  <c r="CM19"/>
  <c r="BV32" i="45"/>
  <c r="BW32" s="1"/>
  <c r="CN33"/>
  <c r="CN21"/>
  <c r="CN25"/>
  <c r="BV25"/>
  <c r="BW25" s="1"/>
  <c r="CM31"/>
  <c r="CM27"/>
  <c r="CM28"/>
  <c r="BV28"/>
  <c r="BW28" s="1"/>
  <c r="BV24"/>
  <c r="BW24" s="1"/>
  <c r="CM34"/>
  <c r="CN22"/>
  <c r="CM38"/>
  <c r="CN29"/>
  <c r="CN19"/>
  <c r="CM23" i="44"/>
  <c r="BV32"/>
  <c r="BW32" s="1"/>
  <c r="BX32" s="1"/>
  <c r="CN33"/>
  <c r="BV21"/>
  <c r="BW21" s="1"/>
  <c r="CN38"/>
  <c r="BV20"/>
  <c r="BW20" s="1"/>
  <c r="CQ33"/>
  <c r="CN26"/>
  <c r="BV33"/>
  <c r="BW33" s="1"/>
  <c r="CN37"/>
  <c r="CQ21"/>
  <c r="BV29"/>
  <c r="BW29" s="1"/>
  <c r="CN24"/>
  <c r="CM32"/>
  <c r="CM26"/>
  <c r="CN34"/>
  <c r="CM28"/>
  <c r="BV24"/>
  <c r="BW24" s="1"/>
  <c r="CN19"/>
  <c r="BV19"/>
  <c r="BW19" s="1"/>
  <c r="BY19" s="1"/>
  <c r="CN30" i="43"/>
  <c r="CQ37"/>
  <c r="CN26"/>
  <c r="CN25"/>
  <c r="BV21"/>
  <c r="BW21" s="1"/>
  <c r="BY21" s="1"/>
  <c r="CM30"/>
  <c r="CM35"/>
  <c r="BV33"/>
  <c r="BW33" s="1"/>
  <c r="BY33" s="1"/>
  <c r="CR29"/>
  <c r="CM33"/>
  <c r="CQ19"/>
  <c r="CR19" s="1"/>
  <c r="BV19" i="42"/>
  <c r="BW19" s="1"/>
  <c r="BY19" s="1"/>
  <c r="CN38"/>
  <c r="CM27"/>
  <c r="BV30"/>
  <c r="BW30" s="1"/>
  <c r="CM26"/>
  <c r="CM35"/>
  <c r="BV25"/>
  <c r="BW25" s="1"/>
  <c r="BX26" s="1"/>
  <c r="CN35"/>
  <c r="BV38"/>
  <c r="BW38" s="1"/>
  <c r="BY38" s="1"/>
  <c r="CN30"/>
  <c r="CM23"/>
  <c r="CM33"/>
  <c r="CM38"/>
  <c r="CM30"/>
  <c r="CN34"/>
  <c r="CN26"/>
  <c r="CN26" i="51"/>
  <c r="CM26"/>
  <c r="CN37"/>
  <c r="CM19"/>
  <c r="CR33"/>
  <c r="CM22"/>
  <c r="CN34"/>
  <c r="CM34"/>
  <c r="CM21"/>
  <c r="CQ37"/>
  <c r="CN30"/>
  <c r="CM24"/>
  <c r="BV31"/>
  <c r="BW31" s="1"/>
  <c r="BY32" s="1"/>
  <c r="CQ21" i="50"/>
  <c r="CR29"/>
  <c r="CN34"/>
  <c r="CM28"/>
  <c r="CM22"/>
  <c r="CQ37"/>
  <c r="CN37"/>
  <c r="CN25"/>
  <c r="BV36"/>
  <c r="BW36" s="1"/>
  <c r="BX36" s="1"/>
  <c r="CM29"/>
  <c r="CQ25"/>
  <c r="CR33"/>
  <c r="CM30"/>
  <c r="CN38"/>
  <c r="CM32"/>
  <c r="CN28" i="49"/>
  <c r="CM36"/>
  <c r="CM28"/>
  <c r="CM20"/>
  <c r="CM38"/>
  <c r="CN30"/>
  <c r="CM37"/>
  <c r="CM21"/>
  <c r="CM26"/>
  <c r="BV19"/>
  <c r="BW19" s="1"/>
  <c r="BY19" s="1"/>
  <c r="CN32"/>
  <c r="CN20" i="48"/>
  <c r="CM22"/>
  <c r="CR33"/>
  <c r="CN26"/>
  <c r="CM20"/>
  <c r="BV19"/>
  <c r="BW19" s="1"/>
  <c r="BY19" s="1"/>
  <c r="CN37"/>
  <c r="CQ29"/>
  <c r="CN22"/>
  <c r="CN34"/>
  <c r="CM19"/>
  <c r="CM36"/>
  <c r="CN29"/>
  <c r="CN21"/>
  <c r="CM26"/>
  <c r="CQ37"/>
  <c r="CM33" i="47"/>
  <c r="CR37"/>
  <c r="CM32"/>
  <c r="CM19"/>
  <c r="CR25"/>
  <c r="CM34"/>
  <c r="CN34"/>
  <c r="CM28"/>
  <c r="CQ26"/>
  <c r="CN22"/>
  <c r="BV28"/>
  <c r="BW28" s="1"/>
  <c r="CR21"/>
  <c r="CM22"/>
  <c r="CM36"/>
  <c r="CN22" i="46"/>
  <c r="CM33"/>
  <c r="CM29"/>
  <c r="CQ19"/>
  <c r="CS19" s="1"/>
  <c r="CX19" s="1"/>
  <c r="P19" s="1"/>
  <c r="CM30"/>
  <c r="CQ33"/>
  <c r="CN26"/>
  <c r="CM20"/>
  <c r="CN32"/>
  <c r="CN30"/>
  <c r="CN28"/>
  <c r="CN20"/>
  <c r="CQ21" i="45"/>
  <c r="BV27"/>
  <c r="BW27" s="1"/>
  <c r="CM29"/>
  <c r="CQ37"/>
  <c r="CN30"/>
  <c r="CN37"/>
  <c r="CM21"/>
  <c r="CQ29"/>
  <c r="BV35"/>
  <c r="BW35" s="1"/>
  <c r="CM30"/>
  <c r="CR25"/>
  <c r="CM34" i="44"/>
  <c r="CM36"/>
  <c r="CM22"/>
  <c r="CN30"/>
  <c r="CM29"/>
  <c r="CM22" i="43"/>
  <c r="CQ29"/>
  <c r="CN33"/>
  <c r="CM37"/>
  <c r="CM25"/>
  <c r="CM32"/>
  <c r="CM26"/>
  <c r="CM34"/>
  <c r="CR37"/>
  <c r="CR25"/>
  <c r="CM19"/>
  <c r="CN22"/>
  <c r="BY36" i="42"/>
  <c r="BX36"/>
  <c r="CN24"/>
  <c r="CN31"/>
  <c r="CM19"/>
  <c r="CN27"/>
  <c r="CQ34"/>
  <c r="CN26" i="50"/>
  <c r="CM26"/>
  <c r="CN38" i="45"/>
  <c r="CM22"/>
  <c r="BV31"/>
  <c r="BW31" s="1"/>
  <c r="BV23"/>
  <c r="BW23" s="1"/>
  <c r="CN28"/>
  <c r="CM24"/>
  <c r="CR33"/>
  <c r="CN26"/>
  <c r="CM20"/>
  <c r="CM26"/>
  <c r="CM33"/>
  <c r="CN34"/>
  <c r="CQ19"/>
  <c r="CS19" s="1"/>
  <c r="CX19" s="1"/>
  <c r="P19" s="1"/>
  <c r="CQ19" i="51"/>
  <c r="CR19" s="1"/>
  <c r="BV28" i="50"/>
  <c r="BW28" s="1"/>
  <c r="CN37" i="49"/>
  <c r="BV23"/>
  <c r="BW23" s="1"/>
  <c r="CQ19"/>
  <c r="CS19" s="1"/>
  <c r="CX19" s="1"/>
  <c r="P19" s="1"/>
  <c r="BV20" i="48"/>
  <c r="BW20" s="1"/>
  <c r="BV36"/>
  <c r="BW36" s="1"/>
  <c r="BX37" s="1"/>
  <c r="CN36" i="47"/>
  <c r="BV34" i="46"/>
  <c r="BW34" s="1"/>
  <c r="BV28"/>
  <c r="BW28" s="1"/>
  <c r="BV36"/>
  <c r="BW36" s="1"/>
  <c r="BY37" s="1"/>
  <c r="BV27"/>
  <c r="BW27" s="1"/>
  <c r="CR26" i="45"/>
  <c r="CN27" i="43"/>
  <c r="CN19"/>
  <c r="BX33" i="42"/>
  <c r="CM25"/>
  <c r="BV31"/>
  <c r="BW31" s="1"/>
  <c r="BX32" s="1"/>
  <c r="CN33"/>
  <c r="CN19"/>
  <c r="CQ30" i="43"/>
  <c r="CN32" i="44"/>
  <c r="CQ37"/>
  <c r="CR34"/>
  <c r="BV38" i="45"/>
  <c r="BW38" s="1"/>
  <c r="CN31"/>
  <c r="CR38"/>
  <c r="BV38" i="46"/>
  <c r="BW38" s="1"/>
  <c r="BY38" s="1"/>
  <c r="CN31"/>
  <c r="BV22"/>
  <c r="BW22" s="1"/>
  <c r="BX22" s="1"/>
  <c r="CR22"/>
  <c r="CQ21" i="47"/>
  <c r="CR26"/>
  <c r="CQ34" i="48"/>
  <c r="CQ30"/>
  <c r="CN35" i="49"/>
  <c r="CN27"/>
  <c r="CN23"/>
  <c r="CQ38"/>
  <c r="CS38" s="1"/>
  <c r="CQ30"/>
  <c r="CR38" i="50"/>
  <c r="CR38" i="51"/>
  <c r="CQ34"/>
  <c r="BV19"/>
  <c r="BW19" s="1"/>
  <c r="BY19" s="1"/>
  <c r="BV31" i="49"/>
  <c r="BW31" s="1"/>
  <c r="BY32" s="1"/>
  <c r="CM31" i="46"/>
  <c r="BV28" i="42"/>
  <c r="BW28" s="1"/>
  <c r="CR34" i="45"/>
  <c r="CN27" i="46"/>
  <c r="CQ37"/>
  <c r="CQ34"/>
  <c r="BV26" i="47"/>
  <c r="BW26" s="1"/>
  <c r="CN35" i="48"/>
  <c r="BV38" i="49"/>
  <c r="BW38" s="1"/>
  <c r="BX38" s="1"/>
  <c r="BV30"/>
  <c r="BW30" s="1"/>
  <c r="BV22"/>
  <c r="BW22" s="1"/>
  <c r="BX22" s="1"/>
  <c r="CN36" i="51"/>
  <c r="BV34"/>
  <c r="BW34" s="1"/>
  <c r="CN27"/>
  <c r="CN29" i="50"/>
  <c r="BV19"/>
  <c r="BW19" s="1"/>
  <c r="BV33" i="49"/>
  <c r="BW33" s="1"/>
  <c r="BY33" s="1"/>
  <c r="CN36" i="42"/>
  <c r="CN20"/>
  <c r="CN28"/>
  <c r="CM37"/>
  <c r="CQ26"/>
  <c r="CR38"/>
  <c r="CN24" i="43"/>
  <c r="CR21"/>
  <c r="CQ25"/>
  <c r="CN20" i="44"/>
  <c r="CN35"/>
  <c r="BV26"/>
  <c r="BW26" s="1"/>
  <c r="CQ30"/>
  <c r="CR37" i="45"/>
  <c r="CM19"/>
  <c r="CQ33"/>
  <c r="BV30" i="46"/>
  <c r="BW30" s="1"/>
  <c r="CN23"/>
  <c r="CR30"/>
  <c r="CN28" i="47"/>
  <c r="BV38" i="48"/>
  <c r="BW38" s="1"/>
  <c r="BY38" s="1"/>
  <c r="CN31"/>
  <c r="BV22"/>
  <c r="BW22" s="1"/>
  <c r="CR30" i="50"/>
  <c r="CR30" i="51"/>
  <c r="BV20"/>
  <c r="BW20" s="1"/>
  <c r="CM23" i="46"/>
  <c r="BV24" i="43"/>
  <c r="BW24" s="1"/>
  <c r="BV27" i="42"/>
  <c r="BW27" s="1"/>
  <c r="CN35" i="43"/>
  <c r="CR22"/>
  <c r="CN36" i="44"/>
  <c r="BV22"/>
  <c r="BW22" s="1"/>
  <c r="BX23" s="1"/>
  <c r="BV26" i="45"/>
  <c r="BW26" s="1"/>
  <c r="CQ30"/>
  <c r="CN35" i="46"/>
  <c r="BV34" i="47"/>
  <c r="BW34" s="1"/>
  <c r="BX34" s="1"/>
  <c r="CN27"/>
  <c r="CN32" i="48"/>
  <c r="BV34"/>
  <c r="BW34" s="1"/>
  <c r="CN27"/>
  <c r="CQ21"/>
  <c r="CQ22"/>
  <c r="CN28" i="50"/>
  <c r="CQ34"/>
  <c r="CQ22"/>
  <c r="BV22" i="51"/>
  <c r="BW22" s="1"/>
  <c r="BY23" s="1"/>
  <c r="CN21" i="50"/>
  <c r="BV29" i="42"/>
  <c r="BW29" s="1"/>
  <c r="BV31" i="43"/>
  <c r="BW31" s="1"/>
  <c r="BY32" s="1"/>
  <c r="CR20" i="51"/>
  <c r="CQ20"/>
  <c r="CQ36"/>
  <c r="CR36"/>
  <c r="CQ28"/>
  <c r="CR28"/>
  <c r="CR31"/>
  <c r="CQ31"/>
  <c r="T40"/>
  <c r="CN35"/>
  <c r="CN28"/>
  <c r="CQ24"/>
  <c r="CR24"/>
  <c r="CR35"/>
  <c r="CQ35"/>
  <c r="CN23"/>
  <c r="CN32"/>
  <c r="CN20"/>
  <c r="CQ32"/>
  <c r="CR32"/>
  <c r="CR23"/>
  <c r="CQ23"/>
  <c r="CQ22"/>
  <c r="BV38"/>
  <c r="BW38" s="1"/>
  <c r="CN31"/>
  <c r="CQ21"/>
  <c r="CQ26"/>
  <c r="CQ27"/>
  <c r="CR27"/>
  <c r="BV30"/>
  <c r="BW30" s="1"/>
  <c r="BV26"/>
  <c r="BW26" s="1"/>
  <c r="CQ28" i="50"/>
  <c r="CR28"/>
  <c r="BV34"/>
  <c r="BW34" s="1"/>
  <c r="CN20"/>
  <c r="CR31"/>
  <c r="CQ31"/>
  <c r="CQ27"/>
  <c r="CR27"/>
  <c r="CQ32"/>
  <c r="CR32"/>
  <c r="BY21"/>
  <c r="CN27"/>
  <c r="BV30"/>
  <c r="BW30" s="1"/>
  <c r="CQ20"/>
  <c r="CR20"/>
  <c r="CS19"/>
  <c r="CX19" s="1"/>
  <c r="P19" s="1"/>
  <c r="CR35"/>
  <c r="CQ35"/>
  <c r="T40"/>
  <c r="BV22"/>
  <c r="BW22" s="1"/>
  <c r="CN35"/>
  <c r="CN23"/>
  <c r="BV38"/>
  <c r="BW38" s="1"/>
  <c r="CN31"/>
  <c r="CQ26"/>
  <c r="CQ24"/>
  <c r="CR24"/>
  <c r="CQ36"/>
  <c r="CR36"/>
  <c r="CQ23"/>
  <c r="CR23"/>
  <c r="CN32"/>
  <c r="BV26"/>
  <c r="BW26" s="1"/>
  <c r="CR31" i="49"/>
  <c r="CQ31"/>
  <c r="T40"/>
  <c r="CR34"/>
  <c r="CN36"/>
  <c r="CN20"/>
  <c r="CQ27"/>
  <c r="CR27"/>
  <c r="CN31"/>
  <c r="CQ20"/>
  <c r="CR20"/>
  <c r="CQ32"/>
  <c r="CR32"/>
  <c r="CR35"/>
  <c r="CQ35"/>
  <c r="CR22"/>
  <c r="CR26"/>
  <c r="BY37"/>
  <c r="BX37"/>
  <c r="CQ24"/>
  <c r="CR24"/>
  <c r="CR28"/>
  <c r="CQ28"/>
  <c r="CQ36"/>
  <c r="CR36"/>
  <c r="CR23"/>
  <c r="CQ23"/>
  <c r="BV34"/>
  <c r="BW34" s="1"/>
  <c r="BV26"/>
  <c r="BW26" s="1"/>
  <c r="CQ36" i="48"/>
  <c r="CR36"/>
  <c r="CR20"/>
  <c r="CQ20"/>
  <c r="CQ27"/>
  <c r="CR27"/>
  <c r="CQ33"/>
  <c r="CR25"/>
  <c r="BV26"/>
  <c r="BW26" s="1"/>
  <c r="CQ23"/>
  <c r="CR23"/>
  <c r="BX32"/>
  <c r="BY32"/>
  <c r="CQ28"/>
  <c r="CR28"/>
  <c r="CQ31"/>
  <c r="CR31"/>
  <c r="T40"/>
  <c r="CR38"/>
  <c r="CR29"/>
  <c r="BV30"/>
  <c r="BW30" s="1"/>
  <c r="CN23"/>
  <c r="CR26"/>
  <c r="CN36"/>
  <c r="CQ24"/>
  <c r="CR24"/>
  <c r="CQ35"/>
  <c r="CR35"/>
  <c r="CQ32"/>
  <c r="CR32"/>
  <c r="CN28"/>
  <c r="CN24"/>
  <c r="CR31" i="47"/>
  <c r="CQ31"/>
  <c r="CR23"/>
  <c r="CQ23"/>
  <c r="BV22"/>
  <c r="BW22" s="1"/>
  <c r="BV38"/>
  <c r="BW38" s="1"/>
  <c r="CN31"/>
  <c r="CR34"/>
  <c r="CQ36"/>
  <c r="CR36"/>
  <c r="CR27"/>
  <c r="CQ27"/>
  <c r="CQ32"/>
  <c r="CR32"/>
  <c r="CN35"/>
  <c r="CQ38"/>
  <c r="CQ33"/>
  <c r="CQ22"/>
  <c r="CQ24"/>
  <c r="CR24"/>
  <c r="CR35"/>
  <c r="CQ35"/>
  <c r="T40"/>
  <c r="CN32"/>
  <c r="BV30"/>
  <c r="BW30" s="1"/>
  <c r="CN23"/>
  <c r="CR30"/>
  <c r="CQ20"/>
  <c r="CR20"/>
  <c r="CQ28"/>
  <c r="CR28"/>
  <c r="CN24"/>
  <c r="CN20"/>
  <c r="CR24" i="46"/>
  <c r="CQ24"/>
  <c r="CR20"/>
  <c r="CQ20"/>
  <c r="CQ23"/>
  <c r="CR23"/>
  <c r="CR21"/>
  <c r="CR25"/>
  <c r="CR38"/>
  <c r="CQ32"/>
  <c r="CR32"/>
  <c r="CQ27"/>
  <c r="CR27"/>
  <c r="CQ36"/>
  <c r="CR36"/>
  <c r="T40"/>
  <c r="CR29"/>
  <c r="CQ28"/>
  <c r="CR28"/>
  <c r="BY25"/>
  <c r="CR26"/>
  <c r="CQ31"/>
  <c r="CR31"/>
  <c r="CR35"/>
  <c r="CQ35"/>
  <c r="CN24"/>
  <c r="BV26"/>
  <c r="BW26" s="1"/>
  <c r="CR23" i="45"/>
  <c r="CQ23"/>
  <c r="CQ35"/>
  <c r="CR35"/>
  <c r="CQ25"/>
  <c r="CN36"/>
  <c r="CN27"/>
  <c r="CN32"/>
  <c r="BV30"/>
  <c r="BW30" s="1"/>
  <c r="CN20"/>
  <c r="CQ20"/>
  <c r="CR20"/>
  <c r="T40"/>
  <c r="CQ24"/>
  <c r="CR24"/>
  <c r="CQ32"/>
  <c r="CR32"/>
  <c r="CN24"/>
  <c r="BV22"/>
  <c r="BW22" s="1"/>
  <c r="CQ36"/>
  <c r="CR36"/>
  <c r="CR27"/>
  <c r="CQ27"/>
  <c r="CQ28"/>
  <c r="CR28"/>
  <c r="CN35"/>
  <c r="CQ22"/>
  <c r="CQ31"/>
  <c r="CR31"/>
  <c r="BV34"/>
  <c r="BW34" s="1"/>
  <c r="CN23"/>
  <c r="CQ23" i="44"/>
  <c r="CR23"/>
  <c r="CQ28"/>
  <c r="CR28"/>
  <c r="CR31"/>
  <c r="CQ31"/>
  <c r="CQ32"/>
  <c r="CR32"/>
  <c r="T40"/>
  <c r="BV34"/>
  <c r="BW34" s="1"/>
  <c r="CN27"/>
  <c r="CQ36"/>
  <c r="CR36"/>
  <c r="CR27"/>
  <c r="CQ27"/>
  <c r="BV30"/>
  <c r="BW30" s="1"/>
  <c r="CN23"/>
  <c r="CQ26"/>
  <c r="CQ24"/>
  <c r="CR24"/>
  <c r="CQ29"/>
  <c r="CN28"/>
  <c r="CR38"/>
  <c r="CR22"/>
  <c r="BY24"/>
  <c r="CQ20"/>
  <c r="CR20"/>
  <c r="CQ35"/>
  <c r="CR35"/>
  <c r="BV38"/>
  <c r="BW38" s="1"/>
  <c r="CN31"/>
  <c r="CR31" i="43"/>
  <c r="CQ31"/>
  <c r="T40"/>
  <c r="CR20"/>
  <c r="CQ20"/>
  <c r="CN20"/>
  <c r="CN36"/>
  <c r="BV34"/>
  <c r="BW34" s="1"/>
  <c r="BV26"/>
  <c r="BW26" s="1"/>
  <c r="CQ34"/>
  <c r="CR23"/>
  <c r="CQ23"/>
  <c r="CQ27"/>
  <c r="CR27"/>
  <c r="CR28"/>
  <c r="CQ28"/>
  <c r="CQ26"/>
  <c r="CQ24"/>
  <c r="CR24"/>
  <c r="CQ36"/>
  <c r="CR36"/>
  <c r="CN32"/>
  <c r="CR33"/>
  <c r="BV38"/>
  <c r="BW38" s="1"/>
  <c r="BV30"/>
  <c r="BW30" s="1"/>
  <c r="BV22"/>
  <c r="BW22" s="1"/>
  <c r="CQ38"/>
  <c r="CQ35"/>
  <c r="CR35"/>
  <c r="CR32"/>
  <c r="CQ32"/>
  <c r="CN31"/>
  <c r="CN23"/>
  <c r="BX22" i="42"/>
  <c r="BX37"/>
  <c r="CQ36"/>
  <c r="CR36"/>
  <c r="CQ24"/>
  <c r="CR24"/>
  <c r="CQ20"/>
  <c r="CR20"/>
  <c r="CN32"/>
  <c r="CN21"/>
  <c r="CN37"/>
  <c r="CR30"/>
  <c r="CQ33"/>
  <c r="CR33"/>
  <c r="CQ21"/>
  <c r="CR21"/>
  <c r="CQ28"/>
  <c r="CR28"/>
  <c r="CQ29"/>
  <c r="CR29"/>
  <c r="CQ37"/>
  <c r="CR37"/>
  <c r="CN25"/>
  <c r="CR22"/>
  <c r="CQ31"/>
  <c r="CR31"/>
  <c r="CR34"/>
  <c r="CR19"/>
  <c r="CS19"/>
  <c r="CX19" s="1"/>
  <c r="P19" s="1"/>
  <c r="T40"/>
  <c r="CQ25"/>
  <c r="CR25"/>
  <c r="CR27"/>
  <c r="CQ27"/>
  <c r="CQ35"/>
  <c r="CR35"/>
  <c r="CQ23"/>
  <c r="CR23"/>
  <c r="CR32"/>
  <c r="CQ32"/>
  <c r="CN29"/>
  <c r="Y38" i="1"/>
  <c r="Y37"/>
  <c r="Y36"/>
  <c r="Y35"/>
  <c r="Y34"/>
  <c r="Y33"/>
  <c r="Y32"/>
  <c r="Y31"/>
  <c r="Y30"/>
  <c r="Y29"/>
  <c r="Y28"/>
  <c r="Y27"/>
  <c r="Y26"/>
  <c r="Y25"/>
  <c r="Y24"/>
  <c r="Y23"/>
  <c r="Y22"/>
  <c r="Y21"/>
  <c r="Y20"/>
  <c r="Y19"/>
  <c r="AF19"/>
  <c r="AE38"/>
  <c r="AD38"/>
  <c r="AC38"/>
  <c r="AA38"/>
  <c r="Z38"/>
  <c r="AE37"/>
  <c r="AD37"/>
  <c r="AC37"/>
  <c r="AA37"/>
  <c r="Z37"/>
  <c r="AE36"/>
  <c r="AD36"/>
  <c r="AC36"/>
  <c r="AA36"/>
  <c r="Z36"/>
  <c r="AE35"/>
  <c r="AD35"/>
  <c r="AC35"/>
  <c r="AA35"/>
  <c r="Z35"/>
  <c r="AE34"/>
  <c r="AD34"/>
  <c r="AC34"/>
  <c r="AA34"/>
  <c r="Z34"/>
  <c r="AE33"/>
  <c r="AD33"/>
  <c r="AC33"/>
  <c r="AA33"/>
  <c r="Z33"/>
  <c r="AE32"/>
  <c r="AD32"/>
  <c r="AC32"/>
  <c r="AA32"/>
  <c r="Z32"/>
  <c r="AE31"/>
  <c r="AD31"/>
  <c r="AC31"/>
  <c r="AA31"/>
  <c r="Z31"/>
  <c r="AE30"/>
  <c r="AD30"/>
  <c r="AC30"/>
  <c r="AA30"/>
  <c r="Z30"/>
  <c r="AE29"/>
  <c r="AD29"/>
  <c r="AC29"/>
  <c r="AA29"/>
  <c r="Z29"/>
  <c r="AE28"/>
  <c r="AD28"/>
  <c r="AC28"/>
  <c r="AA28"/>
  <c r="Z28"/>
  <c r="AE27"/>
  <c r="AD27"/>
  <c r="AC27"/>
  <c r="AA27"/>
  <c r="Z27"/>
  <c r="AE26"/>
  <c r="AD26"/>
  <c r="AC26"/>
  <c r="AA26"/>
  <c r="Z26"/>
  <c r="AE25"/>
  <c r="AD25"/>
  <c r="AC25"/>
  <c r="AA25"/>
  <c r="Z25"/>
  <c r="AE24"/>
  <c r="AD24"/>
  <c r="AC24"/>
  <c r="AA24"/>
  <c r="Z24"/>
  <c r="AE23"/>
  <c r="AD23"/>
  <c r="AC23"/>
  <c r="AA23"/>
  <c r="Z23"/>
  <c r="AE22"/>
  <c r="AD22"/>
  <c r="AC22"/>
  <c r="AA22"/>
  <c r="Z22"/>
  <c r="AE21"/>
  <c r="AD21"/>
  <c r="AC21"/>
  <c r="AA21"/>
  <c r="Z21"/>
  <c r="AE20"/>
  <c r="AD20"/>
  <c r="AC20"/>
  <c r="AA20"/>
  <c r="Z20"/>
  <c r="AE19"/>
  <c r="AD19"/>
  <c r="AC19"/>
  <c r="AA19"/>
  <c r="Z19"/>
  <c r="BY27" i="44" l="1"/>
  <c r="BY28"/>
  <c r="BY25"/>
  <c r="CS30" i="50"/>
  <c r="BX28" i="48"/>
  <c r="BX25" i="46"/>
  <c r="BX24" i="42"/>
  <c r="BY24" i="46"/>
  <c r="BX21" i="51"/>
  <c r="BX37" i="45"/>
  <c r="BX25" i="49"/>
  <c r="BY36" i="45"/>
  <c r="CS25" i="51"/>
  <c r="BX28"/>
  <c r="BX36"/>
  <c r="BX35"/>
  <c r="BY37" i="45"/>
  <c r="BX25" i="42"/>
  <c r="BY25"/>
  <c r="BY21" i="51"/>
  <c r="BY30" i="49"/>
  <c r="CS25" i="44"/>
  <c r="BY24" i="45"/>
  <c r="BY26" i="42"/>
  <c r="BY25" i="49"/>
  <c r="BY21"/>
  <c r="BX21"/>
  <c r="BX20"/>
  <c r="BX35" i="48"/>
  <c r="BY33" i="45"/>
  <c r="BX24" i="51"/>
  <c r="BY29" i="48"/>
  <c r="BY33" i="50"/>
  <c r="BX29" i="47"/>
  <c r="BY23" i="48"/>
  <c r="BY32" i="50"/>
  <c r="BX28" i="43"/>
  <c r="BX25" i="47"/>
  <c r="BY24" i="50"/>
  <c r="BY33" i="46"/>
  <c r="BY25" i="50"/>
  <c r="BY25" i="51"/>
  <c r="BY37"/>
  <c r="BY33"/>
  <c r="BX24" i="50"/>
  <c r="CS37"/>
  <c r="CT37" s="1"/>
  <c r="BX25"/>
  <c r="BX36" i="49"/>
  <c r="CS22"/>
  <c r="CT22" s="1"/>
  <c r="BY29"/>
  <c r="CS26"/>
  <c r="CT26" s="1"/>
  <c r="BY24" i="48"/>
  <c r="BX23"/>
  <c r="BX37" i="47"/>
  <c r="CS22"/>
  <c r="CV22" s="1"/>
  <c r="BX26"/>
  <c r="BX21"/>
  <c r="BY24"/>
  <c r="CS38"/>
  <c r="CW38" s="1"/>
  <c r="BY33"/>
  <c r="BY37"/>
  <c r="CS34" i="46"/>
  <c r="CT34" s="1"/>
  <c r="BX20"/>
  <c r="CS37"/>
  <c r="CT37" s="1"/>
  <c r="BY31"/>
  <c r="BX38"/>
  <c r="BX35"/>
  <c r="BY25" i="45"/>
  <c r="BY27"/>
  <c r="BY32" i="44"/>
  <c r="BY20"/>
  <c r="BX24"/>
  <c r="BX33"/>
  <c r="BX28"/>
  <c r="BY33"/>
  <c r="CS19" i="43"/>
  <c r="CX19" s="1"/>
  <c r="P19" s="1"/>
  <c r="BY20"/>
  <c r="BX38" i="42"/>
  <c r="BY21"/>
  <c r="BY27"/>
  <c r="BX37" i="51"/>
  <c r="CS34"/>
  <c r="CU34" s="1"/>
  <c r="BY36"/>
  <c r="CS38" i="50"/>
  <c r="CW38" s="1"/>
  <c r="BX24" i="49"/>
  <c r="BY20"/>
  <c r="BY37" i="48"/>
  <c r="BY34"/>
  <c r="BX29"/>
  <c r="BX33" i="47"/>
  <c r="BX27"/>
  <c r="BX32"/>
  <c r="BY29"/>
  <c r="BX20"/>
  <c r="BY20"/>
  <c r="BY36" i="46"/>
  <c r="BX37"/>
  <c r="BX24"/>
  <c r="BY20"/>
  <c r="BY29"/>
  <c r="BX21"/>
  <c r="BY22"/>
  <c r="BX32"/>
  <c r="BX33"/>
  <c r="CR19"/>
  <c r="CS20" s="1"/>
  <c r="BX21" i="45"/>
  <c r="CS34"/>
  <c r="CV34" s="1"/>
  <c r="BX38"/>
  <c r="BX24"/>
  <c r="BY29"/>
  <c r="BY20"/>
  <c r="BX20"/>
  <c r="BY29" i="44"/>
  <c r="BX27"/>
  <c r="BX29"/>
  <c r="BX21"/>
  <c r="CS22"/>
  <c r="CT22" s="1"/>
  <c r="BY37"/>
  <c r="BY26"/>
  <c r="BX36"/>
  <c r="BX37"/>
  <c r="BX26"/>
  <c r="CS26"/>
  <c r="CV26" s="1"/>
  <c r="CR19"/>
  <c r="CS20" s="1"/>
  <c r="BY25" i="43"/>
  <c r="BX29"/>
  <c r="BY29"/>
  <c r="BY28"/>
  <c r="BX21"/>
  <c r="CS30"/>
  <c r="CT30" s="1"/>
  <c r="BX27" i="42"/>
  <c r="BX34" i="51"/>
  <c r="CS26"/>
  <c r="CU26" s="1"/>
  <c r="BX25"/>
  <c r="BY29"/>
  <c r="BY35"/>
  <c r="CS30"/>
  <c r="CU30" s="1"/>
  <c r="BX32"/>
  <c r="BY34"/>
  <c r="CS34" i="50"/>
  <c r="CU34" s="1"/>
  <c r="BY29"/>
  <c r="BX32" i="49"/>
  <c r="BY28"/>
  <c r="CS34"/>
  <c r="CV34" s="1"/>
  <c r="BX31"/>
  <c r="BX29"/>
  <c r="BX28"/>
  <c r="CS25"/>
  <c r="CU25" s="1"/>
  <c r="CS34" i="48"/>
  <c r="CT34" s="1"/>
  <c r="BX25"/>
  <c r="BY28"/>
  <c r="BY25"/>
  <c r="BX24"/>
  <c r="BY33"/>
  <c r="BX20"/>
  <c r="BX22"/>
  <c r="CS22"/>
  <c r="CU22" s="1"/>
  <c r="CS30" i="47"/>
  <c r="CW30" s="1"/>
  <c r="CS26"/>
  <c r="CT26" s="1"/>
  <c r="BY36"/>
  <c r="BY30" i="46"/>
  <c r="BY34"/>
  <c r="BX29"/>
  <c r="BX30"/>
  <c r="BY32"/>
  <c r="BX33" i="45"/>
  <c r="BX25"/>
  <c r="CS37" i="44"/>
  <c r="CU37" s="1"/>
  <c r="CS34"/>
  <c r="CW34" s="1"/>
  <c r="BX25"/>
  <c r="CS35"/>
  <c r="CT35" s="1"/>
  <c r="BX33" i="43"/>
  <c r="BX20"/>
  <c r="BX36"/>
  <c r="BX37"/>
  <c r="BX21" i="42"/>
  <c r="BY35"/>
  <c r="BX35"/>
  <c r="BX34"/>
  <c r="BY32"/>
  <c r="BY23"/>
  <c r="BY24"/>
  <c r="BX31"/>
  <c r="BX22" i="51"/>
  <c r="BY24"/>
  <c r="CS26" i="50"/>
  <c r="CW26" s="1"/>
  <c r="CS33"/>
  <c r="CV33" s="1"/>
  <c r="CS29"/>
  <c r="CU29" s="1"/>
  <c r="BX32"/>
  <c r="CS25"/>
  <c r="CU25" s="1"/>
  <c r="CS29" i="49"/>
  <c r="CU29" s="1"/>
  <c r="BX30"/>
  <c r="CS30"/>
  <c r="CU30" s="1"/>
  <c r="BY38"/>
  <c r="BX33"/>
  <c r="CR19"/>
  <c r="CS20" s="1"/>
  <c r="BY22" i="48"/>
  <c r="BX21"/>
  <c r="CS21"/>
  <c r="CW21" s="1"/>
  <c r="CR19"/>
  <c r="CS20" s="1"/>
  <c r="BY34" i="47"/>
  <c r="CS37"/>
  <c r="CU37" s="1"/>
  <c r="BY27"/>
  <c r="CS19"/>
  <c r="CX19" s="1"/>
  <c r="P19" s="1"/>
  <c r="BY35" i="46"/>
  <c r="CS30"/>
  <c r="CW30" s="1"/>
  <c r="BX31"/>
  <c r="BX29" i="45"/>
  <c r="BX27"/>
  <c r="CS30"/>
  <c r="CV30" s="1"/>
  <c r="CS38"/>
  <c r="CV38" s="1"/>
  <c r="BY32"/>
  <c r="BY21" i="44"/>
  <c r="BY22"/>
  <c r="BX22"/>
  <c r="CS38"/>
  <c r="CU38" s="1"/>
  <c r="BX20"/>
  <c r="BX32" i="43"/>
  <c r="CS21"/>
  <c r="CV21" s="1"/>
  <c r="BX20" i="42"/>
  <c r="BY20"/>
  <c r="BX30"/>
  <c r="BY31"/>
  <c r="CS19" i="51"/>
  <c r="CX19" s="1"/>
  <c r="P19" s="1"/>
  <c r="CS38"/>
  <c r="CT38" s="1"/>
  <c r="BY22"/>
  <c r="CS22" i="50"/>
  <c r="CV22" s="1"/>
  <c r="BX29"/>
  <c r="BY37"/>
  <c r="BY36"/>
  <c r="BX37"/>
  <c r="BX23" i="49"/>
  <c r="BY22"/>
  <c r="CS32"/>
  <c r="CU32" s="1"/>
  <c r="BY23"/>
  <c r="CS26" i="48"/>
  <c r="CU26" s="1"/>
  <c r="BY21"/>
  <c r="BX34"/>
  <c r="BY35"/>
  <c r="CS38"/>
  <c r="CV38" s="1"/>
  <c r="BY20"/>
  <c r="BX38"/>
  <c r="CS30"/>
  <c r="CV30" s="1"/>
  <c r="CS32" i="47"/>
  <c r="CT32" s="1"/>
  <c r="BY26"/>
  <c r="CS20"/>
  <c r="CV20" s="1"/>
  <c r="BX28"/>
  <c r="BY28"/>
  <c r="CS25"/>
  <c r="CU25" s="1"/>
  <c r="CS38" i="46"/>
  <c r="CT38" s="1"/>
  <c r="BX36"/>
  <c r="BX34"/>
  <c r="CS26"/>
  <c r="CU26" s="1"/>
  <c r="CS22" i="45"/>
  <c r="CT22" s="1"/>
  <c r="BY38"/>
  <c r="CS26"/>
  <c r="CW26" s="1"/>
  <c r="BX36"/>
  <c r="BX32"/>
  <c r="BX26"/>
  <c r="BX28"/>
  <c r="BY28"/>
  <c r="CS30" i="44"/>
  <c r="CT30" s="1"/>
  <c r="BY23"/>
  <c r="BX25" i="43"/>
  <c r="CS22"/>
  <c r="CW22" s="1"/>
  <c r="CS37"/>
  <c r="CT37" s="1"/>
  <c r="CS38"/>
  <c r="CT38" s="1"/>
  <c r="CS26"/>
  <c r="CV26" s="1"/>
  <c r="CS37" i="45"/>
  <c r="CU37" s="1"/>
  <c r="CS31"/>
  <c r="CU31" s="1"/>
  <c r="CS29"/>
  <c r="CW29" s="1"/>
  <c r="CR19"/>
  <c r="CS20" s="1"/>
  <c r="CS37" i="51"/>
  <c r="CT37" s="1"/>
  <c r="CS21"/>
  <c r="CW21" s="1"/>
  <c r="CS21" i="50"/>
  <c r="CV21" s="1"/>
  <c r="BX28"/>
  <c r="BY28"/>
  <c r="BY24" i="49"/>
  <c r="CS31" i="48"/>
  <c r="CW31" s="1"/>
  <c r="CS25"/>
  <c r="CU25" s="1"/>
  <c r="CS37"/>
  <c r="CT37" s="1"/>
  <c r="CS28"/>
  <c r="CU28" s="1"/>
  <c r="BY36"/>
  <c r="BX36"/>
  <c r="CS31" i="47"/>
  <c r="CU31" s="1"/>
  <c r="CS31" i="46"/>
  <c r="CV31" s="1"/>
  <c r="BY28"/>
  <c r="BX28"/>
  <c r="CS21"/>
  <c r="CU21" s="1"/>
  <c r="CS23"/>
  <c r="CW23" s="1"/>
  <c r="CS32" i="45"/>
  <c r="CV32" s="1"/>
  <c r="BY26"/>
  <c r="CS25" i="43"/>
  <c r="CU25" s="1"/>
  <c r="CS29"/>
  <c r="CS34"/>
  <c r="CV34" s="1"/>
  <c r="BY30" i="42"/>
  <c r="CS27"/>
  <c r="CT27" s="1"/>
  <c r="CS35"/>
  <c r="CV35" s="1"/>
  <c r="CS25"/>
  <c r="CW25" s="1"/>
  <c r="CS34"/>
  <c r="CV34" s="1"/>
  <c r="CS22"/>
  <c r="CV22" s="1"/>
  <c r="CS21" i="44"/>
  <c r="CW21" s="1"/>
  <c r="CS22" i="46"/>
  <c r="CU22" s="1"/>
  <c r="CS35" i="48"/>
  <c r="CV35" s="1"/>
  <c r="CS21" i="49"/>
  <c r="CV21" s="1"/>
  <c r="CS33"/>
  <c r="CV33" s="1"/>
  <c r="CS23" i="50"/>
  <c r="CT23" s="1"/>
  <c r="CS32"/>
  <c r="CW32" s="1"/>
  <c r="CS27"/>
  <c r="CV27" s="1"/>
  <c r="CS35" i="51"/>
  <c r="CW35" s="1"/>
  <c r="BX29" i="42"/>
  <c r="BY29"/>
  <c r="BX35" i="47"/>
  <c r="BY35"/>
  <c r="BY31" i="49"/>
  <c r="CS27" i="48"/>
  <c r="CT27" s="1"/>
  <c r="BX24" i="43"/>
  <c r="BY24"/>
  <c r="BY28" i="42"/>
  <c r="BX28"/>
  <c r="BX23" i="51"/>
  <c r="CS30" i="42"/>
  <c r="CV30" s="1"/>
  <c r="CS35" i="45"/>
  <c r="CT35" s="1"/>
  <c r="CS32" i="46"/>
  <c r="CW32" s="1"/>
  <c r="CS25"/>
  <c r="CU25" s="1"/>
  <c r="CS29" i="47"/>
  <c r="CT29" s="1"/>
  <c r="CS27"/>
  <c r="CT27" s="1"/>
  <c r="CS34"/>
  <c r="CU34" s="1"/>
  <c r="CS24" i="48"/>
  <c r="CW24" s="1"/>
  <c r="CS36" i="49"/>
  <c r="CU36" s="1"/>
  <c r="CS32" i="51"/>
  <c r="CU32" s="1"/>
  <c r="CS28"/>
  <c r="CV28" s="1"/>
  <c r="BY19" i="50"/>
  <c r="BX20"/>
  <c r="BY20"/>
  <c r="CS37" i="42"/>
  <c r="CT37" s="1"/>
  <c r="CS28"/>
  <c r="CV28" s="1"/>
  <c r="CS33" i="43"/>
  <c r="CT33" s="1"/>
  <c r="CS20" i="50"/>
  <c r="CT20" s="1"/>
  <c r="BY20" i="51"/>
  <c r="BX20"/>
  <c r="BY23" i="46"/>
  <c r="BX23"/>
  <c r="CT25" i="51"/>
  <c r="CV25"/>
  <c r="CW25"/>
  <c r="CU25"/>
  <c r="BY26"/>
  <c r="BX26"/>
  <c r="BY27"/>
  <c r="BX27"/>
  <c r="CS36"/>
  <c r="CS29"/>
  <c r="CS23"/>
  <c r="CS33"/>
  <c r="CS31"/>
  <c r="BY38"/>
  <c r="BX38"/>
  <c r="BY30"/>
  <c r="BX30"/>
  <c r="BY31"/>
  <c r="BX31"/>
  <c r="CS24"/>
  <c r="CS27"/>
  <c r="CS22"/>
  <c r="CS20"/>
  <c r="CS35" i="50"/>
  <c r="CS31"/>
  <c r="CS24"/>
  <c r="CS28"/>
  <c r="BY38"/>
  <c r="BX38"/>
  <c r="CU26"/>
  <c r="BY30"/>
  <c r="BX30"/>
  <c r="BY31"/>
  <c r="BX31"/>
  <c r="BY22"/>
  <c r="BX22"/>
  <c r="BX23"/>
  <c r="BY23"/>
  <c r="BY34"/>
  <c r="BX34"/>
  <c r="BY35"/>
  <c r="BX35"/>
  <c r="CU37"/>
  <c r="CW30"/>
  <c r="CT30"/>
  <c r="CU30"/>
  <c r="CV30"/>
  <c r="BY26"/>
  <c r="BX26"/>
  <c r="BY27"/>
  <c r="BX27"/>
  <c r="CS36"/>
  <c r="CS23" i="49"/>
  <c r="CS24"/>
  <c r="CV22"/>
  <c r="BY34"/>
  <c r="BX34"/>
  <c r="BY35"/>
  <c r="BX35"/>
  <c r="CS28"/>
  <c r="CS37"/>
  <c r="BY26"/>
  <c r="BX26"/>
  <c r="BY27"/>
  <c r="BX27"/>
  <c r="CW38"/>
  <c r="CU38"/>
  <c r="CV38"/>
  <c r="CT38"/>
  <c r="CS35"/>
  <c r="CS27"/>
  <c r="CS31"/>
  <c r="CW34" i="48"/>
  <c r="BY26"/>
  <c r="BX26"/>
  <c r="BX27"/>
  <c r="BY27"/>
  <c r="CS33"/>
  <c r="BY30"/>
  <c r="BX30"/>
  <c r="BX31"/>
  <c r="BY31"/>
  <c r="CS23"/>
  <c r="CS36"/>
  <c r="CS29"/>
  <c r="CS32"/>
  <c r="CU31"/>
  <c r="CV31"/>
  <c r="BY38" i="47"/>
  <c r="BX38"/>
  <c r="CS23"/>
  <c r="BY30"/>
  <c r="BX30"/>
  <c r="BY31"/>
  <c r="BX31"/>
  <c r="CS35"/>
  <c r="CS24"/>
  <c r="CW22"/>
  <c r="CU22"/>
  <c r="CT22"/>
  <c r="CV31"/>
  <c r="CS21"/>
  <c r="BY22"/>
  <c r="BX22"/>
  <c r="BX23"/>
  <c r="BY23"/>
  <c r="CS36"/>
  <c r="CS28"/>
  <c r="CS33"/>
  <c r="BY26" i="46"/>
  <c r="BX26"/>
  <c r="BY27"/>
  <c r="BX27"/>
  <c r="CW22"/>
  <c r="CS29"/>
  <c r="CS35"/>
  <c r="CS33"/>
  <c r="CS27"/>
  <c r="CS36"/>
  <c r="CS28"/>
  <c r="CS24"/>
  <c r="CS27" i="45"/>
  <c r="CS24"/>
  <c r="CS33"/>
  <c r="BY22"/>
  <c r="BX22"/>
  <c r="BY23"/>
  <c r="BX23"/>
  <c r="CS25"/>
  <c r="CS23"/>
  <c r="BY30"/>
  <c r="BX30"/>
  <c r="BX31"/>
  <c r="BY31"/>
  <c r="BY34"/>
  <c r="BX34"/>
  <c r="BY35"/>
  <c r="BX35"/>
  <c r="CS28"/>
  <c r="CS21"/>
  <c r="CS36"/>
  <c r="CW22" i="44"/>
  <c r="CU22"/>
  <c r="CV22"/>
  <c r="BY38"/>
  <c r="BX38"/>
  <c r="BY30"/>
  <c r="BX30"/>
  <c r="BX31"/>
  <c r="BY31"/>
  <c r="CS27"/>
  <c r="CS28"/>
  <c r="CS32"/>
  <c r="CS33"/>
  <c r="CS23"/>
  <c r="CS24"/>
  <c r="CT25"/>
  <c r="CU25"/>
  <c r="CV25"/>
  <c r="CW25"/>
  <c r="BY34"/>
  <c r="BX34"/>
  <c r="BY35"/>
  <c r="BX35"/>
  <c r="CS29"/>
  <c r="CS36"/>
  <c r="CS31"/>
  <c r="BY38" i="43"/>
  <c r="BX38"/>
  <c r="BY26"/>
  <c r="BX26"/>
  <c r="BX27"/>
  <c r="BY27"/>
  <c r="CS32"/>
  <c r="CS23"/>
  <c r="CS27"/>
  <c r="CS35"/>
  <c r="CS36"/>
  <c r="CS31"/>
  <c r="BY30"/>
  <c r="BX30"/>
  <c r="BX31"/>
  <c r="BY31"/>
  <c r="BY22"/>
  <c r="BX22"/>
  <c r="BY23"/>
  <c r="BX23"/>
  <c r="CW30"/>
  <c r="CU30"/>
  <c r="CV25"/>
  <c r="CW25"/>
  <c r="CT29"/>
  <c r="CU29"/>
  <c r="CV29"/>
  <c r="CW29"/>
  <c r="BY34"/>
  <c r="BX34"/>
  <c r="BY35"/>
  <c r="BX35"/>
  <c r="CS24"/>
  <c r="CS28"/>
  <c r="CS20"/>
  <c r="CS36" i="42"/>
  <c r="CS23"/>
  <c r="CS21"/>
  <c r="CT28"/>
  <c r="CS32"/>
  <c r="CS31"/>
  <c r="CS24"/>
  <c r="CS26"/>
  <c r="CS29"/>
  <c r="CS33"/>
  <c r="CV27"/>
  <c r="CW27"/>
  <c r="CS38"/>
  <c r="CS20"/>
  <c r="P8" i="1"/>
  <c r="AF20"/>
  <c r="AB38"/>
  <c r="AB37"/>
  <c r="AB36"/>
  <c r="AB35"/>
  <c r="AB34"/>
  <c r="AB33"/>
  <c r="AB32"/>
  <c r="AB31"/>
  <c r="AB30"/>
  <c r="AB29"/>
  <c r="AB28"/>
  <c r="AB27"/>
  <c r="AB26"/>
  <c r="AB25"/>
  <c r="AB24"/>
  <c r="AB23"/>
  <c r="AB22"/>
  <c r="AB21"/>
  <c r="AB20"/>
  <c r="P9"/>
  <c r="C2" i="25"/>
  <c r="C3"/>
  <c r="C4"/>
  <c r="C5"/>
  <c r="C6"/>
  <c r="C7"/>
  <c r="C8"/>
  <c r="C9"/>
  <c r="C10"/>
  <c r="C11"/>
  <c r="C12"/>
  <c r="C13"/>
  <c r="C14"/>
  <c r="C15"/>
  <c r="C16"/>
  <c r="C17"/>
  <c r="C18"/>
  <c r="C19"/>
  <c r="C20"/>
  <c r="C21"/>
  <c r="CU37" i="46" l="1"/>
  <c r="CW37" i="44"/>
  <c r="CW38"/>
  <c r="CU27" i="42"/>
  <c r="CW37" i="50"/>
  <c r="CV34" i="46"/>
  <c r="CW35" i="48"/>
  <c r="CT25" i="49"/>
  <c r="CV25"/>
  <c r="CW25"/>
  <c r="CV30" i="43"/>
  <c r="CT38" i="47"/>
  <c r="CW28" i="48"/>
  <c r="CU26" i="44"/>
  <c r="CV38" i="43"/>
  <c r="CT26" i="44"/>
  <c r="CU38" i="43"/>
  <c r="CW26" i="44"/>
  <c r="CU34" i="45"/>
  <c r="CV26" i="49"/>
  <c r="CW34" i="51"/>
  <c r="CW35" i="44"/>
  <c r="CW34" i="45"/>
  <c r="CU26" i="49"/>
  <c r="CV32" i="51"/>
  <c r="CW33" i="50"/>
  <c r="CV35" i="44"/>
  <c r="CU35"/>
  <c r="CV37" i="51"/>
  <c r="CW37"/>
  <c r="CT32" i="50"/>
  <c r="CV32"/>
  <c r="CV37"/>
  <c r="CX37" s="1"/>
  <c r="P37" s="1"/>
  <c r="CW34" i="49"/>
  <c r="CV30"/>
  <c r="CW22"/>
  <c r="CU22"/>
  <c r="CW26"/>
  <c r="CT35" i="48"/>
  <c r="CV26"/>
  <c r="CW37" i="47"/>
  <c r="CU38"/>
  <c r="CV26"/>
  <c r="CV38"/>
  <c r="CU31" i="46"/>
  <c r="CV37"/>
  <c r="CU30"/>
  <c r="CU34"/>
  <c r="CW37"/>
  <c r="CW34"/>
  <c r="CV37" i="45"/>
  <c r="CT26" i="43"/>
  <c r="CW26"/>
  <c r="CU26"/>
  <c r="CT34" i="42"/>
  <c r="CV34" i="51"/>
  <c r="CU35"/>
  <c r="CU28"/>
  <c r="CV35"/>
  <c r="CW30"/>
  <c r="CT30"/>
  <c r="CU37"/>
  <c r="CX37" s="1"/>
  <c r="P37" s="1"/>
  <c r="CT35"/>
  <c r="CT34"/>
  <c r="CX34" s="1"/>
  <c r="P34" s="1"/>
  <c r="CV30"/>
  <c r="CU38" i="50"/>
  <c r="CU33"/>
  <c r="CV38"/>
  <c r="CT38"/>
  <c r="CT29"/>
  <c r="CV29"/>
  <c r="CT25"/>
  <c r="CW20"/>
  <c r="CU20"/>
  <c r="CV29" i="49"/>
  <c r="CU27" i="48"/>
  <c r="CT30" i="47"/>
  <c r="CT30" i="46"/>
  <c r="CU38"/>
  <c r="CT34" i="45"/>
  <c r="CX34" s="1"/>
  <c r="P34" s="1"/>
  <c r="CW30"/>
  <c r="CT30"/>
  <c r="CW26" i="51"/>
  <c r="CT26"/>
  <c r="CV26"/>
  <c r="CW34" i="50"/>
  <c r="CW29"/>
  <c r="CT34"/>
  <c r="CV34"/>
  <c r="CT34" i="49"/>
  <c r="CU34"/>
  <c r="CW30"/>
  <c r="CT30"/>
  <c r="CW22" i="48"/>
  <c r="CT22"/>
  <c r="CW27"/>
  <c r="CV22"/>
  <c r="CW30"/>
  <c r="CU34"/>
  <c r="CV34"/>
  <c r="CU35"/>
  <c r="CU30"/>
  <c r="CT30"/>
  <c r="CV30" i="47"/>
  <c r="CV37"/>
  <c r="CU30"/>
  <c r="CW26"/>
  <c r="CU26"/>
  <c r="CV26" i="46"/>
  <c r="CU30" i="45"/>
  <c r="CW35"/>
  <c r="CT34" i="44"/>
  <c r="CV34"/>
  <c r="CV37"/>
  <c r="CT37"/>
  <c r="CU34"/>
  <c r="CT35" i="42"/>
  <c r="CW35"/>
  <c r="CW30"/>
  <c r="CT30"/>
  <c r="CU30"/>
  <c r="CT25"/>
  <c r="CT22"/>
  <c r="G19" i="25"/>
  <c r="F60"/>
  <c r="E180"/>
  <c r="I219"/>
  <c r="I179"/>
  <c r="I139"/>
  <c r="I99"/>
  <c r="I59"/>
  <c r="E80"/>
  <c r="H200"/>
  <c r="H160"/>
  <c r="H120"/>
  <c r="H80"/>
  <c r="H40"/>
  <c r="G200"/>
  <c r="G160"/>
  <c r="G120"/>
  <c r="G80"/>
  <c r="G40"/>
  <c r="F200"/>
  <c r="F160"/>
  <c r="F120"/>
  <c r="F80"/>
  <c r="F40"/>
  <c r="E140"/>
  <c r="E40"/>
  <c r="E200"/>
  <c r="E100"/>
  <c r="I199"/>
  <c r="I159"/>
  <c r="I119"/>
  <c r="G220"/>
  <c r="F100"/>
  <c r="E60"/>
  <c r="H220"/>
  <c r="G180"/>
  <c r="G100"/>
  <c r="G140"/>
  <c r="E220"/>
  <c r="H180"/>
  <c r="E160"/>
  <c r="I39"/>
  <c r="H140"/>
  <c r="F220"/>
  <c r="H100"/>
  <c r="F180"/>
  <c r="H60"/>
  <c r="F140"/>
  <c r="E120"/>
  <c r="I79"/>
  <c r="G60"/>
  <c r="E3"/>
  <c r="E164"/>
  <c r="E24"/>
  <c r="I203"/>
  <c r="I163"/>
  <c r="I123"/>
  <c r="I83"/>
  <c r="I43"/>
  <c r="E64"/>
  <c r="H184"/>
  <c r="H144"/>
  <c r="H104"/>
  <c r="H64"/>
  <c r="H24"/>
  <c r="G184"/>
  <c r="G144"/>
  <c r="G104"/>
  <c r="G64"/>
  <c r="G24"/>
  <c r="F184"/>
  <c r="F144"/>
  <c r="F104"/>
  <c r="F64"/>
  <c r="F24"/>
  <c r="E124"/>
  <c r="E184"/>
  <c r="E84"/>
  <c r="I183"/>
  <c r="I143"/>
  <c r="G124"/>
  <c r="E204"/>
  <c r="H124"/>
  <c r="F164"/>
  <c r="H204"/>
  <c r="G84"/>
  <c r="F44"/>
  <c r="H164"/>
  <c r="G44"/>
  <c r="E144"/>
  <c r="F204"/>
  <c r="I103"/>
  <c r="H44"/>
  <c r="F124"/>
  <c r="E104"/>
  <c r="I63"/>
  <c r="G204"/>
  <c r="F84"/>
  <c r="E44"/>
  <c r="I23"/>
  <c r="G164"/>
  <c r="H84"/>
  <c r="D23"/>
  <c r="A103"/>
  <c r="A143"/>
  <c r="A83"/>
  <c r="A123"/>
  <c r="D203"/>
  <c r="A63"/>
  <c r="D163"/>
  <c r="D143"/>
  <c r="A203"/>
  <c r="D183"/>
  <c r="D123"/>
  <c r="A43"/>
  <c r="D83"/>
  <c r="A163"/>
  <c r="A183"/>
  <c r="D43"/>
  <c r="D103"/>
  <c r="D63"/>
  <c r="A23"/>
  <c r="B143"/>
  <c r="B63"/>
  <c r="B183"/>
  <c r="B123"/>
  <c r="B103"/>
  <c r="B83"/>
  <c r="B23"/>
  <c r="B43"/>
  <c r="B203"/>
  <c r="B163"/>
  <c r="I194"/>
  <c r="I154"/>
  <c r="I114"/>
  <c r="I74"/>
  <c r="I34"/>
  <c r="E195"/>
  <c r="E95"/>
  <c r="E155"/>
  <c r="E55"/>
  <c r="H215"/>
  <c r="H175"/>
  <c r="H135"/>
  <c r="H95"/>
  <c r="H55"/>
  <c r="G215"/>
  <c r="G175"/>
  <c r="G135"/>
  <c r="G95"/>
  <c r="G55"/>
  <c r="F215"/>
  <c r="F175"/>
  <c r="F135"/>
  <c r="F95"/>
  <c r="E215"/>
  <c r="I214"/>
  <c r="I174"/>
  <c r="I134"/>
  <c r="I94"/>
  <c r="I54"/>
  <c r="E115"/>
  <c r="H115"/>
  <c r="F195"/>
  <c r="E135"/>
  <c r="G195"/>
  <c r="F75"/>
  <c r="G155"/>
  <c r="H75"/>
  <c r="F155"/>
  <c r="H35"/>
  <c r="F115"/>
  <c r="E75"/>
  <c r="E35"/>
  <c r="G115"/>
  <c r="E175"/>
  <c r="H195"/>
  <c r="G75"/>
  <c r="F55"/>
  <c r="H155"/>
  <c r="G35"/>
  <c r="F35"/>
  <c r="I186"/>
  <c r="I146"/>
  <c r="I106"/>
  <c r="I66"/>
  <c r="I26"/>
  <c r="E187"/>
  <c r="E87"/>
  <c r="E147"/>
  <c r="E47"/>
  <c r="I206"/>
  <c r="H207"/>
  <c r="H167"/>
  <c r="H127"/>
  <c r="H87"/>
  <c r="H47"/>
  <c r="G207"/>
  <c r="G167"/>
  <c r="G127"/>
  <c r="G87"/>
  <c r="G47"/>
  <c r="F207"/>
  <c r="F167"/>
  <c r="F127"/>
  <c r="F87"/>
  <c r="F47"/>
  <c r="E207"/>
  <c r="I166"/>
  <c r="I126"/>
  <c r="I86"/>
  <c r="I46"/>
  <c r="E107"/>
  <c r="G107"/>
  <c r="E167"/>
  <c r="F147"/>
  <c r="H187"/>
  <c r="G67"/>
  <c r="F187"/>
  <c r="H147"/>
  <c r="G27"/>
  <c r="H107"/>
  <c r="H67"/>
  <c r="H27"/>
  <c r="F107"/>
  <c r="E67"/>
  <c r="E27"/>
  <c r="G187"/>
  <c r="F67"/>
  <c r="G147"/>
  <c r="F27"/>
  <c r="E127"/>
  <c r="B146"/>
  <c r="B206"/>
  <c r="B86"/>
  <c r="B26"/>
  <c r="B167" s="1"/>
  <c r="B66"/>
  <c r="B186"/>
  <c r="B130"/>
  <c r="B210"/>
  <c r="E11"/>
  <c r="E172"/>
  <c r="E32"/>
  <c r="I211"/>
  <c r="I171"/>
  <c r="I131"/>
  <c r="I91"/>
  <c r="I51"/>
  <c r="E72"/>
  <c r="H192"/>
  <c r="H152"/>
  <c r="H112"/>
  <c r="H72"/>
  <c r="H32"/>
  <c r="G192"/>
  <c r="G152"/>
  <c r="G112"/>
  <c r="G72"/>
  <c r="G32"/>
  <c r="F192"/>
  <c r="F152"/>
  <c r="F112"/>
  <c r="F72"/>
  <c r="F32"/>
  <c r="E132"/>
  <c r="E192"/>
  <c r="E92"/>
  <c r="I191"/>
  <c r="I151"/>
  <c r="I111"/>
  <c r="H132"/>
  <c r="F212"/>
  <c r="I31"/>
  <c r="I71"/>
  <c r="H92"/>
  <c r="F172"/>
  <c r="F52"/>
  <c r="G212"/>
  <c r="F92"/>
  <c r="G172"/>
  <c r="H52"/>
  <c r="F132"/>
  <c r="E112"/>
  <c r="G132"/>
  <c r="E212"/>
  <c r="H212"/>
  <c r="G92"/>
  <c r="H172"/>
  <c r="G52"/>
  <c r="E152"/>
  <c r="E52"/>
  <c r="E81"/>
  <c r="H201"/>
  <c r="H161"/>
  <c r="H121"/>
  <c r="H81"/>
  <c r="H41"/>
  <c r="G201"/>
  <c r="G161"/>
  <c r="G121"/>
  <c r="G81"/>
  <c r="G41"/>
  <c r="F201"/>
  <c r="F161"/>
  <c r="F121"/>
  <c r="F81"/>
  <c r="F41"/>
  <c r="E141"/>
  <c r="E41"/>
  <c r="I220"/>
  <c r="I180"/>
  <c r="I140"/>
  <c r="I100"/>
  <c r="I60"/>
  <c r="E201"/>
  <c r="E101"/>
  <c r="E161"/>
  <c r="E61"/>
  <c r="G181"/>
  <c r="I120"/>
  <c r="H141"/>
  <c r="G141"/>
  <c r="E221"/>
  <c r="H181"/>
  <c r="F221"/>
  <c r="E181"/>
  <c r="H221"/>
  <c r="G101"/>
  <c r="I160"/>
  <c r="I80"/>
  <c r="H101"/>
  <c r="F181"/>
  <c r="F61"/>
  <c r="I40"/>
  <c r="H61"/>
  <c r="F141"/>
  <c r="E121"/>
  <c r="I200"/>
  <c r="G221"/>
  <c r="F101"/>
  <c r="G61"/>
  <c r="E73"/>
  <c r="H193"/>
  <c r="H153"/>
  <c r="H113"/>
  <c r="H73"/>
  <c r="H33"/>
  <c r="G193"/>
  <c r="G153"/>
  <c r="G113"/>
  <c r="G73"/>
  <c r="G33"/>
  <c r="F193"/>
  <c r="F153"/>
  <c r="F113"/>
  <c r="F73"/>
  <c r="F33"/>
  <c r="E133"/>
  <c r="I212"/>
  <c r="I172"/>
  <c r="I132"/>
  <c r="I92"/>
  <c r="I52"/>
  <c r="E193"/>
  <c r="E93"/>
  <c r="E153"/>
  <c r="E53"/>
  <c r="H93"/>
  <c r="F173"/>
  <c r="F53"/>
  <c r="I152"/>
  <c r="I112"/>
  <c r="H53"/>
  <c r="F133"/>
  <c r="E113"/>
  <c r="E33"/>
  <c r="I72"/>
  <c r="I32"/>
  <c r="G213"/>
  <c r="F93"/>
  <c r="G173"/>
  <c r="E213"/>
  <c r="I192"/>
  <c r="H213"/>
  <c r="G93"/>
  <c r="H173"/>
  <c r="G53"/>
  <c r="H133"/>
  <c r="F213"/>
  <c r="E173"/>
  <c r="G133"/>
  <c r="G21"/>
  <c r="I221"/>
  <c r="I181"/>
  <c r="I141"/>
  <c r="I101"/>
  <c r="I61"/>
  <c r="I201"/>
  <c r="I121"/>
  <c r="I161"/>
  <c r="I81"/>
  <c r="I41"/>
  <c r="E13"/>
  <c r="H194"/>
  <c r="H154"/>
  <c r="H114"/>
  <c r="H74"/>
  <c r="H34"/>
  <c r="G194"/>
  <c r="G154"/>
  <c r="G114"/>
  <c r="G74"/>
  <c r="G34"/>
  <c r="F194"/>
  <c r="F154"/>
  <c r="F114"/>
  <c r="F74"/>
  <c r="F34"/>
  <c r="E134"/>
  <c r="E194"/>
  <c r="E94"/>
  <c r="I213"/>
  <c r="I173"/>
  <c r="I133"/>
  <c r="I93"/>
  <c r="I53"/>
  <c r="E154"/>
  <c r="E54"/>
  <c r="H214"/>
  <c r="H174"/>
  <c r="H134"/>
  <c r="H94"/>
  <c r="H54"/>
  <c r="G214"/>
  <c r="G174"/>
  <c r="G134"/>
  <c r="G94"/>
  <c r="G54"/>
  <c r="F214"/>
  <c r="F174"/>
  <c r="F134"/>
  <c r="F94"/>
  <c r="E214"/>
  <c r="E114"/>
  <c r="I73"/>
  <c r="E34"/>
  <c r="E74"/>
  <c r="I153"/>
  <c r="I113"/>
  <c r="I33"/>
  <c r="I193"/>
  <c r="E174"/>
  <c r="F54"/>
  <c r="E5"/>
  <c r="H186"/>
  <c r="H146"/>
  <c r="H106"/>
  <c r="H66"/>
  <c r="H26"/>
  <c r="G186"/>
  <c r="G146"/>
  <c r="G106"/>
  <c r="G66"/>
  <c r="G26"/>
  <c r="F186"/>
  <c r="F146"/>
  <c r="F106"/>
  <c r="F66"/>
  <c r="F26"/>
  <c r="E126"/>
  <c r="E186"/>
  <c r="E86"/>
  <c r="I205"/>
  <c r="I165"/>
  <c r="I125"/>
  <c r="I85"/>
  <c r="I45"/>
  <c r="E146"/>
  <c r="E46"/>
  <c r="H206"/>
  <c r="H166"/>
  <c r="H126"/>
  <c r="H86"/>
  <c r="H46"/>
  <c r="G206"/>
  <c r="G166"/>
  <c r="G126"/>
  <c r="G86"/>
  <c r="G46"/>
  <c r="F206"/>
  <c r="F166"/>
  <c r="F126"/>
  <c r="F86"/>
  <c r="F46"/>
  <c r="E206"/>
  <c r="I65"/>
  <c r="I25"/>
  <c r="E166"/>
  <c r="I145"/>
  <c r="E106"/>
  <c r="I185"/>
  <c r="E66"/>
  <c r="E26"/>
  <c r="I105"/>
  <c r="B25"/>
  <c r="B46" s="1"/>
  <c r="B125"/>
  <c r="B145"/>
  <c r="B85"/>
  <c r="B185"/>
  <c r="B110"/>
  <c r="I218"/>
  <c r="I178"/>
  <c r="I138"/>
  <c r="I98"/>
  <c r="I58"/>
  <c r="E119"/>
  <c r="F59"/>
  <c r="E179"/>
  <c r="E39"/>
  <c r="I198"/>
  <c r="E79"/>
  <c r="H199"/>
  <c r="H159"/>
  <c r="H119"/>
  <c r="H79"/>
  <c r="H39"/>
  <c r="G199"/>
  <c r="G159"/>
  <c r="G119"/>
  <c r="G79"/>
  <c r="G39"/>
  <c r="F199"/>
  <c r="F159"/>
  <c r="F119"/>
  <c r="F79"/>
  <c r="F39"/>
  <c r="E139"/>
  <c r="I158"/>
  <c r="I118"/>
  <c r="I78"/>
  <c r="I38"/>
  <c r="E199"/>
  <c r="H59"/>
  <c r="F139"/>
  <c r="G139"/>
  <c r="H219"/>
  <c r="G219"/>
  <c r="F99"/>
  <c r="E59"/>
  <c r="E219"/>
  <c r="G99"/>
  <c r="G179"/>
  <c r="H179"/>
  <c r="G59"/>
  <c r="E159"/>
  <c r="H139"/>
  <c r="F219"/>
  <c r="H99"/>
  <c r="F179"/>
  <c r="E99"/>
  <c r="I210"/>
  <c r="I170"/>
  <c r="I130"/>
  <c r="I90"/>
  <c r="I50"/>
  <c r="E111"/>
  <c r="I190"/>
  <c r="E171"/>
  <c r="E31"/>
  <c r="E71"/>
  <c r="H191"/>
  <c r="H151"/>
  <c r="H111"/>
  <c r="H71"/>
  <c r="H31"/>
  <c r="G191"/>
  <c r="G151"/>
  <c r="G111"/>
  <c r="G71"/>
  <c r="G31"/>
  <c r="F191"/>
  <c r="F151"/>
  <c r="F111"/>
  <c r="F71"/>
  <c r="F31"/>
  <c r="E131"/>
  <c r="I150"/>
  <c r="I110"/>
  <c r="I70"/>
  <c r="I30"/>
  <c r="E191"/>
  <c r="H171"/>
  <c r="G51"/>
  <c r="E151"/>
  <c r="H131"/>
  <c r="F211"/>
  <c r="H91"/>
  <c r="F171"/>
  <c r="F51"/>
  <c r="E91"/>
  <c r="H51"/>
  <c r="F131"/>
  <c r="F91"/>
  <c r="E51"/>
  <c r="G171"/>
  <c r="G131"/>
  <c r="E211"/>
  <c r="H211"/>
  <c r="G91"/>
  <c r="G211"/>
  <c r="B30"/>
  <c r="B51" s="1"/>
  <c r="E65"/>
  <c r="H185"/>
  <c r="H145"/>
  <c r="H105"/>
  <c r="H65"/>
  <c r="H25"/>
  <c r="G185"/>
  <c r="G145"/>
  <c r="G105"/>
  <c r="G65"/>
  <c r="G25"/>
  <c r="F185"/>
  <c r="F145"/>
  <c r="F105"/>
  <c r="F65"/>
  <c r="F25"/>
  <c r="E125"/>
  <c r="I204"/>
  <c r="I164"/>
  <c r="I124"/>
  <c r="I84"/>
  <c r="I44"/>
  <c r="E185"/>
  <c r="E85"/>
  <c r="E145"/>
  <c r="E45"/>
  <c r="I24"/>
  <c r="H205"/>
  <c r="G85"/>
  <c r="F165"/>
  <c r="I144"/>
  <c r="H165"/>
  <c r="G45"/>
  <c r="H85"/>
  <c r="H45"/>
  <c r="H125"/>
  <c r="F205"/>
  <c r="E165"/>
  <c r="I184"/>
  <c r="G205"/>
  <c r="F85"/>
  <c r="I104"/>
  <c r="G165"/>
  <c r="I64"/>
  <c r="G125"/>
  <c r="E205"/>
  <c r="E25"/>
  <c r="F45"/>
  <c r="F125"/>
  <c r="E105"/>
  <c r="B24"/>
  <c r="B165" s="1"/>
  <c r="B64"/>
  <c r="B184"/>
  <c r="B164"/>
  <c r="B104"/>
  <c r="B44"/>
  <c r="B124"/>
  <c r="B144"/>
  <c r="B204"/>
  <c r="B84"/>
  <c r="B171"/>
  <c r="B70"/>
  <c r="I202"/>
  <c r="I162"/>
  <c r="I122"/>
  <c r="I82"/>
  <c r="I42"/>
  <c r="H183"/>
  <c r="H143"/>
  <c r="H103"/>
  <c r="H63"/>
  <c r="H23"/>
  <c r="G183"/>
  <c r="G143"/>
  <c r="G103"/>
  <c r="G63"/>
  <c r="G23"/>
  <c r="F183"/>
  <c r="F143"/>
  <c r="F103"/>
  <c r="F63"/>
  <c r="F23"/>
  <c r="E123"/>
  <c r="E23"/>
  <c r="F83"/>
  <c r="E183"/>
  <c r="E83"/>
  <c r="H202"/>
  <c r="H162"/>
  <c r="H122"/>
  <c r="H82"/>
  <c r="H42"/>
  <c r="G202"/>
  <c r="G162"/>
  <c r="G122"/>
  <c r="G82"/>
  <c r="G42"/>
  <c r="F202"/>
  <c r="F162"/>
  <c r="F122"/>
  <c r="F82"/>
  <c r="F42"/>
  <c r="E143"/>
  <c r="E43"/>
  <c r="I182"/>
  <c r="I142"/>
  <c r="I102"/>
  <c r="I62"/>
  <c r="I22"/>
  <c r="H203"/>
  <c r="H163"/>
  <c r="H123"/>
  <c r="H83"/>
  <c r="H43"/>
  <c r="G203"/>
  <c r="G163"/>
  <c r="G123"/>
  <c r="G83"/>
  <c r="G43"/>
  <c r="F203"/>
  <c r="F163"/>
  <c r="F123"/>
  <c r="F43"/>
  <c r="E203"/>
  <c r="G182"/>
  <c r="F62"/>
  <c r="E63"/>
  <c r="G62"/>
  <c r="E163"/>
  <c r="G142"/>
  <c r="F22"/>
  <c r="E22"/>
  <c r="H142"/>
  <c r="G102"/>
  <c r="H182"/>
  <c r="G22"/>
  <c r="H102"/>
  <c r="F182"/>
  <c r="E103"/>
  <c r="H62"/>
  <c r="F142"/>
  <c r="H22"/>
  <c r="F102"/>
  <c r="E62"/>
  <c r="E15"/>
  <c r="E96"/>
  <c r="I195"/>
  <c r="I155"/>
  <c r="I115"/>
  <c r="I75"/>
  <c r="I35"/>
  <c r="E156"/>
  <c r="E56"/>
  <c r="H216"/>
  <c r="H176"/>
  <c r="H136"/>
  <c r="H96"/>
  <c r="H56"/>
  <c r="G216"/>
  <c r="G176"/>
  <c r="G136"/>
  <c r="G96"/>
  <c r="G56"/>
  <c r="F216"/>
  <c r="F176"/>
  <c r="F136"/>
  <c r="F96"/>
  <c r="E216"/>
  <c r="F56"/>
  <c r="E116"/>
  <c r="E176"/>
  <c r="E36"/>
  <c r="I215"/>
  <c r="I175"/>
  <c r="I135"/>
  <c r="H76"/>
  <c r="F156"/>
  <c r="H36"/>
  <c r="F116"/>
  <c r="E76"/>
  <c r="I55"/>
  <c r="G156"/>
  <c r="I95"/>
  <c r="G196"/>
  <c r="F76"/>
  <c r="F36"/>
  <c r="G116"/>
  <c r="H196"/>
  <c r="G76"/>
  <c r="E196"/>
  <c r="H156"/>
  <c r="G36"/>
  <c r="H116"/>
  <c r="F196"/>
  <c r="E136"/>
  <c r="E7"/>
  <c r="E88"/>
  <c r="I187"/>
  <c r="I147"/>
  <c r="I107"/>
  <c r="I67"/>
  <c r="I27"/>
  <c r="E148"/>
  <c r="E48"/>
  <c r="H208"/>
  <c r="H168"/>
  <c r="H128"/>
  <c r="H88"/>
  <c r="H48"/>
  <c r="G208"/>
  <c r="G168"/>
  <c r="G128"/>
  <c r="G88"/>
  <c r="G48"/>
  <c r="F208"/>
  <c r="F168"/>
  <c r="F128"/>
  <c r="F88"/>
  <c r="F48"/>
  <c r="E208"/>
  <c r="E108"/>
  <c r="E168"/>
  <c r="E28"/>
  <c r="I207"/>
  <c r="I167"/>
  <c r="I127"/>
  <c r="I47"/>
  <c r="H188"/>
  <c r="G68"/>
  <c r="E188"/>
  <c r="H68"/>
  <c r="H28"/>
  <c r="H148"/>
  <c r="G28"/>
  <c r="F108"/>
  <c r="E68"/>
  <c r="H108"/>
  <c r="F188"/>
  <c r="E128"/>
  <c r="G188"/>
  <c r="F68"/>
  <c r="G148"/>
  <c r="F28"/>
  <c r="I87"/>
  <c r="G108"/>
  <c r="F148"/>
  <c r="B27"/>
  <c r="B48" s="1"/>
  <c r="B187"/>
  <c r="B87"/>
  <c r="B67"/>
  <c r="B107"/>
  <c r="B207"/>
  <c r="E157"/>
  <c r="E57"/>
  <c r="H217"/>
  <c r="H177"/>
  <c r="H137"/>
  <c r="H97"/>
  <c r="H57"/>
  <c r="G217"/>
  <c r="G177"/>
  <c r="G137"/>
  <c r="G97"/>
  <c r="G57"/>
  <c r="F217"/>
  <c r="F177"/>
  <c r="F137"/>
  <c r="F97"/>
  <c r="E217"/>
  <c r="I196"/>
  <c r="I156"/>
  <c r="I116"/>
  <c r="I76"/>
  <c r="I36"/>
  <c r="E117"/>
  <c r="F57"/>
  <c r="E177"/>
  <c r="E37"/>
  <c r="E77"/>
  <c r="H37"/>
  <c r="F117"/>
  <c r="G77"/>
  <c r="E197"/>
  <c r="I176"/>
  <c r="G197"/>
  <c r="F77"/>
  <c r="E97"/>
  <c r="I216"/>
  <c r="G157"/>
  <c r="F37"/>
  <c r="I96"/>
  <c r="G117"/>
  <c r="I56"/>
  <c r="H157"/>
  <c r="G37"/>
  <c r="H117"/>
  <c r="F197"/>
  <c r="E137"/>
  <c r="I136"/>
  <c r="H77"/>
  <c r="F157"/>
  <c r="H197"/>
  <c r="E149"/>
  <c r="E49"/>
  <c r="H209"/>
  <c r="H169"/>
  <c r="H129"/>
  <c r="H89"/>
  <c r="H49"/>
  <c r="G209"/>
  <c r="G169"/>
  <c r="G129"/>
  <c r="G89"/>
  <c r="G49"/>
  <c r="F209"/>
  <c r="F169"/>
  <c r="F129"/>
  <c r="F89"/>
  <c r="F49"/>
  <c r="E209"/>
  <c r="I188"/>
  <c r="I148"/>
  <c r="I108"/>
  <c r="I68"/>
  <c r="I28"/>
  <c r="E109"/>
  <c r="E169"/>
  <c r="E29"/>
  <c r="E69"/>
  <c r="I88"/>
  <c r="H149"/>
  <c r="G29"/>
  <c r="F69"/>
  <c r="E89"/>
  <c r="I208"/>
  <c r="I48"/>
  <c r="H109"/>
  <c r="F189"/>
  <c r="E129"/>
  <c r="H69"/>
  <c r="F149"/>
  <c r="G189"/>
  <c r="I128"/>
  <c r="G149"/>
  <c r="F29"/>
  <c r="G109"/>
  <c r="I168"/>
  <c r="H189"/>
  <c r="G69"/>
  <c r="E189"/>
  <c r="H29"/>
  <c r="F109"/>
  <c r="B28"/>
  <c r="B69" s="1"/>
  <c r="B168"/>
  <c r="B188"/>
  <c r="B68"/>
  <c r="B88"/>
  <c r="G17"/>
  <c r="H218"/>
  <c r="H178"/>
  <c r="H138"/>
  <c r="H98"/>
  <c r="H58"/>
  <c r="G218"/>
  <c r="G178"/>
  <c r="G138"/>
  <c r="G98"/>
  <c r="G58"/>
  <c r="F218"/>
  <c r="F178"/>
  <c r="F138"/>
  <c r="F98"/>
  <c r="E218"/>
  <c r="E118"/>
  <c r="F58"/>
  <c r="E178"/>
  <c r="E38"/>
  <c r="I197"/>
  <c r="I157"/>
  <c r="I117"/>
  <c r="I77"/>
  <c r="I37"/>
  <c r="E78"/>
  <c r="H198"/>
  <c r="H158"/>
  <c r="H118"/>
  <c r="H78"/>
  <c r="H38"/>
  <c r="G198"/>
  <c r="G158"/>
  <c r="G118"/>
  <c r="G78"/>
  <c r="G38"/>
  <c r="F198"/>
  <c r="F158"/>
  <c r="F118"/>
  <c r="F78"/>
  <c r="F38"/>
  <c r="E138"/>
  <c r="I137"/>
  <c r="E98"/>
  <c r="I177"/>
  <c r="E58"/>
  <c r="I97"/>
  <c r="I57"/>
  <c r="E158"/>
  <c r="E198"/>
  <c r="I217"/>
  <c r="E9"/>
  <c r="H210"/>
  <c r="H170"/>
  <c r="H130"/>
  <c r="H90"/>
  <c r="H50"/>
  <c r="G210"/>
  <c r="G170"/>
  <c r="G130"/>
  <c r="G90"/>
  <c r="G50"/>
  <c r="F210"/>
  <c r="F170"/>
  <c r="F130"/>
  <c r="F90"/>
  <c r="F50"/>
  <c r="E210"/>
  <c r="E110"/>
  <c r="F70"/>
  <c r="E170"/>
  <c r="E30"/>
  <c r="I189"/>
  <c r="I149"/>
  <c r="I109"/>
  <c r="I69"/>
  <c r="I29"/>
  <c r="E70"/>
  <c r="H190"/>
  <c r="H150"/>
  <c r="H110"/>
  <c r="H70"/>
  <c r="H30"/>
  <c r="G190"/>
  <c r="G150"/>
  <c r="G110"/>
  <c r="G70"/>
  <c r="G30"/>
  <c r="F190"/>
  <c r="F150"/>
  <c r="F110"/>
  <c r="F30"/>
  <c r="E130"/>
  <c r="I169"/>
  <c r="I89"/>
  <c r="E150"/>
  <c r="I209"/>
  <c r="I49"/>
  <c r="E50"/>
  <c r="I129"/>
  <c r="E190"/>
  <c r="E90"/>
  <c r="B109"/>
  <c r="B29"/>
  <c r="B32" s="1"/>
  <c r="B133" s="1"/>
  <c r="B89"/>
  <c r="B35"/>
  <c r="B113"/>
  <c r="B193"/>
  <c r="B93"/>
  <c r="B153"/>
  <c r="B213"/>
  <c r="CT28" i="51"/>
  <c r="CV21"/>
  <c r="CT21"/>
  <c r="CU21"/>
  <c r="CV26" i="50"/>
  <c r="CT26"/>
  <c r="CU23"/>
  <c r="CW23"/>
  <c r="CV20"/>
  <c r="CT33"/>
  <c r="CU32"/>
  <c r="CV25"/>
  <c r="CV23"/>
  <c r="CW25"/>
  <c r="CU21"/>
  <c r="CT21"/>
  <c r="CW21"/>
  <c r="CV32" i="49"/>
  <c r="CT32"/>
  <c r="CW29"/>
  <c r="CW32"/>
  <c r="CW36"/>
  <c r="CT29"/>
  <c r="CT21"/>
  <c r="CW21"/>
  <c r="CV27" i="48"/>
  <c r="CW38"/>
  <c r="CT25"/>
  <c r="CT38"/>
  <c r="CW25"/>
  <c r="CV25"/>
  <c r="CV21"/>
  <c r="CT21"/>
  <c r="CU21"/>
  <c r="CV25" i="47"/>
  <c r="CT37"/>
  <c r="CT25"/>
  <c r="CW25"/>
  <c r="CU32"/>
  <c r="CV21" i="46"/>
  <c r="CT22"/>
  <c r="CV22"/>
  <c r="CV30"/>
  <c r="CX30" s="1"/>
  <c r="P30" s="1"/>
  <c r="CW31"/>
  <c r="CT31"/>
  <c r="CW21"/>
  <c r="CT21"/>
  <c r="CU26" i="45"/>
  <c r="CT26"/>
  <c r="CT38"/>
  <c r="CT32"/>
  <c r="CU38"/>
  <c r="CV26"/>
  <c r="CW38"/>
  <c r="CW32"/>
  <c r="CV38" i="44"/>
  <c r="CT38"/>
  <c r="CU30"/>
  <c r="CU22" i="43"/>
  <c r="CU37"/>
  <c r="CT25"/>
  <c r="CX25" s="1"/>
  <c r="P25" s="1"/>
  <c r="CW37"/>
  <c r="CV37"/>
  <c r="CW21"/>
  <c r="CT21"/>
  <c r="CU21"/>
  <c r="CU25" i="42"/>
  <c r="CV25"/>
  <c r="CW22"/>
  <c r="CW34"/>
  <c r="CU22"/>
  <c r="CU34"/>
  <c r="I2" i="25"/>
  <c r="E202"/>
  <c r="E42"/>
  <c r="E82"/>
  <c r="E102"/>
  <c r="E122"/>
  <c r="E142"/>
  <c r="E162"/>
  <c r="E182"/>
  <c r="CV38" i="51"/>
  <c r="CW28"/>
  <c r="CT32"/>
  <c r="CW32"/>
  <c r="CU38"/>
  <c r="CW38"/>
  <c r="CU22" i="50"/>
  <c r="CW22"/>
  <c r="CT22"/>
  <c r="CU33" i="49"/>
  <c r="CW33"/>
  <c r="CU21"/>
  <c r="CV36"/>
  <c r="CT36"/>
  <c r="CT33"/>
  <c r="CU38" i="48"/>
  <c r="CT31"/>
  <c r="CX31" s="1"/>
  <c r="P31" s="1"/>
  <c r="CT24"/>
  <c r="CV28"/>
  <c r="CW37"/>
  <c r="CW26"/>
  <c r="CU24"/>
  <c r="CT28"/>
  <c r="CU37"/>
  <c r="CT26"/>
  <c r="CW31" i="47"/>
  <c r="CW34"/>
  <c r="CU27"/>
  <c r="CT20"/>
  <c r="CV29"/>
  <c r="CV27"/>
  <c r="CU20"/>
  <c r="CW29"/>
  <c r="CT31"/>
  <c r="CX31" s="1"/>
  <c r="P31" s="1"/>
  <c r="CU29"/>
  <c r="CW27"/>
  <c r="CW20"/>
  <c r="CW32"/>
  <c r="CV32"/>
  <c r="CT23" i="46"/>
  <c r="CV32"/>
  <c r="CV25"/>
  <c r="CU23"/>
  <c r="CW26"/>
  <c r="CW38"/>
  <c r="CT25"/>
  <c r="CU32"/>
  <c r="CT26"/>
  <c r="CV38"/>
  <c r="CT32"/>
  <c r="CW25"/>
  <c r="CV23"/>
  <c r="CW22" i="45"/>
  <c r="CU22"/>
  <c r="CV22"/>
  <c r="CT29"/>
  <c r="CV31"/>
  <c r="CU29"/>
  <c r="CU35"/>
  <c r="CV30" i="44"/>
  <c r="CW30"/>
  <c r="CW34" i="43"/>
  <c r="CV33"/>
  <c r="CU34"/>
  <c r="CW33"/>
  <c r="CT22"/>
  <c r="CT34"/>
  <c r="CV22"/>
  <c r="CW38"/>
  <c r="CU37" i="42"/>
  <c r="CU35"/>
  <c r="CW37"/>
  <c r="CU28"/>
  <c r="CW28"/>
  <c r="CV37"/>
  <c r="CW27" i="50"/>
  <c r="CT27"/>
  <c r="CU27"/>
  <c r="CW37" i="45"/>
  <c r="CT37"/>
  <c r="CV35"/>
  <c r="CW31"/>
  <c r="CT31"/>
  <c r="CV29"/>
  <c r="CV24" i="48"/>
  <c r="CV37"/>
  <c r="CV34" i="47"/>
  <c r="CT34"/>
  <c r="CU32" i="45"/>
  <c r="CV21" i="44"/>
  <c r="CU21"/>
  <c r="CT21"/>
  <c r="CU33" i="43"/>
  <c r="CX25" i="44"/>
  <c r="P25" s="1"/>
  <c r="CX22" i="46"/>
  <c r="P22" s="1"/>
  <c r="CX27" i="42"/>
  <c r="P27" s="1"/>
  <c r="CX30" i="43"/>
  <c r="P30" s="1"/>
  <c r="CU27" i="51"/>
  <c r="CV27"/>
  <c r="CW27"/>
  <c r="CT27"/>
  <c r="CT24"/>
  <c r="CU24"/>
  <c r="CW24"/>
  <c r="CV24"/>
  <c r="CU31"/>
  <c r="CV31"/>
  <c r="CW31"/>
  <c r="CT31"/>
  <c r="CT36"/>
  <c r="CU36"/>
  <c r="CV36"/>
  <c r="CW36"/>
  <c r="CX25"/>
  <c r="P25" s="1"/>
  <c r="CW20"/>
  <c r="CT20"/>
  <c r="CU20"/>
  <c r="CV20"/>
  <c r="CU29"/>
  <c r="CV29"/>
  <c r="CT29"/>
  <c r="CW29"/>
  <c r="CW22"/>
  <c r="CT22"/>
  <c r="CU22"/>
  <c r="CV22"/>
  <c r="CU23"/>
  <c r="CV23"/>
  <c r="CW23"/>
  <c r="CT23"/>
  <c r="CT33"/>
  <c r="CU33"/>
  <c r="CW33"/>
  <c r="CV33"/>
  <c r="CX33" i="50"/>
  <c r="P33" s="1"/>
  <c r="CU31"/>
  <c r="CV31"/>
  <c r="CW31"/>
  <c r="CT31"/>
  <c r="CW36"/>
  <c r="CT36"/>
  <c r="CV36"/>
  <c r="CU36"/>
  <c r="CW24"/>
  <c r="CT24"/>
  <c r="CU24"/>
  <c r="CV24"/>
  <c r="CU35"/>
  <c r="CV35"/>
  <c r="CW35"/>
  <c r="CT35"/>
  <c r="CV28"/>
  <c r="CT28"/>
  <c r="CU28"/>
  <c r="CW28"/>
  <c r="CX30"/>
  <c r="P30" s="1"/>
  <c r="CT28" i="49"/>
  <c r="CU28"/>
  <c r="CW28"/>
  <c r="CV28"/>
  <c r="CU35"/>
  <c r="CV35"/>
  <c r="CW35"/>
  <c r="CT35"/>
  <c r="CT24"/>
  <c r="CW24"/>
  <c r="CU24"/>
  <c r="CV24"/>
  <c r="CT20"/>
  <c r="CU20"/>
  <c r="CV20"/>
  <c r="CW20"/>
  <c r="CT37"/>
  <c r="CV37"/>
  <c r="CW37"/>
  <c r="CU37"/>
  <c r="CU27"/>
  <c r="CV27"/>
  <c r="CW27"/>
  <c r="CT27"/>
  <c r="CU31"/>
  <c r="CV31"/>
  <c r="CW31"/>
  <c r="CT31"/>
  <c r="CU23"/>
  <c r="CV23"/>
  <c r="CW23"/>
  <c r="CT23"/>
  <c r="CX38"/>
  <c r="P38" s="1"/>
  <c r="CV36" i="48"/>
  <c r="CT36"/>
  <c r="CU36"/>
  <c r="CW36"/>
  <c r="CT33"/>
  <c r="CU33"/>
  <c r="CV33"/>
  <c r="CW33"/>
  <c r="CT20"/>
  <c r="CW20"/>
  <c r="CU20"/>
  <c r="CV20"/>
  <c r="CU23"/>
  <c r="CV23"/>
  <c r="CW23"/>
  <c r="CT23"/>
  <c r="CV32"/>
  <c r="CT32"/>
  <c r="CW32"/>
  <c r="CU32"/>
  <c r="CV29"/>
  <c r="CT29"/>
  <c r="CW29"/>
  <c r="CU29"/>
  <c r="CV36" i="47"/>
  <c r="CT36"/>
  <c r="CU36"/>
  <c r="CW36"/>
  <c r="CW33"/>
  <c r="CT33"/>
  <c r="CU33"/>
  <c r="CV33"/>
  <c r="CU35"/>
  <c r="CV35"/>
  <c r="CW35"/>
  <c r="CT35"/>
  <c r="CT24"/>
  <c r="CU24"/>
  <c r="CV24"/>
  <c r="CW24"/>
  <c r="CV21"/>
  <c r="CW21"/>
  <c r="CT21"/>
  <c r="CU21"/>
  <c r="CU23"/>
  <c r="CV23"/>
  <c r="CW23"/>
  <c r="CT23"/>
  <c r="CT28"/>
  <c r="CW28"/>
  <c r="CU28"/>
  <c r="CV28"/>
  <c r="CX22"/>
  <c r="P22" s="1"/>
  <c r="CU27" i="46"/>
  <c r="CV27"/>
  <c r="CW27"/>
  <c r="CT27"/>
  <c r="CT24"/>
  <c r="CU24"/>
  <c r="CV24"/>
  <c r="CW24"/>
  <c r="CT36"/>
  <c r="CU36"/>
  <c r="CV36"/>
  <c r="CW36"/>
  <c r="CT20"/>
  <c r="CU20"/>
  <c r="CW20"/>
  <c r="CV20"/>
  <c r="CW28"/>
  <c r="CT28"/>
  <c r="CU28"/>
  <c r="CV28"/>
  <c r="CU35"/>
  <c r="CV35"/>
  <c r="CW35"/>
  <c r="CT35"/>
  <c r="CU29"/>
  <c r="CT29"/>
  <c r="CV29"/>
  <c r="CW29"/>
  <c r="CW33"/>
  <c r="CU33"/>
  <c r="CT33"/>
  <c r="CV33"/>
  <c r="CV24" i="45"/>
  <c r="CT24"/>
  <c r="CU24"/>
  <c r="CW24"/>
  <c r="CT28"/>
  <c r="CU28"/>
  <c r="CV28"/>
  <c r="CW28"/>
  <c r="CU27"/>
  <c r="CV27"/>
  <c r="CW27"/>
  <c r="CT27"/>
  <c r="CV36"/>
  <c r="CT36"/>
  <c r="CU36"/>
  <c r="CW36"/>
  <c r="CU23"/>
  <c r="CV23"/>
  <c r="CW23"/>
  <c r="CT23"/>
  <c r="CT21"/>
  <c r="CW21"/>
  <c r="CU21"/>
  <c r="CV21"/>
  <c r="CT25"/>
  <c r="CW25"/>
  <c r="CU25"/>
  <c r="CV25"/>
  <c r="CT33"/>
  <c r="CU33"/>
  <c r="CV33"/>
  <c r="CW33"/>
  <c r="CT20"/>
  <c r="CW20"/>
  <c r="CU20"/>
  <c r="CV20"/>
  <c r="CW20" i="44"/>
  <c r="CT20"/>
  <c r="CU20"/>
  <c r="CV20"/>
  <c r="CU27"/>
  <c r="CV27"/>
  <c r="CW27"/>
  <c r="CT27"/>
  <c r="CW24"/>
  <c r="CT24"/>
  <c r="CU24"/>
  <c r="CV24"/>
  <c r="CX35"/>
  <c r="P35" s="1"/>
  <c r="CV36"/>
  <c r="CT36"/>
  <c r="CU36"/>
  <c r="CW36"/>
  <c r="CV32"/>
  <c r="CT32"/>
  <c r="CU32"/>
  <c r="CW32"/>
  <c r="CX22"/>
  <c r="P22" s="1"/>
  <c r="CU23"/>
  <c r="CV23"/>
  <c r="CW23"/>
  <c r="CT23"/>
  <c r="CV28"/>
  <c r="CT28"/>
  <c r="CW28"/>
  <c r="CU28"/>
  <c r="CT33"/>
  <c r="CV33"/>
  <c r="CU33"/>
  <c r="CW33"/>
  <c r="CT29"/>
  <c r="CU29"/>
  <c r="CV29"/>
  <c r="CW29"/>
  <c r="CU31"/>
  <c r="CV31"/>
  <c r="CW31"/>
  <c r="CT31"/>
  <c r="CU31" i="43"/>
  <c r="CV31"/>
  <c r="CW31"/>
  <c r="CT31"/>
  <c r="CU35"/>
  <c r="CV35"/>
  <c r="CW35"/>
  <c r="CT35"/>
  <c r="CT20"/>
  <c r="CW20"/>
  <c r="CV20"/>
  <c r="CU20"/>
  <c r="CT32"/>
  <c r="CV32"/>
  <c r="CW32"/>
  <c r="CU32"/>
  <c r="CT36"/>
  <c r="CV36"/>
  <c r="CW36"/>
  <c r="CU36"/>
  <c r="CU23"/>
  <c r="CV23"/>
  <c r="CW23"/>
  <c r="CT23"/>
  <c r="CU27"/>
  <c r="CV27"/>
  <c r="CW27"/>
  <c r="CT27"/>
  <c r="CT24"/>
  <c r="CU24"/>
  <c r="CV24"/>
  <c r="CW24"/>
  <c r="CX29"/>
  <c r="P29" s="1"/>
  <c r="CT28"/>
  <c r="CW28"/>
  <c r="CU28"/>
  <c r="CV28"/>
  <c r="CU33" i="42"/>
  <c r="CV33"/>
  <c r="CW33"/>
  <c r="CT33"/>
  <c r="CW38"/>
  <c r="CV38"/>
  <c r="CT38"/>
  <c r="CU38"/>
  <c r="CT20"/>
  <c r="CU20"/>
  <c r="CV20"/>
  <c r="CW20"/>
  <c r="CT32"/>
  <c r="CV32"/>
  <c r="CU32"/>
  <c r="CW32"/>
  <c r="CU31"/>
  <c r="CV31"/>
  <c r="CW31"/>
  <c r="CT31"/>
  <c r="CT36"/>
  <c r="CV36"/>
  <c r="CW36"/>
  <c r="CU36"/>
  <c r="CW24"/>
  <c r="CT24"/>
  <c r="CU24"/>
  <c r="CV24"/>
  <c r="CU23"/>
  <c r="CT23"/>
  <c r="CV23"/>
  <c r="CW23"/>
  <c r="CW26"/>
  <c r="CU26"/>
  <c r="CV26"/>
  <c r="CT26"/>
  <c r="CU21"/>
  <c r="CV21"/>
  <c r="CT21"/>
  <c r="CW21"/>
  <c r="CT29"/>
  <c r="CV29"/>
  <c r="CW29"/>
  <c r="CU29"/>
  <c r="E2" i="25"/>
  <c r="H20"/>
  <c r="H18"/>
  <c r="H16"/>
  <c r="E14"/>
  <c r="E12"/>
  <c r="E10"/>
  <c r="E8"/>
  <c r="E6"/>
  <c r="H4"/>
  <c r="J3"/>
  <c r="J4" s="1"/>
  <c r="J5" s="1"/>
  <c r="J6" s="1"/>
  <c r="J7" s="1"/>
  <c r="J8" s="1"/>
  <c r="J9" s="1"/>
  <c r="J10" s="1"/>
  <c r="J11" s="1"/>
  <c r="J12" s="1"/>
  <c r="J13" s="1"/>
  <c r="J14" s="1"/>
  <c r="J15" s="1"/>
  <c r="J16" s="1"/>
  <c r="J17" s="1"/>
  <c r="J18" s="1"/>
  <c r="J19" s="1"/>
  <c r="J20" s="1"/>
  <c r="J21" s="1"/>
  <c r="J22" s="1"/>
  <c r="J23" s="1"/>
  <c r="J24" s="1"/>
  <c r="J25" s="1"/>
  <c r="J26" s="1"/>
  <c r="J27" s="1"/>
  <c r="J28" s="1"/>
  <c r="J29" s="1"/>
  <c r="J30" s="1"/>
  <c r="J31" s="1"/>
  <c r="J32" s="1"/>
  <c r="J33" s="1"/>
  <c r="J34" s="1"/>
  <c r="J35" s="1"/>
  <c r="J36" s="1"/>
  <c r="J37" s="1"/>
  <c r="J38" s="1"/>
  <c r="J39" s="1"/>
  <c r="J40" s="1"/>
  <c r="J41" s="1"/>
  <c r="J42" s="1"/>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J75" s="1"/>
  <c r="J76" s="1"/>
  <c r="J77" s="1"/>
  <c r="J78" s="1"/>
  <c r="J79" s="1"/>
  <c r="J80" s="1"/>
  <c r="J81" s="1"/>
  <c r="J82" s="1"/>
  <c r="J83" s="1"/>
  <c r="J84" s="1"/>
  <c r="J85" s="1"/>
  <c r="J86" s="1"/>
  <c r="J87" s="1"/>
  <c r="J88" s="1"/>
  <c r="J89" s="1"/>
  <c r="J90" s="1"/>
  <c r="J91" s="1"/>
  <c r="J92" s="1"/>
  <c r="J93" s="1"/>
  <c r="J94" s="1"/>
  <c r="J95" s="1"/>
  <c r="J96" s="1"/>
  <c r="J97" s="1"/>
  <c r="J98" s="1"/>
  <c r="J99" s="1"/>
  <c r="J100" s="1"/>
  <c r="J101" s="1"/>
  <c r="J102" s="1"/>
  <c r="J103" s="1"/>
  <c r="J104" s="1"/>
  <c r="J105" s="1"/>
  <c r="J106" s="1"/>
  <c r="J107" s="1"/>
  <c r="J108" s="1"/>
  <c r="J109" s="1"/>
  <c r="J110" s="1"/>
  <c r="J111" s="1"/>
  <c r="J112" s="1"/>
  <c r="J113" s="1"/>
  <c r="J114" s="1"/>
  <c r="J115" s="1"/>
  <c r="J116" s="1"/>
  <c r="J117" s="1"/>
  <c r="J118" s="1"/>
  <c r="J119" s="1"/>
  <c r="J120" s="1"/>
  <c r="J121" s="1"/>
  <c r="J122" s="1"/>
  <c r="J123" s="1"/>
  <c r="J124" s="1"/>
  <c r="J125" s="1"/>
  <c r="J126" s="1"/>
  <c r="J127" s="1"/>
  <c r="J128" s="1"/>
  <c r="J129" s="1"/>
  <c r="J130" s="1"/>
  <c r="J131" s="1"/>
  <c r="J132" s="1"/>
  <c r="J133" s="1"/>
  <c r="J134" s="1"/>
  <c r="J135" s="1"/>
  <c r="J136" s="1"/>
  <c r="J137" s="1"/>
  <c r="J138" s="1"/>
  <c r="J139" s="1"/>
  <c r="J140" s="1"/>
  <c r="J141" s="1"/>
  <c r="J142" s="1"/>
  <c r="J143" s="1"/>
  <c r="J144" s="1"/>
  <c r="J145" s="1"/>
  <c r="J146" s="1"/>
  <c r="J147" s="1"/>
  <c r="J148" s="1"/>
  <c r="J149" s="1"/>
  <c r="J150" s="1"/>
  <c r="J151" s="1"/>
  <c r="J152" s="1"/>
  <c r="J153" s="1"/>
  <c r="J154" s="1"/>
  <c r="J155" s="1"/>
  <c r="J156" s="1"/>
  <c r="J157" s="1"/>
  <c r="J158" s="1"/>
  <c r="J159" s="1"/>
  <c r="J160" s="1"/>
  <c r="J161" s="1"/>
  <c r="J162" s="1"/>
  <c r="J163" s="1"/>
  <c r="J164" s="1"/>
  <c r="J165" s="1"/>
  <c r="J166" s="1"/>
  <c r="J167" s="1"/>
  <c r="J168" s="1"/>
  <c r="J169" s="1"/>
  <c r="J170" s="1"/>
  <c r="J171" s="1"/>
  <c r="J172" s="1"/>
  <c r="J173" s="1"/>
  <c r="J174" s="1"/>
  <c r="J175" s="1"/>
  <c r="J176" s="1"/>
  <c r="J177" s="1"/>
  <c r="J178" s="1"/>
  <c r="J179" s="1"/>
  <c r="J180" s="1"/>
  <c r="J181" s="1"/>
  <c r="J182" s="1"/>
  <c r="J183" s="1"/>
  <c r="J184" s="1"/>
  <c r="J185" s="1"/>
  <c r="J186" s="1"/>
  <c r="J187" s="1"/>
  <c r="J188" s="1"/>
  <c r="J189" s="1"/>
  <c r="J190" s="1"/>
  <c r="J191" s="1"/>
  <c r="J192" s="1"/>
  <c r="J193" s="1"/>
  <c r="J194" s="1"/>
  <c r="J195" s="1"/>
  <c r="J196" s="1"/>
  <c r="J197" s="1"/>
  <c r="J198" s="1"/>
  <c r="J199" s="1"/>
  <c r="J200" s="1"/>
  <c r="J201" s="1"/>
  <c r="J202" s="1"/>
  <c r="J203" s="1"/>
  <c r="J204" s="1"/>
  <c r="J205" s="1"/>
  <c r="J206" s="1"/>
  <c r="J207" s="1"/>
  <c r="J208" s="1"/>
  <c r="J209" s="1"/>
  <c r="J210" s="1"/>
  <c r="J211" s="1"/>
  <c r="J212" s="1"/>
  <c r="J213" s="1"/>
  <c r="J214" s="1"/>
  <c r="J215" s="1"/>
  <c r="J216" s="1"/>
  <c r="J217" s="1"/>
  <c r="J218" s="1"/>
  <c r="J219" s="1"/>
  <c r="J220" s="1"/>
  <c r="J221" s="1"/>
  <c r="I4"/>
  <c r="I6"/>
  <c r="I8"/>
  <c r="I10"/>
  <c r="I12"/>
  <c r="I14"/>
  <c r="I16"/>
  <c r="I18"/>
  <c r="I20"/>
  <c r="I3"/>
  <c r="I5"/>
  <c r="I7"/>
  <c r="I9"/>
  <c r="I11"/>
  <c r="I13"/>
  <c r="I15"/>
  <c r="I17"/>
  <c r="I19"/>
  <c r="I21"/>
  <c r="E21"/>
  <c r="E19"/>
  <c r="E17"/>
  <c r="E20"/>
  <c r="E18"/>
  <c r="E16"/>
  <c r="E4"/>
  <c r="F3"/>
  <c r="H3"/>
  <c r="G3"/>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CX38" i="47" l="1"/>
  <c r="P38" s="1"/>
  <c r="CX26" i="44"/>
  <c r="P26" s="1"/>
  <c r="CX38" i="43"/>
  <c r="P38" s="1"/>
  <c r="CX22" i="50"/>
  <c r="P22" s="1"/>
  <c r="CX22" i="48"/>
  <c r="P22" s="1"/>
  <c r="CX25" i="50"/>
  <c r="P25" s="1"/>
  <c r="CX26" i="49"/>
  <c r="P26" s="1"/>
  <c r="CX26" i="47"/>
  <c r="P26" s="1"/>
  <c r="CX34" i="48"/>
  <c r="P34" s="1"/>
  <c r="CX22" i="49"/>
  <c r="P22" s="1"/>
  <c r="CX25"/>
  <c r="P25" s="1"/>
  <c r="CX38" i="51"/>
  <c r="P38" s="1"/>
  <c r="CX34" i="50"/>
  <c r="P34" s="1"/>
  <c r="CX34" i="46"/>
  <c r="P34" s="1"/>
  <c r="CX38"/>
  <c r="P38" s="1"/>
  <c r="CX29" i="50"/>
  <c r="P29" s="1"/>
  <c r="CX35" i="51"/>
  <c r="P35" s="1"/>
  <c r="CX32" i="50"/>
  <c r="P32" s="1"/>
  <c r="CX37" i="46"/>
  <c r="P37" s="1"/>
  <c r="CX28" i="51"/>
  <c r="P28" s="1"/>
  <c r="CX25" i="47"/>
  <c r="P25" s="1"/>
  <c r="CX26" i="43"/>
  <c r="P26" s="1"/>
  <c r="CX37" i="44"/>
  <c r="P37" s="1"/>
  <c r="CX30" i="51"/>
  <c r="P30" s="1"/>
  <c r="CX26"/>
  <c r="P26" s="1"/>
  <c r="CX38" i="50"/>
  <c r="P38" s="1"/>
  <c r="CX30" i="49"/>
  <c r="P30" s="1"/>
  <c r="CX27" i="48"/>
  <c r="P27" s="1"/>
  <c r="CX35"/>
  <c r="P35" s="1"/>
  <c r="CX32" i="47"/>
  <c r="P32" s="1"/>
  <c r="CX30"/>
  <c r="P30" s="1"/>
  <c r="CX38" i="45"/>
  <c r="P38" s="1"/>
  <c r="CX30" i="42"/>
  <c r="P30" s="1"/>
  <c r="CX20" i="50"/>
  <c r="P20" s="1"/>
  <c r="CX23"/>
  <c r="P23" s="1"/>
  <c r="CX21"/>
  <c r="P21" s="1"/>
  <c r="CX32" i="49"/>
  <c r="P32" s="1"/>
  <c r="CX33"/>
  <c r="P33" s="1"/>
  <c r="CX29"/>
  <c r="P29" s="1"/>
  <c r="CX34"/>
  <c r="P34" s="1"/>
  <c r="CX30" i="48"/>
  <c r="P30" s="1"/>
  <c r="CX25"/>
  <c r="P25" s="1"/>
  <c r="CX28"/>
  <c r="P28" s="1"/>
  <c r="CX31" i="46"/>
  <c r="P31" s="1"/>
  <c r="CX30" i="45"/>
  <c r="P30" s="1"/>
  <c r="CX34" i="44"/>
  <c r="P34" s="1"/>
  <c r="CX37" i="43"/>
  <c r="P37" s="1"/>
  <c r="B33" i="25"/>
  <c r="B189"/>
  <c r="B128"/>
  <c r="B170"/>
  <c r="B173"/>
  <c r="B111"/>
  <c r="B209"/>
  <c r="B108"/>
  <c r="B147"/>
  <c r="B105"/>
  <c r="B45"/>
  <c r="B31"/>
  <c r="B106"/>
  <c r="B71"/>
  <c r="B151"/>
  <c r="B211"/>
  <c r="B191"/>
  <c r="B73"/>
  <c r="B50"/>
  <c r="B129"/>
  <c r="B148"/>
  <c r="B127"/>
  <c r="B131"/>
  <c r="B205"/>
  <c r="B91"/>
  <c r="B126"/>
  <c r="B49"/>
  <c r="B53"/>
  <c r="B149"/>
  <c r="B208"/>
  <c r="B47"/>
  <c r="B190"/>
  <c r="B90"/>
  <c r="B65"/>
  <c r="B150"/>
  <c r="B166"/>
  <c r="B169"/>
  <c r="CX21" i="51"/>
  <c r="P21" s="1"/>
  <c r="CX26" i="50"/>
  <c r="P26" s="1"/>
  <c r="CX26" i="48"/>
  <c r="P26" s="1"/>
  <c r="CX21"/>
  <c r="P21" s="1"/>
  <c r="CX37" i="47"/>
  <c r="P37" s="1"/>
  <c r="CX26" i="46"/>
  <c r="P26" s="1"/>
  <c r="CX26" i="45"/>
  <c r="P26" s="1"/>
  <c r="CX35"/>
  <c r="P35" s="1"/>
  <c r="CX38" i="44"/>
  <c r="P38" s="1"/>
  <c r="CX30"/>
  <c r="P30" s="1"/>
  <c r="CX22" i="42"/>
  <c r="P22" s="1"/>
  <c r="CX34"/>
  <c r="P34" s="1"/>
  <c r="CX35"/>
  <c r="P35" s="1"/>
  <c r="CX28"/>
  <c r="P28" s="1"/>
  <c r="CX25"/>
  <c r="P25" s="1"/>
  <c r="B38" i="25"/>
  <c r="B136"/>
  <c r="B196"/>
  <c r="B156"/>
  <c r="B96"/>
  <c r="B216"/>
  <c r="B116"/>
  <c r="B176"/>
  <c r="B76"/>
  <c r="B56"/>
  <c r="CX32" i="51"/>
  <c r="P32" s="1"/>
  <c r="CX36" i="49"/>
  <c r="P36" s="1"/>
  <c r="CX21"/>
  <c r="P21" s="1"/>
  <c r="CX24" i="48"/>
  <c r="P24" s="1"/>
  <c r="CX37"/>
  <c r="P37" s="1"/>
  <c r="CX38"/>
  <c r="P38" s="1"/>
  <c r="CX29" i="47"/>
  <c r="P29" s="1"/>
  <c r="CX27"/>
  <c r="P27" s="1"/>
  <c r="CX20"/>
  <c r="P20" s="1"/>
  <c r="CX23" i="46"/>
  <c r="P23" s="1"/>
  <c r="CX32"/>
  <c r="P32" s="1"/>
  <c r="CX25"/>
  <c r="P25" s="1"/>
  <c r="CX21"/>
  <c r="P21" s="1"/>
  <c r="CX29" i="45"/>
  <c r="P29" s="1"/>
  <c r="CX32"/>
  <c r="P32" s="1"/>
  <c r="CX31"/>
  <c r="P31" s="1"/>
  <c r="CX22"/>
  <c r="P22" s="1"/>
  <c r="CX33" i="43"/>
  <c r="P33" s="1"/>
  <c r="CX21"/>
  <c r="P21" s="1"/>
  <c r="CX34"/>
  <c r="P34" s="1"/>
  <c r="CX37" i="42"/>
  <c r="P37" s="1"/>
  <c r="CX36" i="51"/>
  <c r="P36" s="1"/>
  <c r="CX24"/>
  <c r="P24" s="1"/>
  <c r="CX34" i="47"/>
  <c r="P34" s="1"/>
  <c r="CX37" i="45"/>
  <c r="P37" s="1"/>
  <c r="CX21" i="44"/>
  <c r="P21" s="1"/>
  <c r="CX22" i="43"/>
  <c r="P22" s="1"/>
  <c r="CX27" i="50"/>
  <c r="P27" s="1"/>
  <c r="CX24" i="45"/>
  <c r="P24" s="1"/>
  <c r="CX29" i="44"/>
  <c r="P29" s="1"/>
  <c r="CX36"/>
  <c r="P36" s="1"/>
  <c r="CX31" i="42"/>
  <c r="P31" s="1"/>
  <c r="CX33"/>
  <c r="P33" s="1"/>
  <c r="CX31" i="44"/>
  <c r="P31" s="1"/>
  <c r="CX23"/>
  <c r="P23" s="1"/>
  <c r="CX28" i="45"/>
  <c r="P28" s="1"/>
  <c r="CX24" i="46"/>
  <c r="P24" s="1"/>
  <c r="CX36" i="47"/>
  <c r="P36" s="1"/>
  <c r="CX29" i="51"/>
  <c r="P29" s="1"/>
  <c r="CX24" i="43"/>
  <c r="P24" s="1"/>
  <c r="CX36"/>
  <c r="P36" s="1"/>
  <c r="CX20" i="45"/>
  <c r="P20" s="1"/>
  <c r="CX36" i="46"/>
  <c r="P36" s="1"/>
  <c r="CX29" i="48"/>
  <c r="P29" s="1"/>
  <c r="CX29" i="42"/>
  <c r="P29" s="1"/>
  <c r="CX36"/>
  <c r="P36" s="1"/>
  <c r="CX32"/>
  <c r="P32" s="1"/>
  <c r="CX28" i="43"/>
  <c r="P28" s="1"/>
  <c r="CX32"/>
  <c r="P32" s="1"/>
  <c r="CX25" i="45"/>
  <c r="P25" s="1"/>
  <c r="CX28" i="46"/>
  <c r="P28" s="1"/>
  <c r="CX20" i="48"/>
  <c r="P20" s="1"/>
  <c r="CX36"/>
  <c r="P36" s="1"/>
  <c r="CX24" i="49"/>
  <c r="P24" s="1"/>
  <c r="CX33" i="51"/>
  <c r="P33" s="1"/>
  <c r="CX24" i="47"/>
  <c r="P24" s="1"/>
  <c r="CX33" i="48"/>
  <c r="P33" s="1"/>
  <c r="CX37" i="49"/>
  <c r="P37" s="1"/>
  <c r="CX23" i="51"/>
  <c r="P23" s="1"/>
  <c r="CX27"/>
  <c r="P27" s="1"/>
  <c r="CX20"/>
  <c r="P20" s="1"/>
  <c r="CX31"/>
  <c r="P31" s="1"/>
  <c r="CX22"/>
  <c r="P22" s="1"/>
  <c r="CX35" i="50"/>
  <c r="P35" s="1"/>
  <c r="CX36"/>
  <c r="P36" s="1"/>
  <c r="CX24"/>
  <c r="P24" s="1"/>
  <c r="CX28"/>
  <c r="P28" s="1"/>
  <c r="CX31"/>
  <c r="P31" s="1"/>
  <c r="CX20" i="49"/>
  <c r="P20" s="1"/>
  <c r="CX28"/>
  <c r="P28" s="1"/>
  <c r="CX31"/>
  <c r="P31" s="1"/>
  <c r="CX23"/>
  <c r="P23" s="1"/>
  <c r="CX27"/>
  <c r="P27" s="1"/>
  <c r="CX35"/>
  <c r="P35" s="1"/>
  <c r="CX32" i="48"/>
  <c r="P32" s="1"/>
  <c r="CX23"/>
  <c r="P23" s="1"/>
  <c r="CX23" i="47"/>
  <c r="P23" s="1"/>
  <c r="CX28"/>
  <c r="P28" s="1"/>
  <c r="CX35"/>
  <c r="P35" s="1"/>
  <c r="CX21"/>
  <c r="P21" s="1"/>
  <c r="CX33"/>
  <c r="P33" s="1"/>
  <c r="CX35" i="46"/>
  <c r="P35" s="1"/>
  <c r="CX29"/>
  <c r="P29" s="1"/>
  <c r="CX33"/>
  <c r="P33" s="1"/>
  <c r="CX27"/>
  <c r="P27" s="1"/>
  <c r="CX20"/>
  <c r="P20" s="1"/>
  <c r="CX23" i="45"/>
  <c r="P23" s="1"/>
  <c r="CX27"/>
  <c r="P27" s="1"/>
  <c r="CX33"/>
  <c r="P33" s="1"/>
  <c r="CX21"/>
  <c r="P21" s="1"/>
  <c r="CX36"/>
  <c r="P36" s="1"/>
  <c r="CX33" i="44"/>
  <c r="P33" s="1"/>
  <c r="CX24"/>
  <c r="P24" s="1"/>
  <c r="CX20"/>
  <c r="P20" s="1"/>
  <c r="CX28"/>
  <c r="P28" s="1"/>
  <c r="CX32"/>
  <c r="P32" s="1"/>
  <c r="CX27"/>
  <c r="P27" s="1"/>
  <c r="CX31" i="43"/>
  <c r="P31" s="1"/>
  <c r="CX23"/>
  <c r="P23" s="1"/>
  <c r="CX20"/>
  <c r="P20" s="1"/>
  <c r="CX27"/>
  <c r="P27" s="1"/>
  <c r="CX35"/>
  <c r="P35" s="1"/>
  <c r="CX20" i="42"/>
  <c r="P20" s="1"/>
  <c r="CX21"/>
  <c r="P21" s="1"/>
  <c r="CX24"/>
  <c r="P24" s="1"/>
  <c r="CX23"/>
  <c r="P23" s="1"/>
  <c r="CX38"/>
  <c r="P38" s="1"/>
  <c r="CX26"/>
  <c r="P26" s="1"/>
  <c r="CY38" i="1"/>
  <c r="BZ38"/>
  <c r="CC38" s="1"/>
  <c r="CI38" s="1"/>
  <c r="BO38"/>
  <c r="BR38" s="1"/>
  <c r="BU38" s="1"/>
  <c r="CY37"/>
  <c r="BZ37"/>
  <c r="CF37" s="1"/>
  <c r="CL37" s="1"/>
  <c r="BO37"/>
  <c r="BQ37" s="1"/>
  <c r="BT37" s="1"/>
  <c r="CY36"/>
  <c r="BZ36"/>
  <c r="CB36" s="1"/>
  <c r="CH36" s="1"/>
  <c r="BO36"/>
  <c r="BR36" s="1"/>
  <c r="BU36" s="1"/>
  <c r="CY35"/>
  <c r="BZ35"/>
  <c r="CB35" s="1"/>
  <c r="CH35" s="1"/>
  <c r="BO35"/>
  <c r="BQ35" s="1"/>
  <c r="BT35" s="1"/>
  <c r="CY34"/>
  <c r="BZ34"/>
  <c r="CE34" s="1"/>
  <c r="CK34" s="1"/>
  <c r="BO34"/>
  <c r="BR34" s="1"/>
  <c r="BU34" s="1"/>
  <c r="CY33"/>
  <c r="BZ33"/>
  <c r="CB33" s="1"/>
  <c r="CH33" s="1"/>
  <c r="BO33"/>
  <c r="BR33" s="1"/>
  <c r="BU33" s="1"/>
  <c r="CY32"/>
  <c r="BZ32"/>
  <c r="CC32" s="1"/>
  <c r="CI32" s="1"/>
  <c r="BO32"/>
  <c r="BR32" s="1"/>
  <c r="BU32" s="1"/>
  <c r="CY31"/>
  <c r="BZ31"/>
  <c r="CB31" s="1"/>
  <c r="CH31" s="1"/>
  <c r="BO31"/>
  <c r="BR31" s="1"/>
  <c r="BU31" s="1"/>
  <c r="CY30"/>
  <c r="BZ30"/>
  <c r="CC30" s="1"/>
  <c r="CI30" s="1"/>
  <c r="BO30"/>
  <c r="BR30" s="1"/>
  <c r="BU30" s="1"/>
  <c r="CY29"/>
  <c r="BZ29"/>
  <c r="CF29" s="1"/>
  <c r="CL29" s="1"/>
  <c r="BO29"/>
  <c r="BQ29" s="1"/>
  <c r="BT29" s="1"/>
  <c r="CY28"/>
  <c r="BZ28"/>
  <c r="CC28" s="1"/>
  <c r="CI28" s="1"/>
  <c r="BO28"/>
  <c r="BQ28" s="1"/>
  <c r="BT28" s="1"/>
  <c r="CY27"/>
  <c r="BZ27"/>
  <c r="CB27" s="1"/>
  <c r="CH27" s="1"/>
  <c r="BO27"/>
  <c r="BR27" s="1"/>
  <c r="BU27" s="1"/>
  <c r="CY26"/>
  <c r="BZ26"/>
  <c r="CD26" s="1"/>
  <c r="CJ26" s="1"/>
  <c r="BO26"/>
  <c r="BQ26" s="1"/>
  <c r="BT26" s="1"/>
  <c r="CY25"/>
  <c r="BZ25"/>
  <c r="CF25" s="1"/>
  <c r="CL25" s="1"/>
  <c r="BO25"/>
  <c r="BP25" s="1"/>
  <c r="BS25" s="1"/>
  <c r="CY24"/>
  <c r="BZ24"/>
  <c r="CB24" s="1"/>
  <c r="CH24" s="1"/>
  <c r="BO24"/>
  <c r="BQ24" s="1"/>
  <c r="BT24" s="1"/>
  <c r="CY23"/>
  <c r="BZ23"/>
  <c r="CB23" s="1"/>
  <c r="CH23" s="1"/>
  <c r="BO23"/>
  <c r="BQ23" s="1"/>
  <c r="BT23" s="1"/>
  <c r="CY22"/>
  <c r="BZ22"/>
  <c r="BO22"/>
  <c r="BR22" s="1"/>
  <c r="BU22" s="1"/>
  <c r="CY21"/>
  <c r="BZ21"/>
  <c r="CD21" s="1"/>
  <c r="CJ21" s="1"/>
  <c r="BO21"/>
  <c r="BR21" s="1"/>
  <c r="BU21" s="1"/>
  <c r="CY20"/>
  <c r="BZ20"/>
  <c r="CD20" s="1"/>
  <c r="CJ20" s="1"/>
  <c r="BO20"/>
  <c r="BP20" s="1"/>
  <c r="BS20" s="1"/>
  <c r="CY19"/>
  <c r="BZ19"/>
  <c r="CB19" s="1"/>
  <c r="CH19" s="1"/>
  <c r="BX19"/>
  <c r="BO19"/>
  <c r="BQ19" s="1"/>
  <c r="BT19" s="1"/>
  <c r="AI6"/>
  <c r="P5"/>
  <c r="AH5" s="1"/>
  <c r="P7"/>
  <c r="AH7" s="1"/>
  <c r="AH9"/>
  <c r="P10"/>
  <c r="AH10" s="1"/>
  <c r="P11"/>
  <c r="AH11" s="1"/>
  <c r="P12"/>
  <c r="AH12" s="1"/>
  <c r="P13"/>
  <c r="AH13" s="1"/>
  <c r="P14"/>
  <c r="AH14" s="1"/>
  <c r="P15"/>
  <c r="AH15" s="1"/>
  <c r="E17"/>
  <c r="G17"/>
  <c r="I17"/>
  <c r="K17"/>
  <c r="AG19"/>
  <c r="AG20"/>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B132" i="25" l="1"/>
  <c r="B152"/>
  <c r="B192"/>
  <c r="B172"/>
  <c r="B72"/>
  <c r="B112"/>
  <c r="B34"/>
  <c r="B52"/>
  <c r="B212"/>
  <c r="B92"/>
  <c r="B174"/>
  <c r="B114"/>
  <c r="B94"/>
  <c r="B36"/>
  <c r="B214"/>
  <c r="B74"/>
  <c r="B194"/>
  <c r="B154"/>
  <c r="B134"/>
  <c r="B54"/>
  <c r="B41"/>
  <c r="B159"/>
  <c r="B179"/>
  <c r="B79"/>
  <c r="B219"/>
  <c r="B119"/>
  <c r="B139"/>
  <c r="B199"/>
  <c r="B59"/>
  <c r="B99"/>
  <c r="CF38" i="1"/>
  <c r="CL38" s="1"/>
  <c r="CD30"/>
  <c r="CJ30" s="1"/>
  <c r="CE30"/>
  <c r="CK30" s="1"/>
  <c r="P40" i="51"/>
  <c r="S43" s="1"/>
  <c r="A49" s="1"/>
  <c r="P40" i="50"/>
  <c r="S43" s="1"/>
  <c r="A49" s="1"/>
  <c r="P40" i="49"/>
  <c r="S43" s="1"/>
  <c r="A49" s="1"/>
  <c r="P40" i="48"/>
  <c r="S43" s="1"/>
  <c r="A49" s="1"/>
  <c r="P40" i="47"/>
  <c r="S43" s="1"/>
  <c r="A49" s="1"/>
  <c r="P40" i="46"/>
  <c r="S43" s="1"/>
  <c r="A49" s="1"/>
  <c r="P40" i="45"/>
  <c r="S43" s="1"/>
  <c r="A49" s="1"/>
  <c r="P40" i="44"/>
  <c r="S43" s="1"/>
  <c r="A49" s="1"/>
  <c r="P40" i="43"/>
  <c r="S43" s="1"/>
  <c r="A49" s="1"/>
  <c r="P40" i="42"/>
  <c r="S43" s="1"/>
  <c r="A49" s="1"/>
  <c r="T31" i="1"/>
  <c r="L31" s="1"/>
  <c r="N31" s="1"/>
  <c r="T23"/>
  <c r="L23" s="1"/>
  <c r="N23" s="1"/>
  <c r="CC33"/>
  <c r="CI33" s="1"/>
  <c r="BR20"/>
  <c r="BU20" s="1"/>
  <c r="CA33"/>
  <c r="CG33" s="1"/>
  <c r="BP28"/>
  <c r="BS28" s="1"/>
  <c r="T33"/>
  <c r="L33" s="1"/>
  <c r="N33" s="1"/>
  <c r="T25"/>
  <c r="L25" s="1"/>
  <c r="N25" s="1"/>
  <c r="T27"/>
  <c r="L27" s="1"/>
  <c r="N27" s="1"/>
  <c r="T35"/>
  <c r="L35" s="1"/>
  <c r="N35" s="1"/>
  <c r="T29"/>
  <c r="L29" s="1"/>
  <c r="N29" s="1"/>
  <c r="T21"/>
  <c r="L21" s="1"/>
  <c r="N21" s="1"/>
  <c r="T19"/>
  <c r="L19" s="1"/>
  <c r="N19" s="1"/>
  <c r="CE27"/>
  <c r="CK27" s="1"/>
  <c r="CE35"/>
  <c r="CK35" s="1"/>
  <c r="BP30"/>
  <c r="BS30" s="1"/>
  <c r="CA27"/>
  <c r="CG27" s="1"/>
  <c r="BQ30"/>
  <c r="BT30" s="1"/>
  <c r="CA35"/>
  <c r="CG35" s="1"/>
  <c r="CF35"/>
  <c r="CL35" s="1"/>
  <c r="CE19"/>
  <c r="CK19" s="1"/>
  <c r="CD31"/>
  <c r="CJ31" s="1"/>
  <c r="CA26"/>
  <c r="CG26" s="1"/>
  <c r="CB20"/>
  <c r="CH20" s="1"/>
  <c r="BP37"/>
  <c r="BS37" s="1"/>
  <c r="CB34"/>
  <c r="CH34" s="1"/>
  <c r="BQ32"/>
  <c r="BT32" s="1"/>
  <c r="CC34"/>
  <c r="CI34" s="1"/>
  <c r="BQ21"/>
  <c r="BT21" s="1"/>
  <c r="CF21"/>
  <c r="CL21" s="1"/>
  <c r="CC26"/>
  <c r="CI26" s="1"/>
  <c r="CB26"/>
  <c r="CH26" s="1"/>
  <c r="CE31"/>
  <c r="CK31" s="1"/>
  <c r="CA37"/>
  <c r="CG37" s="1"/>
  <c r="CB37"/>
  <c r="CH37" s="1"/>
  <c r="CB29"/>
  <c r="CH29" s="1"/>
  <c r="CE37"/>
  <c r="CK37" s="1"/>
  <c r="CE24"/>
  <c r="CK24" s="1"/>
  <c r="BQ27"/>
  <c r="BT27" s="1"/>
  <c r="CA31"/>
  <c r="CG31" s="1"/>
  <c r="BQ34"/>
  <c r="BT34" s="1"/>
  <c r="CC29"/>
  <c r="CI29" s="1"/>
  <c r="CE21"/>
  <c r="CK21" s="1"/>
  <c r="CF23"/>
  <c r="CL23" s="1"/>
  <c r="CD29"/>
  <c r="CJ29" s="1"/>
  <c r="BR26"/>
  <c r="BU26" s="1"/>
  <c r="CA20"/>
  <c r="CG20" s="1"/>
  <c r="CD28"/>
  <c r="CJ28" s="1"/>
  <c r="CE32"/>
  <c r="CK32" s="1"/>
  <c r="CB21"/>
  <c r="CH21" s="1"/>
  <c r="CA19"/>
  <c r="CG19" s="1"/>
  <c r="CD19"/>
  <c r="CJ19" s="1"/>
  <c r="T37"/>
  <c r="L37" s="1"/>
  <c r="N37" s="1"/>
  <c r="T36"/>
  <c r="L36" s="1"/>
  <c r="N36" s="1"/>
  <c r="T34"/>
  <c r="L34" s="1"/>
  <c r="N34" s="1"/>
  <c r="T32"/>
  <c r="L32" s="1"/>
  <c r="N32" s="1"/>
  <c r="T30"/>
  <c r="L30" s="1"/>
  <c r="N30" s="1"/>
  <c r="T28"/>
  <c r="L28" s="1"/>
  <c r="N28" s="1"/>
  <c r="T26"/>
  <c r="L26" s="1"/>
  <c r="N26" s="1"/>
  <c r="T24"/>
  <c r="L24" s="1"/>
  <c r="N24" s="1"/>
  <c r="T22"/>
  <c r="L22" s="1"/>
  <c r="N22" s="1"/>
  <c r="P6"/>
  <c r="AH6" s="1"/>
  <c r="CF33"/>
  <c r="CL33" s="1"/>
  <c r="AG38"/>
  <c r="T38" s="1"/>
  <c r="L38" s="1"/>
  <c r="N38" s="1"/>
  <c r="BQ20"/>
  <c r="BT20" s="1"/>
  <c r="CF27"/>
  <c r="CL27" s="1"/>
  <c r="BP38"/>
  <c r="CC37"/>
  <c r="CI37" s="1"/>
  <c r="CC35"/>
  <c r="CI35" s="1"/>
  <c r="BP34"/>
  <c r="BS34" s="1"/>
  <c r="BP32"/>
  <c r="BS32" s="1"/>
  <c r="CC31"/>
  <c r="CI31" s="1"/>
  <c r="BQ38"/>
  <c r="BT38" s="1"/>
  <c r="CD37"/>
  <c r="CJ37" s="1"/>
  <c r="BQ36"/>
  <c r="BT36" s="1"/>
  <c r="CD35"/>
  <c r="CJ35" s="1"/>
  <c r="CD33"/>
  <c r="CJ33" s="1"/>
  <c r="CF31"/>
  <c r="CL31" s="1"/>
  <c r="CD27"/>
  <c r="CJ27" s="1"/>
  <c r="CA23"/>
  <c r="CG23" s="1"/>
  <c r="CC21"/>
  <c r="CI21" s="1"/>
  <c r="CA21"/>
  <c r="CG21" s="1"/>
  <c r="CC19"/>
  <c r="CA29"/>
  <c r="CG29" s="1"/>
  <c r="CE29"/>
  <c r="CK29" s="1"/>
  <c r="BR28"/>
  <c r="BU28" s="1"/>
  <c r="CC27"/>
  <c r="CI27" s="1"/>
  <c r="BP26"/>
  <c r="BS26" s="1"/>
  <c r="CD23"/>
  <c r="CJ23" s="1"/>
  <c r="BQ22"/>
  <c r="BT22" s="1"/>
  <c r="CF19"/>
  <c r="CL19" s="1"/>
  <c r="BR19"/>
  <c r="BU19" s="1"/>
  <c r="BP19"/>
  <c r="BS19" s="1"/>
  <c r="CB38"/>
  <c r="BP27"/>
  <c r="BS27" s="1"/>
  <c r="CC24"/>
  <c r="CI24" s="1"/>
  <c r="CC20"/>
  <c r="CI20" s="1"/>
  <c r="CE26"/>
  <c r="CK26" s="1"/>
  <c r="BQ25"/>
  <c r="BT25" s="1"/>
  <c r="CF26"/>
  <c r="CL26" s="1"/>
  <c r="CD24"/>
  <c r="CJ24" s="1"/>
  <c r="CF20"/>
  <c r="CL20" s="1"/>
  <c r="BP35"/>
  <c r="BS35" s="1"/>
  <c r="CC22"/>
  <c r="CI22" s="1"/>
  <c r="CA36"/>
  <c r="CG36" s="1"/>
  <c r="CE38"/>
  <c r="CD38"/>
  <c r="CJ38" s="1"/>
  <c r="CE28"/>
  <c r="CK28" s="1"/>
  <c r="CA24"/>
  <c r="CG24" s="1"/>
  <c r="CE20"/>
  <c r="CK20" s="1"/>
  <c r="CA34"/>
  <c r="CG34" s="1"/>
  <c r="CF32"/>
  <c r="CL32" s="1"/>
  <c r="CF30"/>
  <c r="CL30" s="1"/>
  <c r="BR25"/>
  <c r="BU25" s="1"/>
  <c r="BP21"/>
  <c r="BS21" s="1"/>
  <c r="CF36"/>
  <c r="CL36" s="1"/>
  <c r="CB30"/>
  <c r="CH30" s="1"/>
  <c r="CF28"/>
  <c r="CL28" s="1"/>
  <c r="CB28"/>
  <c r="CH28" s="1"/>
  <c r="CF24"/>
  <c r="CL24" s="1"/>
  <c r="CF22"/>
  <c r="CL22" s="1"/>
  <c r="CA38"/>
  <c r="CG38" s="1"/>
  <c r="BR37"/>
  <c r="BU37" s="1"/>
  <c r="B8" i="25"/>
  <c r="D8"/>
  <c r="T20" i="1"/>
  <c r="L20" s="1"/>
  <c r="N20" s="1"/>
  <c r="B20" i="25"/>
  <c r="B16"/>
  <c r="B15"/>
  <c r="B11"/>
  <c r="B7"/>
  <c r="B3"/>
  <c r="B19"/>
  <c r="B6"/>
  <c r="B10"/>
  <c r="B14"/>
  <c r="B13"/>
  <c r="B9"/>
  <c r="B5"/>
  <c r="B18"/>
  <c r="B17"/>
  <c r="B21"/>
  <c r="B4"/>
  <c r="B12"/>
  <c r="A17"/>
  <c r="A21"/>
  <c r="A16"/>
  <c r="A20"/>
  <c r="A19"/>
  <c r="A18"/>
  <c r="D14"/>
  <c r="D10"/>
  <c r="D19"/>
  <c r="D16"/>
  <c r="D20"/>
  <c r="D11"/>
  <c r="D5"/>
  <c r="D13"/>
  <c r="D4"/>
  <c r="D3"/>
  <c r="D12"/>
  <c r="D6"/>
  <c r="D17"/>
  <c r="D21"/>
  <c r="D18"/>
  <c r="D7"/>
  <c r="D15"/>
  <c r="D9"/>
  <c r="CC36" i="1"/>
  <c r="CI36" s="1"/>
  <c r="BP33"/>
  <c r="BS33" s="1"/>
  <c r="BQ33"/>
  <c r="BT33" s="1"/>
  <c r="CF34"/>
  <c r="CL34" s="1"/>
  <c r="CD36"/>
  <c r="CJ36" s="1"/>
  <c r="BP36"/>
  <c r="BS36" s="1"/>
  <c r="CD34"/>
  <c r="CJ34" s="1"/>
  <c r="CE33"/>
  <c r="CK33" s="1"/>
  <c r="CE36"/>
  <c r="CK36" s="1"/>
  <c r="BR35"/>
  <c r="BU35" s="1"/>
  <c r="A3" i="25"/>
  <c r="A11"/>
  <c r="A9"/>
  <c r="A6"/>
  <c r="A10"/>
  <c r="A14"/>
  <c r="A7"/>
  <c r="A15"/>
  <c r="A5"/>
  <c r="A13"/>
  <c r="A4"/>
  <c r="A8"/>
  <c r="A12"/>
  <c r="BP31" i="1"/>
  <c r="BS31" s="1"/>
  <c r="BQ31"/>
  <c r="BT31" s="1"/>
  <c r="CA28"/>
  <c r="CG28" s="1"/>
  <c r="CA32"/>
  <c r="CG32" s="1"/>
  <c r="CA30"/>
  <c r="CG30" s="1"/>
  <c r="BP29"/>
  <c r="BS29" s="1"/>
  <c r="BR29"/>
  <c r="BU29" s="1"/>
  <c r="CB25"/>
  <c r="CH25" s="1"/>
  <c r="CD32"/>
  <c r="CJ32" s="1"/>
  <c r="CB32"/>
  <c r="CH32" s="1"/>
  <c r="CD25"/>
  <c r="CJ25" s="1"/>
  <c r="CE23"/>
  <c r="CK23" s="1"/>
  <c r="CC23"/>
  <c r="CI23" s="1"/>
  <c r="CD22"/>
  <c r="CJ22" s="1"/>
  <c r="CB22"/>
  <c r="CH22" s="1"/>
  <c r="BP22"/>
  <c r="BS22" s="1"/>
  <c r="CA25"/>
  <c r="CG25" s="1"/>
  <c r="CC25"/>
  <c r="CI25" s="1"/>
  <c r="CE25"/>
  <c r="CK25" s="1"/>
  <c r="BP24"/>
  <c r="BS24" s="1"/>
  <c r="BR24"/>
  <c r="BU24" s="1"/>
  <c r="BP23"/>
  <c r="BS23" s="1"/>
  <c r="CE22"/>
  <c r="CK22" s="1"/>
  <c r="CA22"/>
  <c r="CG22" s="1"/>
  <c r="BR23"/>
  <c r="BU23" s="1"/>
  <c r="Q40"/>
  <c r="AH8"/>
  <c r="B115" i="25" l="1"/>
  <c r="B135"/>
  <c r="B37"/>
  <c r="B215"/>
  <c r="B55"/>
  <c r="B155"/>
  <c r="B175"/>
  <c r="B75"/>
  <c r="B195"/>
  <c r="B95"/>
  <c r="B117"/>
  <c r="B57"/>
  <c r="B197"/>
  <c r="B137"/>
  <c r="B157"/>
  <c r="B97"/>
  <c r="B39"/>
  <c r="B77"/>
  <c r="B177"/>
  <c r="B217"/>
  <c r="D30"/>
  <c r="D210"/>
  <c r="D170"/>
  <c r="D130"/>
  <c r="D90"/>
  <c r="D50"/>
  <c r="D190"/>
  <c r="D150"/>
  <c r="D110"/>
  <c r="D70"/>
  <c r="D204"/>
  <c r="D164"/>
  <c r="D124"/>
  <c r="D84"/>
  <c r="D44"/>
  <c r="D184"/>
  <c r="D144"/>
  <c r="D64"/>
  <c r="D104"/>
  <c r="D24"/>
  <c r="D31"/>
  <c r="D211"/>
  <c r="D171"/>
  <c r="D131"/>
  <c r="D91"/>
  <c r="D51"/>
  <c r="D191"/>
  <c r="D151"/>
  <c r="D111"/>
  <c r="D71"/>
  <c r="D113"/>
  <c r="D153"/>
  <c r="D193"/>
  <c r="D73"/>
  <c r="D53"/>
  <c r="D33"/>
  <c r="D213"/>
  <c r="D173"/>
  <c r="D133"/>
  <c r="D93"/>
  <c r="D220"/>
  <c r="D180"/>
  <c r="D140"/>
  <c r="D100"/>
  <c r="D60"/>
  <c r="D200"/>
  <c r="D120"/>
  <c r="D160"/>
  <c r="D80"/>
  <c r="D40"/>
  <c r="D187"/>
  <c r="D147"/>
  <c r="D107"/>
  <c r="D67"/>
  <c r="D27"/>
  <c r="D207"/>
  <c r="D167"/>
  <c r="D127"/>
  <c r="D87"/>
  <c r="D47"/>
  <c r="D217"/>
  <c r="D97"/>
  <c r="D37"/>
  <c r="D137"/>
  <c r="D177"/>
  <c r="D57"/>
  <c r="D197"/>
  <c r="D157"/>
  <c r="D117"/>
  <c r="D77"/>
  <c r="D129"/>
  <c r="D29"/>
  <c r="D169"/>
  <c r="D49"/>
  <c r="D209"/>
  <c r="D89"/>
  <c r="D189"/>
  <c r="D149"/>
  <c r="D109"/>
  <c r="D69"/>
  <c r="D38"/>
  <c r="D218"/>
  <c r="D178"/>
  <c r="D138"/>
  <c r="D98"/>
  <c r="D58"/>
  <c r="D198"/>
  <c r="D158"/>
  <c r="D118"/>
  <c r="D78"/>
  <c r="D212"/>
  <c r="D172"/>
  <c r="D132"/>
  <c r="D92"/>
  <c r="D52"/>
  <c r="D112"/>
  <c r="D72"/>
  <c r="D152"/>
  <c r="D192"/>
  <c r="D32"/>
  <c r="D219"/>
  <c r="D179"/>
  <c r="D139"/>
  <c r="D99"/>
  <c r="D59"/>
  <c r="D199"/>
  <c r="D159"/>
  <c r="D119"/>
  <c r="D79"/>
  <c r="D39"/>
  <c r="D26"/>
  <c r="D186"/>
  <c r="D146"/>
  <c r="D106"/>
  <c r="D66"/>
  <c r="D206"/>
  <c r="D166"/>
  <c r="D126"/>
  <c r="D86"/>
  <c r="D46"/>
  <c r="D188"/>
  <c r="D148"/>
  <c r="D108"/>
  <c r="D68"/>
  <c r="D168"/>
  <c r="D128"/>
  <c r="D88"/>
  <c r="D48"/>
  <c r="D28"/>
  <c r="D208"/>
  <c r="D34"/>
  <c r="D194"/>
  <c r="D154"/>
  <c r="D114"/>
  <c r="D74"/>
  <c r="D214"/>
  <c r="D174"/>
  <c r="D134"/>
  <c r="D94"/>
  <c r="D54"/>
  <c r="D201"/>
  <c r="D81"/>
  <c r="D41"/>
  <c r="D121"/>
  <c r="D161"/>
  <c r="D221"/>
  <c r="D181"/>
  <c r="D141"/>
  <c r="D101"/>
  <c r="D61"/>
  <c r="D196"/>
  <c r="D156"/>
  <c r="D116"/>
  <c r="D76"/>
  <c r="D56"/>
  <c r="D216"/>
  <c r="D136"/>
  <c r="D36"/>
  <c r="D176"/>
  <c r="D96"/>
  <c r="D145"/>
  <c r="D185"/>
  <c r="D65"/>
  <c r="D45"/>
  <c r="D105"/>
  <c r="D25"/>
  <c r="D205"/>
  <c r="D165"/>
  <c r="D125"/>
  <c r="D85"/>
  <c r="D195"/>
  <c r="D155"/>
  <c r="D115"/>
  <c r="D75"/>
  <c r="D35"/>
  <c r="D215"/>
  <c r="D175"/>
  <c r="D135"/>
  <c r="D95"/>
  <c r="D55"/>
  <c r="A173"/>
  <c r="A73"/>
  <c r="A193"/>
  <c r="A93"/>
  <c r="A133"/>
  <c r="A33"/>
  <c r="A153"/>
  <c r="A53"/>
  <c r="A213"/>
  <c r="A113"/>
  <c r="A54"/>
  <c r="A134"/>
  <c r="A34"/>
  <c r="A154"/>
  <c r="A194"/>
  <c r="A94"/>
  <c r="A214"/>
  <c r="A114"/>
  <c r="A174"/>
  <c r="A74"/>
  <c r="A112"/>
  <c r="A132"/>
  <c r="A32"/>
  <c r="A192"/>
  <c r="A172"/>
  <c r="A72"/>
  <c r="A92"/>
  <c r="A152"/>
  <c r="A52"/>
  <c r="A212"/>
  <c r="A181"/>
  <c r="A81"/>
  <c r="A101"/>
  <c r="A201"/>
  <c r="A141"/>
  <c r="A41"/>
  <c r="A161"/>
  <c r="A61"/>
  <c r="A221"/>
  <c r="A121"/>
  <c r="A165"/>
  <c r="A65"/>
  <c r="A85"/>
  <c r="A185"/>
  <c r="A125"/>
  <c r="A25"/>
  <c r="A145"/>
  <c r="A45"/>
  <c r="A205"/>
  <c r="A105"/>
  <c r="A150"/>
  <c r="A50"/>
  <c r="A170"/>
  <c r="A210"/>
  <c r="A70"/>
  <c r="A110"/>
  <c r="A130"/>
  <c r="A30"/>
  <c r="A190"/>
  <c r="A90"/>
  <c r="A120"/>
  <c r="A180"/>
  <c r="A80"/>
  <c r="A140"/>
  <c r="A40"/>
  <c r="A200"/>
  <c r="A100"/>
  <c r="A160"/>
  <c r="A60"/>
  <c r="A220"/>
  <c r="A109"/>
  <c r="A169"/>
  <c r="A149"/>
  <c r="A49"/>
  <c r="A69"/>
  <c r="A209"/>
  <c r="A129"/>
  <c r="A29"/>
  <c r="A189"/>
  <c r="A89"/>
  <c r="A127"/>
  <c r="A27"/>
  <c r="A147"/>
  <c r="A187"/>
  <c r="A87"/>
  <c r="A47"/>
  <c r="A207"/>
  <c r="A107"/>
  <c r="A167"/>
  <c r="A67"/>
  <c r="A219"/>
  <c r="A39"/>
  <c r="A119"/>
  <c r="A179"/>
  <c r="A79"/>
  <c r="A139"/>
  <c r="A199"/>
  <c r="A99"/>
  <c r="A159"/>
  <c r="A59"/>
  <c r="A188"/>
  <c r="A88"/>
  <c r="A208"/>
  <c r="A108"/>
  <c r="A148"/>
  <c r="A48"/>
  <c r="A168"/>
  <c r="A68"/>
  <c r="A128"/>
  <c r="A28"/>
  <c r="A158"/>
  <c r="A58"/>
  <c r="A78"/>
  <c r="A218"/>
  <c r="A178"/>
  <c r="A118"/>
  <c r="A138"/>
  <c r="A38"/>
  <c r="A198"/>
  <c r="A98"/>
  <c r="A135"/>
  <c r="A35"/>
  <c r="A55"/>
  <c r="A215"/>
  <c r="A195"/>
  <c r="A95"/>
  <c r="A155"/>
  <c r="A115"/>
  <c r="A175"/>
  <c r="A75"/>
  <c r="A196"/>
  <c r="A96"/>
  <c r="A216"/>
  <c r="A116"/>
  <c r="A156"/>
  <c r="A56"/>
  <c r="A176"/>
  <c r="A76"/>
  <c r="A136"/>
  <c r="A36"/>
  <c r="A211"/>
  <c r="A111"/>
  <c r="A131"/>
  <c r="A31"/>
  <c r="A171"/>
  <c r="A71"/>
  <c r="A191"/>
  <c r="A91"/>
  <c r="A151"/>
  <c r="A51"/>
  <c r="A146"/>
  <c r="A126"/>
  <c r="A26"/>
  <c r="A46"/>
  <c r="A186"/>
  <c r="A86"/>
  <c r="A206"/>
  <c r="A106"/>
  <c r="A166"/>
  <c r="A66"/>
  <c r="A104"/>
  <c r="A164"/>
  <c r="A64"/>
  <c r="A124"/>
  <c r="A24"/>
  <c r="A184"/>
  <c r="A84"/>
  <c r="A144"/>
  <c r="A44"/>
  <c r="A204"/>
  <c r="A157"/>
  <c r="A57"/>
  <c r="A117"/>
  <c r="A177"/>
  <c r="A217"/>
  <c r="A77"/>
  <c r="A137"/>
  <c r="A37"/>
  <c r="A197"/>
  <c r="A97"/>
  <c r="CN30" i="1"/>
  <c r="CP30" s="1"/>
  <c r="CM33"/>
  <c r="CO33" s="1"/>
  <c r="BV20"/>
  <c r="BW20" s="1"/>
  <c r="CM35"/>
  <c r="CO35" s="1"/>
  <c r="BV28"/>
  <c r="BW28" s="1"/>
  <c r="BV30"/>
  <c r="BW30" s="1"/>
  <c r="CM27"/>
  <c r="CO27" s="1"/>
  <c r="CN35"/>
  <c r="CP35" s="1"/>
  <c r="CM26"/>
  <c r="CO26" s="1"/>
  <c r="CN37"/>
  <c r="CP37" s="1"/>
  <c r="CM37"/>
  <c r="CO37" s="1"/>
  <c r="BV21"/>
  <c r="BW21" s="1"/>
  <c r="CN29"/>
  <c r="CP29" s="1"/>
  <c r="BV37"/>
  <c r="BW37" s="1"/>
  <c r="CM34"/>
  <c r="CO34" s="1"/>
  <c r="BV32"/>
  <c r="BW32" s="1"/>
  <c r="CM31"/>
  <c r="CO31" s="1"/>
  <c r="BV26"/>
  <c r="BW26" s="1"/>
  <c r="BV27"/>
  <c r="BW27" s="1"/>
  <c r="CN21"/>
  <c r="CP21" s="1"/>
  <c r="CN33"/>
  <c r="CP33" s="1"/>
  <c r="BV25"/>
  <c r="BW25" s="1"/>
  <c r="CN31"/>
  <c r="CP31" s="1"/>
  <c r="BV34"/>
  <c r="BW34" s="1"/>
  <c r="CM23"/>
  <c r="CO23" s="1"/>
  <c r="CN19"/>
  <c r="CP19" s="1"/>
  <c r="CM20"/>
  <c r="CO20" s="1"/>
  <c r="BV22"/>
  <c r="BW22" s="1"/>
  <c r="CN26"/>
  <c r="CP26" s="1"/>
  <c r="CM29"/>
  <c r="CO29" s="1"/>
  <c r="CN34"/>
  <c r="CP34" s="1"/>
  <c r="CN27"/>
  <c r="CP27" s="1"/>
  <c r="CI19"/>
  <c r="CM19" s="1"/>
  <c r="CO19" s="1"/>
  <c r="BV36"/>
  <c r="BW36" s="1"/>
  <c r="CM36"/>
  <c r="CO36" s="1"/>
  <c r="CM24"/>
  <c r="CO24" s="1"/>
  <c r="T40"/>
  <c r="BV19"/>
  <c r="BW19" s="1"/>
  <c r="BY19" s="1"/>
  <c r="CM21"/>
  <c r="CO21" s="1"/>
  <c r="CN24"/>
  <c r="CP24" s="1"/>
  <c r="CN28"/>
  <c r="CP28" s="1"/>
  <c r="R16"/>
  <c r="CN23"/>
  <c r="CP23" s="1"/>
  <c r="CN20"/>
  <c r="CP20" s="1"/>
  <c r="BV35"/>
  <c r="BW35" s="1"/>
  <c r="BS38"/>
  <c r="CH38"/>
  <c r="CN32"/>
  <c r="CP32" s="1"/>
  <c r="CM30"/>
  <c r="CO30" s="1"/>
  <c r="CM28"/>
  <c r="CO28" s="1"/>
  <c r="CK38"/>
  <c r="BV23"/>
  <c r="BW23" s="1"/>
  <c r="BV24"/>
  <c r="BW24" s="1"/>
  <c r="BV29"/>
  <c r="BW29" s="1"/>
  <c r="BV31"/>
  <c r="BW31" s="1"/>
  <c r="CM22"/>
  <c r="CO22" s="1"/>
  <c r="BV33"/>
  <c r="BW33" s="1"/>
  <c r="CN36"/>
  <c r="CP36" s="1"/>
  <c r="CN22"/>
  <c r="CP22" s="1"/>
  <c r="CM25"/>
  <c r="CO25" s="1"/>
  <c r="CN25"/>
  <c r="CP25" s="1"/>
  <c r="CM32"/>
  <c r="CO32" s="1"/>
  <c r="B98" i="25" l="1"/>
  <c r="B58"/>
  <c r="B118"/>
  <c r="B40"/>
  <c r="B198"/>
  <c r="B138"/>
  <c r="B178"/>
  <c r="B78"/>
  <c r="B218"/>
  <c r="B158"/>
  <c r="B120"/>
  <c r="B80"/>
  <c r="B140"/>
  <c r="B220"/>
  <c r="B160"/>
  <c r="B100"/>
  <c r="B60"/>
  <c r="B200"/>
  <c r="B180"/>
  <c r="CQ33" i="1"/>
  <c r="CQ26"/>
  <c r="BX21"/>
  <c r="CQ35"/>
  <c r="CR30"/>
  <c r="BX28"/>
  <c r="BX29"/>
  <c r="CR33"/>
  <c r="BX31"/>
  <c r="CQ29"/>
  <c r="CR27"/>
  <c r="BY26"/>
  <c r="BX37"/>
  <c r="CR35"/>
  <c r="CR26"/>
  <c r="CQ37"/>
  <c r="BX26"/>
  <c r="BX27"/>
  <c r="BY22"/>
  <c r="BY21"/>
  <c r="BY37"/>
  <c r="BX33"/>
  <c r="CR31"/>
  <c r="BX34"/>
  <c r="BY35"/>
  <c r="CR34"/>
  <c r="BX35"/>
  <c r="CQ34"/>
  <c r="BY27"/>
  <c r="BY28"/>
  <c r="CQ19"/>
  <c r="CR19" s="1"/>
  <c r="CR29"/>
  <c r="CQ31"/>
  <c r="BY34"/>
  <c r="BX36"/>
  <c r="BY36"/>
  <c r="CQ30"/>
  <c r="BY23"/>
  <c r="BX24"/>
  <c r="CQ23"/>
  <c r="BX22"/>
  <c r="CQ36"/>
  <c r="CQ24"/>
  <c r="CQ27"/>
  <c r="CR28"/>
  <c r="BX25"/>
  <c r="CR20"/>
  <c r="BY31"/>
  <c r="BY33"/>
  <c r="CR25"/>
  <c r="CR32"/>
  <c r="CQ32"/>
  <c r="CQ28"/>
  <c r="CR24"/>
  <c r="CR23"/>
  <c r="CQ25"/>
  <c r="CQ22"/>
  <c r="CR22"/>
  <c r="CQ21"/>
  <c r="CR21"/>
  <c r="CR37"/>
  <c r="CR36"/>
  <c r="CQ20"/>
  <c r="BX20"/>
  <c r="BY20"/>
  <c r="BV38"/>
  <c r="BY30"/>
  <c r="BY29"/>
  <c r="BX23"/>
  <c r="CM38"/>
  <c r="BX30"/>
  <c r="BY24"/>
  <c r="CN38"/>
  <c r="BY32"/>
  <c r="BY25"/>
  <c r="BX32"/>
  <c r="B181" i="25" l="1"/>
  <c r="B221"/>
  <c r="B141"/>
  <c r="B201"/>
  <c r="B121"/>
  <c r="B161"/>
  <c r="B101"/>
  <c r="B61"/>
  <c r="B81"/>
  <c r="CS27" i="1"/>
  <c r="CV27" s="1"/>
  <c r="CS34"/>
  <c r="CV34" s="1"/>
  <c r="CS30"/>
  <c r="CV30" s="1"/>
  <c r="CS19"/>
  <c r="CX19" s="1"/>
  <c r="CS35"/>
  <c r="CU35" s="1"/>
  <c r="CS31"/>
  <c r="CW31" s="1"/>
  <c r="CS25"/>
  <c r="CT25" s="1"/>
  <c r="CS26"/>
  <c r="CW26" s="1"/>
  <c r="CS28"/>
  <c r="CU28" s="1"/>
  <c r="CS36"/>
  <c r="CW36" s="1"/>
  <c r="CS29"/>
  <c r="CW29" s="1"/>
  <c r="CS33"/>
  <c r="CT33" s="1"/>
  <c r="CS37"/>
  <c r="CW37" s="1"/>
  <c r="CS23"/>
  <c r="CW23" s="1"/>
  <c r="CS21"/>
  <c r="CW21" s="1"/>
  <c r="CS22"/>
  <c r="CS24"/>
  <c r="CS32"/>
  <c r="CP38"/>
  <c r="CO38"/>
  <c r="CS20"/>
  <c r="CV20" s="1"/>
  <c r="BW38"/>
  <c r="P19" l="1"/>
  <c r="CW27"/>
  <c r="CT27"/>
  <c r="CU27"/>
  <c r="CU36"/>
  <c r="CV31"/>
  <c r="CW28"/>
  <c r="CU31"/>
  <c r="CT30"/>
  <c r="CT34"/>
  <c r="CT31"/>
  <c r="CU34"/>
  <c r="CW30"/>
  <c r="CW34"/>
  <c r="CU30"/>
  <c r="CT35"/>
  <c r="CV35"/>
  <c r="CW35"/>
  <c r="CU29"/>
  <c r="CV28"/>
  <c r="CT28"/>
  <c r="CV25"/>
  <c r="CU26"/>
  <c r="CW25"/>
  <c r="CU25"/>
  <c r="CT26"/>
  <c r="CV26"/>
  <c r="CU33"/>
  <c r="CT36"/>
  <c r="CV36"/>
  <c r="CT37"/>
  <c r="CV29"/>
  <c r="CT29"/>
  <c r="CV37"/>
  <c r="CV33"/>
  <c r="CW33"/>
  <c r="CU37"/>
  <c r="CV23"/>
  <c r="CU23"/>
  <c r="CV21"/>
  <c r="CT23"/>
  <c r="CT21"/>
  <c r="CU21"/>
  <c r="CW24"/>
  <c r="CV24"/>
  <c r="CU24"/>
  <c r="CT24"/>
  <c r="CW32"/>
  <c r="CU32"/>
  <c r="CV32"/>
  <c r="CT32"/>
  <c r="CU22"/>
  <c r="CV22"/>
  <c r="CW22"/>
  <c r="CT22"/>
  <c r="CR38"/>
  <c r="CQ38"/>
  <c r="CW20"/>
  <c r="CT20"/>
  <c r="CU20"/>
  <c r="BY38"/>
  <c r="BX38"/>
  <c r="CX27" l="1"/>
  <c r="CX31"/>
  <c r="CX34"/>
  <c r="CX29"/>
  <c r="CX35"/>
  <c r="CX30"/>
  <c r="CX36"/>
  <c r="CX28"/>
  <c r="CX25"/>
  <c r="CX26"/>
  <c r="CX37"/>
  <c r="CX33"/>
  <c r="P33" s="1"/>
  <c r="CX21"/>
  <c r="P21" s="1"/>
  <c r="CX23"/>
  <c r="CX22"/>
  <c r="CX32"/>
  <c r="P32" s="1"/>
  <c r="CX24"/>
  <c r="P24" s="1"/>
  <c r="CS38"/>
  <c r="CX20"/>
  <c r="P20" s="1"/>
  <c r="P31" l="1"/>
  <c r="P27"/>
  <c r="P28"/>
  <c r="P29"/>
  <c r="P25"/>
  <c r="P35"/>
  <c r="P23"/>
  <c r="P34"/>
  <c r="P26"/>
  <c r="P30"/>
  <c r="P37"/>
  <c r="P36"/>
  <c r="CW38"/>
  <c r="CU38"/>
  <c r="CT38"/>
  <c r="CV38"/>
  <c r="CX38" l="1"/>
  <c r="P38" s="1"/>
  <c r="P40" l="1"/>
  <c r="S43" s="1"/>
  <c r="A49" s="1"/>
</calcChain>
</file>

<file path=xl/sharedStrings.xml><?xml version="1.0" encoding="utf-8"?>
<sst xmlns="http://schemas.openxmlformats.org/spreadsheetml/2006/main" count="1833" uniqueCount="483">
  <si>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</si>
  <si>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</si>
  <si>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</si>
  <si>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</si>
  <si>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</si>
  <si>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</si>
  <si>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</si>
  <si>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</si>
  <si>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</si>
  <si>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</si>
  <si>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</si>
  <si>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</si>
  <si>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</si>
  <si>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</si>
  <si>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</si>
  <si>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</si>
  <si>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</si>
  <si>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</si>
  <si>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</si>
  <si>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</si>
  <si>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</si>
  <si>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</si>
  <si>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</si>
  <si>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</si>
  <si>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</si>
  <si>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</si>
  <si>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</si>
  <si>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</si>
  <si>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</si>
  <si>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</si>
  <si>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</si>
  <si>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</si>
  <si>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</si>
  <si>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</si>
  <si>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</si>
  <si>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</si>
  <si>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</si>
  <si>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</si>
  <si>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</si>
  <si>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</si>
  <si>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</si>
  <si>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</si>
  <si>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</si>
  <si>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</si>
  <si>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</si>
  <si>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</si>
  <si>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</si>
  <si>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</si>
  <si>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</si>
  <si>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</si>
  <si>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</si>
  <si>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</si>
  <si>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</si>
  <si>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</si>
  <si>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</si>
  <si>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</si>
  <si>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</si>
  <si>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</si>
  <si>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</si>
  <si>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</si>
  <si>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</si>
  <si>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</si>
  <si>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</si>
  <si>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</si>
  <si>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</si>
  <si>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</si>
  <si>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</si>
  <si>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</si>
  <si>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</si>
  <si>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</si>
  <si>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</si>
  <si>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</si>
  <si>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</si>
  <si>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</si>
  <si>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</si>
  <si>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</si>
  <si>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</si>
  <si>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</si>
  <si>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</si>
  <si>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</si>
  <si>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</si>
  <si>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</si>
  <si>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</si>
  <si>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</si>
  <si>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</si>
  <si>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</si>
  <si>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</si>
  <si>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</si>
  <si>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</si>
  <si>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</si>
  <si>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</si>
  <si>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</si>
  <si>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</si>
  <si>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</si>
  <si>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</si>
  <si>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</si>
  <si>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</si>
  <si>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</si>
  <si>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</si>
  <si>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</si>
  <si>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</si>
  <si>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</si>
  <si>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</si>
  <si>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</si>
  <si>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</si>
  <si>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</si>
  <si>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</si>
  <si>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</si>
  <si>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</si>
  <si>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</si>
  <si>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</si>
  <si>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</si>
  <si>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</si>
  <si>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</si>
  <si>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</si>
  <si>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</si>
  <si>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</si>
  <si>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Special Regular</t>
  </si>
  <si>
    <t>Signature of the Director/Chairman of Teacher's Institute / Department</t>
  </si>
  <si>
    <t>Error Notification Area</t>
  </si>
  <si>
    <t>Metallurgy and Materials Engineering</t>
  </si>
  <si>
    <t>B.CRP</t>
  </si>
  <si>
    <t>Departments</t>
  </si>
  <si>
    <t>Subjects</t>
  </si>
  <si>
    <t xml:space="preserve">Functional English </t>
  </si>
  <si>
    <t>B.ARCH</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</si>
  <si>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</si>
  <si>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</si>
  <si>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</si>
  <si>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</si>
  <si>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</si>
  <si>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</si>
  <si>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</si>
  <si>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</si>
  <si>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</si>
  <si>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ABS</t>
  </si>
  <si>
    <t>---</t>
  </si>
  <si>
    <r>
      <t xml:space="preserve">1. Please Start from Sheet1 and use Sheet2 (if needed) in same Workbook. After Completing, make sure </t>
    </r>
    <r>
      <rPr>
        <b/>
        <sz val="8"/>
        <color indexed="8"/>
        <rFont val="Times New Roman"/>
        <family val="1"/>
      </rPr>
      <t>there will no Error shown with Red Fonts</t>
    </r>
    <r>
      <rPr>
        <sz val="8"/>
        <color indexed="8"/>
        <rFont val="Times New Roman"/>
        <family val="1"/>
      </rPr>
      <t/>
    </r>
  </si>
  <si>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</si>
  <si>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</si>
  <si>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</si>
  <si>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</si>
  <si>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</si>
  <si>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</si>
  <si>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</si>
  <si>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</si>
  <si>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</si>
  <si>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</si>
  <si>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</si>
  <si>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</si>
  <si>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</si>
  <si>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</si>
  <si>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</si>
  <si>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</si>
  <si>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</si>
  <si>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</si>
  <si>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t xml:space="preserve">3. S# (E.g. 1  2 and so on) ID # Format 14CE55 if Double no.14-13CE55, for Khairpur Campus Batch is K14CE and ID # Format K14CE55 Double no.K14-13CE55.  in case of  Absent Write </t>
    </r>
    <r>
      <rPr>
        <b/>
        <sz val="8"/>
        <color indexed="8"/>
        <rFont val="Times New Roman"/>
        <family val="1"/>
      </rPr>
      <t>ABS. There must be no any symbol, (-) or cross in Sheet.</t>
    </r>
  </si>
  <si>
    <t xml:space="preserve">Pakistan Studies </t>
  </si>
  <si>
    <t>Please Do Not Use Copy or Cut Paste Option, it will distrub the Entire Sheet</t>
  </si>
  <si>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9"/>
        <color indexed="8"/>
        <rFont val="Times New Roman"/>
        <family val="1"/>
      </rPr>
      <t xml:space="preserve">Please Download Fresh Copy of Award List. </t>
    </r>
  </si>
  <si>
    <t>BatchNo</t>
  </si>
  <si>
    <t>SeatRollNo</t>
  </si>
  <si>
    <t>Subject Title</t>
  </si>
  <si>
    <t>Mid Semester</t>
  </si>
  <si>
    <t>Final Exam Marks</t>
  </si>
  <si>
    <t>Lab Marks</t>
  </si>
  <si>
    <t>Credit Hours</t>
  </si>
  <si>
    <t>NOTE: THE MARKS SHOULD NOT BE AWARDED IN FRACTION</t>
  </si>
  <si>
    <t xml:space="preserve">For queries and problems contact to Aijaz Ali Brohi, Senior Software Engineer at 7609 </t>
  </si>
  <si>
    <t xml:space="preserve">Applied Calculus </t>
  </si>
  <si>
    <t>Assignments/ Project/ Presentation</t>
  </si>
  <si>
    <t>Quizzes / Test(s)</t>
  </si>
  <si>
    <t>19BSCS</t>
  </si>
  <si>
    <t>20BSCS</t>
  </si>
  <si>
    <t>21BSCS</t>
  </si>
  <si>
    <t>22BSCS</t>
  </si>
  <si>
    <t>19BSGM</t>
  </si>
  <si>
    <t>20BSGM</t>
  </si>
  <si>
    <t>21BSGM</t>
  </si>
  <si>
    <t>22BSGM</t>
  </si>
  <si>
    <t>19BSM</t>
  </si>
  <si>
    <t>20BSM</t>
  </si>
  <si>
    <t>21BSM</t>
  </si>
  <si>
    <t>22BSM</t>
  </si>
  <si>
    <t>19BSE</t>
  </si>
  <si>
    <t>20BSE</t>
  </si>
  <si>
    <t>21BSE</t>
  </si>
  <si>
    <t>22BSE</t>
  </si>
  <si>
    <t>English Language Development Centre</t>
  </si>
  <si>
    <t>Basic Science &amp; Related Studies</t>
  </si>
  <si>
    <t>Mehran Institute of Science &amp; Technology</t>
  </si>
  <si>
    <t>Bachelor of Business Administration</t>
  </si>
  <si>
    <t xml:space="preserve">Bachelor of Science in Garments Manufacturing </t>
  </si>
  <si>
    <t>Bachelor of Science in Mathematics</t>
  </si>
  <si>
    <t>Bachelor of Studies in English</t>
  </si>
  <si>
    <t>19BBA</t>
  </si>
  <si>
    <t>20BBA</t>
  </si>
  <si>
    <t>21BBA</t>
  </si>
  <si>
    <t>22BBA</t>
  </si>
  <si>
    <t>Bachelor of Science in Computer Science</t>
  </si>
  <si>
    <t>Mathematics</t>
  </si>
  <si>
    <t>Computer Science</t>
  </si>
  <si>
    <t>English</t>
  </si>
  <si>
    <t>Business Administration</t>
  </si>
  <si>
    <t>Garments Manufacturing</t>
  </si>
  <si>
    <t xml:space="preserve">Calculus-I </t>
  </si>
  <si>
    <t xml:space="preserve">Set Theory </t>
  </si>
  <si>
    <t xml:space="preserve">Physics-I </t>
  </si>
  <si>
    <t xml:space="preserve">Computer Programming Concepts </t>
  </si>
  <si>
    <t xml:space="preserve">Computer Fundamentals </t>
  </si>
  <si>
    <t xml:space="preserve">Functional English-I </t>
  </si>
  <si>
    <t xml:space="preserve">Introduction to Literature-1 (Poetry &amp; Drama) </t>
  </si>
  <si>
    <t xml:space="preserve">Introduction to Linguistics </t>
  </si>
  <si>
    <t xml:space="preserve">Introduction to Computers </t>
  </si>
  <si>
    <t xml:space="preserve">Basic Mathematics </t>
  </si>
  <si>
    <t xml:space="preserve">Introduction to Business </t>
  </si>
  <si>
    <t xml:space="preserve">Principles of Accounting </t>
  </si>
  <si>
    <t xml:space="preserve">Computer Applications to Business </t>
  </si>
  <si>
    <t xml:space="preserve">Applied Chemistry </t>
  </si>
  <si>
    <t xml:space="preserve">Textile Manufacturing Processes </t>
  </si>
  <si>
    <t xml:space="preserve">Basic Electrical &amp; Electronics </t>
  </si>
  <si>
    <t xml:space="preserve">Islamic Studies/Ethics </t>
  </si>
  <si>
    <t>Islamic Studies/Ethics</t>
  </si>
  <si>
    <t>MARKS ERRORS</t>
  </si>
  <si>
    <t>Calculus-II</t>
  </si>
  <si>
    <t>Discrete Mathematics and Graph Theory</t>
  </si>
  <si>
    <t>Statistics and Probability</t>
  </si>
  <si>
    <t>Communication skills</t>
  </si>
  <si>
    <t>Introduction to Computers</t>
  </si>
  <si>
    <t>Physics-II</t>
  </si>
  <si>
    <t>Object Oriented Programming</t>
  </si>
  <si>
    <t>Functional English</t>
  </si>
  <si>
    <t>Basic Electronics</t>
  </si>
  <si>
    <t>Applied Physics</t>
  </si>
  <si>
    <t>Phonetics &amp; Phonology</t>
  </si>
  <si>
    <t>Introduction to Literature II (Medieval to Romantics)</t>
  </si>
  <si>
    <t>Functional English II</t>
  </si>
  <si>
    <t>Entrepreneurship</t>
  </si>
  <si>
    <t>Environmental Sciences</t>
  </si>
  <si>
    <t>Basic Mathematics</t>
  </si>
  <si>
    <t>English Composition</t>
  </si>
  <si>
    <t>Business Mathematics</t>
  </si>
  <si>
    <t>Principles of Management</t>
  </si>
  <si>
    <t>Principles of Marketing</t>
  </si>
  <si>
    <t>Microeconomics</t>
  </si>
  <si>
    <t>Textile Raw Materials</t>
  </si>
  <si>
    <t>Introduction to Garment Manufacturing</t>
  </si>
  <si>
    <t>Pakistan Studies</t>
  </si>
  <si>
    <t>Communicatoin Skills</t>
  </si>
  <si>
    <t>Quizzes/Tests</t>
  </si>
  <si>
    <t>Assignments/Project/Presentation</t>
  </si>
  <si>
    <t>Differential Equations &amp; Fourier Series</t>
  </si>
  <si>
    <t>Linear Algebra</t>
  </si>
  <si>
    <t>Statics &amp; Vector Analysis</t>
  </si>
  <si>
    <t>Economics</t>
  </si>
  <si>
    <t>Technical Report Writing &amp; Presentation Skills</t>
  </si>
  <si>
    <t>Digital Logic &amp; Design</t>
  </si>
  <si>
    <t>Web Technologies</t>
  </si>
  <si>
    <t>Data Structures &amp; Algorithms</t>
  </si>
  <si>
    <t>Database Systems</t>
  </si>
  <si>
    <t>Discrete Mathematics</t>
  </si>
  <si>
    <t>Short Fictional Narratives</t>
  </si>
  <si>
    <t>Academic Reading &amp; Writing</t>
  </si>
  <si>
    <t>Communication Skills-I</t>
  </si>
  <si>
    <t>Semantics</t>
  </si>
  <si>
    <t>Statistics &amp; Probability</t>
  </si>
  <si>
    <t>Organizational Behaviour</t>
  </si>
  <si>
    <t>Introduction to Business Finance</t>
  </si>
  <si>
    <t>Macroeconomics</t>
  </si>
  <si>
    <t>Social Psychology &amp; Personal Development</t>
  </si>
  <si>
    <t>Business Communication</t>
  </si>
  <si>
    <t>Yarn &amp; Threads Manufacturing</t>
  </si>
  <si>
    <t>Mechanics of Garments Machines</t>
  </si>
  <si>
    <t>Garment Sizing &amp; Pattern Making</t>
  </si>
  <si>
    <t>Personality Development &amp; Character Building</t>
  </si>
  <si>
    <t>Calculus-I</t>
  </si>
  <si>
    <t>Set Theory</t>
  </si>
  <si>
    <t>Physics-I</t>
  </si>
  <si>
    <t>Computer Programming Concepts</t>
  </si>
  <si>
    <t>Applied Calculus</t>
  </si>
  <si>
    <t>Computer Fundamentals</t>
  </si>
  <si>
    <t>Introduction to Linguistics</t>
  </si>
  <si>
    <t>Functional English-I</t>
  </si>
  <si>
    <t>Introduction to Literature-1 (Poetry &amp; Drama)</t>
  </si>
  <si>
    <t>Introduction to Computer</t>
  </si>
  <si>
    <t>Computer Applications to Business</t>
  </si>
  <si>
    <t>Introdution to Business</t>
  </si>
  <si>
    <t>Principles of Accounting</t>
  </si>
  <si>
    <t>Textile Manufacturing Processes</t>
  </si>
  <si>
    <t>Applied Chemistry</t>
  </si>
  <si>
    <t>Basic Electrical &amp; Electronics</t>
  </si>
  <si>
    <t>Statistical Methods &amp; Probability</t>
  </si>
  <si>
    <t>Communication Skills</t>
  </si>
  <si>
    <t>Data Warehousing</t>
  </si>
  <si>
    <t>Computer Graphics &amp; Animations</t>
  </si>
  <si>
    <t>Computer Organization &amp; Assembly Programming</t>
  </si>
  <si>
    <t>Number Theory</t>
  </si>
  <si>
    <t>Dynamics</t>
  </si>
  <si>
    <t>Graph Theory</t>
  </si>
  <si>
    <t>C++ Programming &amp; MATLAB</t>
  </si>
  <si>
    <t>Toplogy</t>
  </si>
  <si>
    <t>Classical Poetry</t>
  </si>
  <si>
    <t>Grammar &amp; Syntax</t>
  </si>
  <si>
    <t>Communication Skills-II</t>
  </si>
  <si>
    <t>Introduction to Morphology</t>
  </si>
  <si>
    <t>Introduction to Philosophy</t>
  </si>
  <si>
    <t>Human Resource Management</t>
  </si>
  <si>
    <t>Inferential Statistics</t>
  </si>
  <si>
    <t>Foreign Language-II (Chinese)</t>
  </si>
  <si>
    <t>Organizational Behavior</t>
  </si>
  <si>
    <t>Business Modeling and Design Thinking</t>
  </si>
  <si>
    <t>Financial Institutions and Markets</t>
  </si>
  <si>
    <t>Cost Accounting</t>
  </si>
  <si>
    <t>Foreign Language-I (Chinese)</t>
  </si>
  <si>
    <t>Foreign Language-II(Chinese)</t>
  </si>
  <si>
    <t>Woven Fabric Manufacturing</t>
  </si>
  <si>
    <t>Operations Management in Garment Industry</t>
  </si>
  <si>
    <t>Cutting &amp; Sewing Techniques</t>
  </si>
  <si>
    <t>Environmental Science</t>
  </si>
  <si>
    <t>21BSES</t>
  </si>
  <si>
    <t>Foundation of Mathematics-I</t>
  </si>
  <si>
    <t>Basic Biology</t>
  </si>
  <si>
    <t>Introduction to Environmental Sciences</t>
  </si>
  <si>
    <t>General Chemistry</t>
  </si>
  <si>
    <t>US Pakistan Centre for Advanced Studies</t>
  </si>
  <si>
    <t>Bachelor of Science in Environmental Science</t>
  </si>
  <si>
    <t>Dr.</t>
  </si>
  <si>
    <t>02/04/2022</t>
  </si>
  <si>
    <t>Business Law</t>
  </si>
  <si>
    <t>Customer Relationship Management</t>
  </si>
  <si>
    <t>Social Entrepreneurship</t>
  </si>
  <si>
    <t>Auditing</t>
  </si>
  <si>
    <t>Website Design &amp; Application Development</t>
  </si>
  <si>
    <t>Sociolinguistics</t>
  </si>
  <si>
    <t>Popular Fiction</t>
  </si>
  <si>
    <t>Psycholinguistics</t>
  </si>
  <si>
    <t>Literary Theory &amp; Criticism</t>
  </si>
  <si>
    <t>English for Specific Purposes</t>
  </si>
  <si>
    <t>Language Testing &amp; Evaluation</t>
  </si>
  <si>
    <t>Knitted Fabric Manufacturing</t>
  </si>
  <si>
    <t>Denim Fabric Manufacturing</t>
  </si>
  <si>
    <t>Colour Science &amp; Coloration</t>
  </si>
  <si>
    <t>Automation in Garment Industry</t>
  </si>
  <si>
    <t>Technical &amp; Scientific Writing</t>
  </si>
  <si>
    <t>Partial Differential Equations</t>
  </si>
  <si>
    <t>Rings &amp; Fields</t>
  </si>
  <si>
    <t>Real Analysis-I</t>
  </si>
  <si>
    <t>Algebraic Topology</t>
  </si>
  <si>
    <t>Differental Geometry &amp; Tenser Analysis</t>
  </si>
  <si>
    <t>Operating Systems</t>
  </si>
  <si>
    <t>Computer Networks</t>
  </si>
  <si>
    <t xml:space="preserve">Principles of Management </t>
  </si>
  <si>
    <t>Numerical Analysis</t>
  </si>
  <si>
    <t>Compiler Construction</t>
  </si>
  <si>
    <t>Summer Regular</t>
  </si>
  <si>
    <t>Special Summer Regular</t>
  </si>
  <si>
    <t>Regular</t>
  </si>
  <si>
    <t>Introduction To Simulator Software</t>
  </si>
  <si>
    <t>Transforms</t>
  </si>
  <si>
    <t>Complex Analysis</t>
  </si>
  <si>
    <t>Analytical Dynamics</t>
  </si>
  <si>
    <t>Real Analysis-II</t>
  </si>
  <si>
    <t>Theory of Automata</t>
  </si>
  <si>
    <t>Microprocessor &amp; Embedded Systems</t>
  </si>
  <si>
    <t>Mobile Application Development</t>
  </si>
  <si>
    <t>Technical &amp; Business Writing</t>
  </si>
  <si>
    <t>Introduction to Research Methodology</t>
  </si>
  <si>
    <t>World Englishes</t>
  </si>
  <si>
    <t>Modern Poetry</t>
  </si>
  <si>
    <t>Discourse Studies</t>
  </si>
  <si>
    <t>Modern Novel</t>
  </si>
  <si>
    <t>Technology in Teaching &amp; Learning Languages</t>
  </si>
  <si>
    <t>Supply Chain Management</t>
  </si>
  <si>
    <t>Marketing Management</t>
  </si>
  <si>
    <t>Agribusiness</t>
  </si>
  <si>
    <t>Financial Management</t>
  </si>
  <si>
    <t>Golabalization Business &amp; Development</t>
  </si>
  <si>
    <t>Embroidery Techniques</t>
  </si>
  <si>
    <t>3D CAD for Garments</t>
  </si>
  <si>
    <t>Apparel Merchandizing &amp; Sourcing</t>
  </si>
  <si>
    <t>Communicaion Skills</t>
  </si>
  <si>
    <t>Foundation of Mathematics-II</t>
  </si>
  <si>
    <t xml:space="preserve">Applied Calculus       </t>
  </si>
  <si>
    <t>Environmental Chemistry</t>
  </si>
  <si>
    <t xml:space="preserve">Environmental Biology </t>
  </si>
  <si>
    <t xml:space="preserve">Sociology                        </t>
  </si>
  <si>
    <t>Introduction to Entrepreneurship &amp; Creativity</t>
  </si>
  <si>
    <t>Functional English-II</t>
  </si>
  <si>
    <t>Introduction to Literature-II</t>
  </si>
  <si>
    <t>Enterpreneurship</t>
  </si>
  <si>
    <t>second</t>
  </si>
  <si>
    <t>Garment Dyeing &amp; Washing</t>
  </si>
  <si>
    <t>Nonwoven &amp; Specialty Fabrics</t>
  </si>
  <si>
    <t>Entreprenerurial Finance &amp; Marketing</t>
  </si>
  <si>
    <t>Introduction to Computing &amp; Programming</t>
  </si>
  <si>
    <t>Linear Algebra &amp; Analytical Geometry</t>
  </si>
  <si>
    <t>Discrete Mathematics &amp; Graph Theory</t>
  </si>
  <si>
    <t>Introduction to Computers &amp; C++ Programming</t>
  </si>
  <si>
    <t>Business Modeling &amp; Design Thinking</t>
  </si>
  <si>
    <t>Financial Institutions &amp; Markets</t>
  </si>
  <si>
    <t>Numerical Analysis-I</t>
  </si>
  <si>
    <t>Functional Analysis</t>
  </si>
  <si>
    <t>Fluid Mechanics</t>
  </si>
  <si>
    <t>Optimization Techniques</t>
  </si>
  <si>
    <t>Mathematical Physics</t>
  </si>
  <si>
    <t>Distributed Computing</t>
  </si>
  <si>
    <t>Artificial Intelligence</t>
  </si>
  <si>
    <t>Cyber Security</t>
  </si>
  <si>
    <t>Second language Acquisition</t>
  </si>
  <si>
    <t>Content and Language Integrated Learning</t>
  </si>
  <si>
    <t>Literary Theory and Practice</t>
  </si>
  <si>
    <t>Pakistani Literature in Pakistan</t>
  </si>
  <si>
    <t>Modern Drama</t>
  </si>
  <si>
    <t>Marketing Analytics</t>
  </si>
  <si>
    <t>Business Research Methods</t>
  </si>
  <si>
    <t>Business Policy and Strategy</t>
  </si>
  <si>
    <t>Analysis of Financial Statements</t>
  </si>
  <si>
    <t>Investment &amp; Portfolio Management</t>
  </si>
  <si>
    <t>Compensation Structure Development</t>
  </si>
  <si>
    <t>Job Analysis &amp; Performance Appraisal</t>
  </si>
  <si>
    <t>Enterpreneureship</t>
  </si>
  <si>
    <t>Denim Fabric Finishing</t>
  </si>
  <si>
    <t>Textile &amp; Apparel Testing</t>
  </si>
  <si>
    <t>Apparel Costing &amp; Production Planning</t>
  </si>
  <si>
    <t>Business Policy &amp; Strategy</t>
  </si>
  <si>
    <t>Literary Theory &amp; Practice</t>
  </si>
  <si>
    <t>Content &amp; Language Integrated Learning</t>
  </si>
  <si>
    <t>Environmental Physics</t>
  </si>
  <si>
    <t>Applied Ecology</t>
  </si>
  <si>
    <t>Environmental Microbiology</t>
  </si>
  <si>
    <t>Environmental Fluid Mechanics</t>
  </si>
  <si>
    <t>15/03/2023</t>
  </si>
  <si>
    <t>Technology in Teaching and Learning Languages</t>
  </si>
  <si>
    <t xml:space="preserve">Syllabus Designing </t>
  </si>
  <si>
    <t xml:space="preserve">Stylistics </t>
  </si>
  <si>
    <t xml:space="preserve">Postcolonial Literature </t>
  </si>
  <si>
    <t xml:space="preserve">Introduction to Women's writing </t>
  </si>
  <si>
    <t>Research Project</t>
  </si>
  <si>
    <t>Computer Organization and Assembly Programming</t>
  </si>
  <si>
    <t>Computer Graphics and Animation</t>
  </si>
  <si>
    <t xml:space="preserve">Compiler Construction  </t>
  </si>
  <si>
    <t>Technical and Business Writing</t>
  </si>
  <si>
    <t xml:space="preserve">Entrepreneurship </t>
  </si>
  <si>
    <t xml:space="preserve">Data Science and Analytics  </t>
  </si>
  <si>
    <t xml:space="preserve">Human Computer Interaction  </t>
  </si>
  <si>
    <t xml:space="preserve">Block Chain Technologies </t>
  </si>
  <si>
    <t>Thesis Project-II</t>
  </si>
  <si>
    <t xml:space="preserve">Environmental Pollution </t>
  </si>
  <si>
    <t xml:space="preserve">Climatology </t>
  </si>
  <si>
    <t>Environmental Informatics</t>
  </si>
  <si>
    <t xml:space="preserve">Watershed Management </t>
  </si>
  <si>
    <t xml:space="preserve">Energy and Environment </t>
  </si>
  <si>
    <t xml:space="preserve">Environmental Biotechnology </t>
  </si>
  <si>
    <t>Cutting and Sewing Techniques</t>
  </si>
  <si>
    <t xml:space="preserve">Introduction to Computers and C++ Programming </t>
  </si>
  <si>
    <t>Organization Behaviour</t>
  </si>
  <si>
    <t>Garment Dyeing and Washing</t>
  </si>
  <si>
    <t>Nonwoven and Specialty Fabrics</t>
  </si>
  <si>
    <t>Apparel Merchandizing and Sourcing</t>
  </si>
  <si>
    <t xml:space="preserve">Advances in Apparel Production  </t>
  </si>
  <si>
    <t xml:space="preserve">Garments Packing and Pressing </t>
  </si>
  <si>
    <t xml:space="preserve">Environmental &amp; Social Compliances in Textile </t>
  </si>
  <si>
    <t xml:space="preserve">Clothing Comfort </t>
  </si>
  <si>
    <t xml:space="preserve">Inferential Statistics </t>
  </si>
  <si>
    <t>Golabalization Business and Development</t>
  </si>
  <si>
    <t>Entreprenerurial Finance and Marketing</t>
  </si>
  <si>
    <t>Corporate Social Responsibility</t>
  </si>
  <si>
    <t>Corporate Finance</t>
  </si>
  <si>
    <t>Career Management &amp; Planning</t>
  </si>
  <si>
    <t xml:space="preserve">Financial Risk Management </t>
  </si>
  <si>
    <t xml:space="preserve">Organizational Design </t>
  </si>
  <si>
    <t xml:space="preserve">Group Theory </t>
  </si>
  <si>
    <t>Topology</t>
  </si>
  <si>
    <t xml:space="preserve">Numerical Analysis-II </t>
  </si>
  <si>
    <t xml:space="preserve">Integral Equations </t>
  </si>
  <si>
    <t xml:space="preserve">Econometrics </t>
  </si>
  <si>
    <t xml:space="preserve">Operation Research </t>
  </si>
  <si>
    <t>Project/Thesis-II</t>
  </si>
  <si>
    <t>April, 2024</t>
  </si>
  <si>
    <t xml:space="preserve">Dr. </t>
  </si>
  <si>
    <t xml:space="preserve">Experiential Marketing
</t>
  </si>
  <si>
    <t xml:space="preserve">Marketing Issues in Pakistan
</t>
  </si>
  <si>
    <t xml:space="preserve">Corporate Finance
</t>
  </si>
</sst>
</file>

<file path=xl/styles.xml><?xml version="1.0" encoding="utf-8"?>
<styleSheet xmlns="http://schemas.openxmlformats.org/spreadsheetml/2006/main">
  <fonts count="41">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b/>
      <sz val="9"/>
      <color indexed="8"/>
      <name val="Times New Roman"/>
      <family val="1"/>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
      <sz val="11"/>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1">
    <xf numFmtId="0" fontId="0" fillId="0" borderId="0" xfId="0"/>
    <xf numFmtId="0" fontId="10" fillId="0" borderId="0" xfId="0" applyFont="1" applyAlignment="1">
      <alignment horizontal="center" vertical="center" shrinkToFit="1"/>
    </xf>
    <xf numFmtId="0" fontId="10" fillId="0" borderId="0" xfId="0" applyFont="1" applyAlignment="1">
      <alignment shrinkToFit="1"/>
    </xf>
    <xf numFmtId="0" fontId="10" fillId="0" borderId="0" xfId="0" applyFont="1" applyAlignment="1">
      <alignment horizontal="center" vertical="center" shrinkToFit="1"/>
    </xf>
    <xf numFmtId="0" fontId="11" fillId="0" borderId="0" xfId="0" applyFont="1"/>
    <xf numFmtId="0" fontId="11" fillId="0" borderId="0" xfId="0" applyFont="1" applyAlignment="1">
      <alignment horizontal="left"/>
    </xf>
    <xf numFmtId="0" fontId="1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2" fillId="0" borderId="0" xfId="0" applyFont="1" applyAlignment="1">
      <alignment shrinkToFit="1"/>
    </xf>
    <xf numFmtId="0" fontId="10" fillId="0" borderId="0" xfId="0" applyFont="1" applyAlignment="1">
      <alignment horizontal="center" shrinkToFit="1"/>
    </xf>
    <xf numFmtId="0" fontId="13" fillId="0" borderId="0" xfId="0" applyFont="1" applyAlignment="1">
      <alignment horizontal="center"/>
    </xf>
    <xf numFmtId="0" fontId="11" fillId="0" borderId="0" xfId="0" applyFont="1" applyProtection="1">
      <protection hidden="1"/>
    </xf>
    <xf numFmtId="0" fontId="10" fillId="0" borderId="0" xfId="0" applyFont="1" applyProtection="1">
      <protection hidden="1"/>
    </xf>
    <xf numFmtId="0" fontId="11" fillId="0" borderId="0" xfId="0" applyFont="1" applyBorder="1" applyAlignment="1">
      <alignment horizontal="center" vertical="center" shrinkToFit="1"/>
    </xf>
    <xf numFmtId="0" fontId="10" fillId="0" borderId="0" xfId="0" applyFont="1" applyAlignment="1">
      <alignment horizontal="center" vertical="center" shrinkToFit="1"/>
    </xf>
    <xf numFmtId="0" fontId="14" fillId="0" borderId="0" xfId="0" applyFont="1" applyBorder="1" applyAlignment="1" applyProtection="1">
      <alignment horizontal="center" vertical="center" shrinkToFit="1"/>
      <protection hidden="1"/>
    </xf>
    <xf numFmtId="0" fontId="15"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6" fillId="0" borderId="46" xfId="0" applyFont="1" applyBorder="1" applyAlignment="1" applyProtection="1">
      <alignment vertical="center" shrinkToFit="1"/>
      <protection locked="0"/>
    </xf>
    <xf numFmtId="0" fontId="17" fillId="0" borderId="4" xfId="0" applyFont="1" applyBorder="1" applyAlignment="1">
      <alignment horizontal="center" vertical="center" shrinkToFit="1"/>
    </xf>
    <xf numFmtId="0" fontId="18" fillId="0" borderId="2"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9" fillId="2" borderId="6" xfId="0" applyFont="1" applyFill="1" applyBorder="1" applyAlignment="1">
      <alignment horizontal="center" shrinkToFit="1"/>
    </xf>
    <xf numFmtId="0" fontId="11" fillId="0" borderId="3" xfId="0" applyFont="1" applyBorder="1" applyAlignment="1">
      <alignment horizontal="center" vertical="center" shrinkToFit="1"/>
    </xf>
    <xf numFmtId="0" fontId="20" fillId="2" borderId="7"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1" fillId="0" borderId="8" xfId="0" applyFont="1" applyBorder="1" applyAlignment="1" applyProtection="1">
      <alignment horizontal="center" vertical="center" shrinkToFit="1"/>
    </xf>
    <xf numFmtId="0" fontId="10" fillId="0" borderId="0" xfId="0" applyFont="1" applyAlignment="1">
      <alignment horizontal="center" vertical="center" shrinkToFit="1"/>
    </xf>
    <xf numFmtId="0" fontId="0" fillId="0" borderId="0" xfId="0"/>
    <xf numFmtId="0" fontId="11" fillId="0" borderId="1" xfId="0" applyFont="1" applyBorder="1" applyAlignment="1">
      <alignment horizontal="center" vertical="center" shrinkToFit="1"/>
    </xf>
    <xf numFmtId="0" fontId="0" fillId="0" borderId="0" xfId="0" applyFont="1"/>
    <xf numFmtId="0" fontId="21" fillId="2" borderId="0" xfId="0" applyFont="1" applyFill="1" applyAlignment="1">
      <alignment horizontal="center"/>
    </xf>
    <xf numFmtId="0" fontId="22" fillId="0" borderId="9" xfId="0" applyFont="1" applyBorder="1" applyAlignment="1">
      <alignment vertical="top" shrinkToFit="1"/>
    </xf>
    <xf numFmtId="0" fontId="23" fillId="0" borderId="3" xfId="0" applyFont="1" applyBorder="1" applyAlignment="1">
      <alignment horizontal="left" vertical="center" shrinkToFit="1"/>
    </xf>
    <xf numFmtId="0" fontId="1" fillId="0" borderId="4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8" xfId="0" applyNumberFormat="1" applyFont="1" applyBorder="1" applyAlignment="1" applyProtection="1">
      <alignment horizontal="left" vertical="center" shrinkToFit="1"/>
      <protection locked="0"/>
    </xf>
    <xf numFmtId="0" fontId="10"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5" fillId="0" borderId="11" xfId="0" applyFont="1" applyBorder="1" applyAlignment="1">
      <alignment horizontal="center" vertical="center" shrinkToFit="1"/>
    </xf>
    <xf numFmtId="0" fontId="16" fillId="0" borderId="0" xfId="0" applyFont="1" applyBorder="1" applyAlignment="1" applyProtection="1">
      <alignment vertical="center" shrinkToFit="1"/>
      <protection locked="0"/>
    </xf>
    <xf numFmtId="0" fontId="17"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24" fillId="0" borderId="0" xfId="0" quotePrefix="1" applyFont="1" applyBorder="1" applyAlignment="1" applyProtection="1">
      <alignment horizontal="center" vertical="center" shrinkToFit="1"/>
    </xf>
    <xf numFmtId="0" fontId="10" fillId="0" borderId="0" xfId="0" applyFont="1" applyAlignment="1">
      <alignment horizontal="center" vertical="center" shrinkToFit="1"/>
    </xf>
    <xf numFmtId="0" fontId="10" fillId="2" borderId="0" xfId="0" applyNumberFormat="1" applyFont="1" applyFill="1" applyAlignment="1">
      <alignment horizontal="center" vertical="center" shrinkToFit="1"/>
    </xf>
    <xf numFmtId="0" fontId="10" fillId="3" borderId="0" xfId="0" applyFont="1" applyFill="1" applyAlignment="1">
      <alignment horizontal="center" vertical="center" shrinkToFit="1"/>
    </xf>
    <xf numFmtId="0" fontId="10" fillId="2" borderId="0" xfId="0" applyFont="1" applyFill="1" applyAlignment="1">
      <alignment horizontal="center" vertical="center" shrinkToFit="1"/>
    </xf>
    <xf numFmtId="0" fontId="10" fillId="4" borderId="0" xfId="0" applyFont="1" applyFill="1" applyAlignment="1">
      <alignment horizontal="center" vertical="center" shrinkToFit="1"/>
    </xf>
    <xf numFmtId="0" fontId="10" fillId="5" borderId="0" xfId="0" applyFont="1" applyFill="1" applyAlignment="1">
      <alignment horizontal="center" vertical="center" shrinkToFit="1"/>
    </xf>
    <xf numFmtId="0" fontId="14" fillId="2" borderId="6" xfId="0" applyFont="1" applyFill="1" applyBorder="1" applyAlignment="1">
      <alignment horizontal="center" shrinkToFit="1"/>
    </xf>
    <xf numFmtId="0" fontId="11" fillId="0" borderId="6" xfId="0" applyFont="1" applyBorder="1" applyAlignment="1">
      <alignment horizontal="center" vertical="center" shrinkToFit="1"/>
    </xf>
    <xf numFmtId="0" fontId="19" fillId="0" borderId="13" xfId="0" applyFont="1" applyBorder="1" applyAlignment="1">
      <alignment horizontal="center" vertical="center" shrinkToFit="1"/>
    </xf>
    <xf numFmtId="0" fontId="24" fillId="0" borderId="14" xfId="0" quotePrefix="1" applyFont="1" applyBorder="1" applyAlignment="1" applyProtection="1">
      <alignment vertical="center" shrinkToFit="1"/>
    </xf>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36" fillId="0" borderId="0" xfId="0" applyFont="1" applyAlignment="1">
      <alignment horizontal="left"/>
    </xf>
    <xf numFmtId="0" fontId="0" fillId="0" borderId="0" xfId="0"/>
    <xf numFmtId="0" fontId="0" fillId="0" borderId="0" xfId="0"/>
    <xf numFmtId="0" fontId="0" fillId="0" borderId="0" xfId="0"/>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0" fillId="0" borderId="0" xfId="0" applyFont="1" applyAlignment="1">
      <alignment horizontal="center" shrinkToFit="1"/>
    </xf>
    <xf numFmtId="0" fontId="19" fillId="0" borderId="0" xfId="0" applyFont="1" applyAlignment="1">
      <alignment horizontal="center" wrapText="1" shrinkToFit="1"/>
    </xf>
    <xf numFmtId="0" fontId="11" fillId="0" borderId="0" xfId="0" applyFont="1" applyBorder="1" applyAlignment="1">
      <alignment horizontal="center" vertical="center" shrinkToFit="1"/>
    </xf>
    <xf numFmtId="0" fontId="12" fillId="0" borderId="0" xfId="0" applyFont="1" applyBorder="1" applyAlignment="1">
      <alignment horizontal="justify" vertical="top" wrapText="1" shrinkToFit="1"/>
    </xf>
    <xf numFmtId="0" fontId="14" fillId="2" borderId="0" xfId="0" applyFont="1" applyFill="1" applyBorder="1" applyAlignment="1">
      <alignment horizontal="center" vertical="center" shrinkToFit="1"/>
    </xf>
    <xf numFmtId="0" fontId="38" fillId="0" borderId="0" xfId="0" applyFont="1" applyAlignment="1">
      <alignment horizontal="center" vertical="center" shrinkToFit="1"/>
    </xf>
    <xf numFmtId="0" fontId="15" fillId="0" borderId="0" xfId="0" applyFont="1" applyBorder="1" applyAlignment="1">
      <alignment horizontal="center" vertical="center" shrinkToFit="1"/>
    </xf>
    <xf numFmtId="0" fontId="0" fillId="0" borderId="0" xfId="0"/>
    <xf numFmtId="0" fontId="9" fillId="0" borderId="0" xfId="0" applyFont="1" applyAlignment="1">
      <alignment horizontal="center"/>
    </xf>
    <xf numFmtId="0" fontId="19" fillId="2" borderId="0" xfId="0" applyFont="1" applyFill="1" applyBorder="1" applyAlignment="1">
      <alignment horizontal="center" shrinkToFit="1"/>
    </xf>
    <xf numFmtId="0" fontId="38" fillId="0" borderId="0" xfId="0" applyFont="1" applyBorder="1" applyAlignment="1">
      <alignment horizontal="center" vertical="center" shrinkToFit="1"/>
    </xf>
    <xf numFmtId="0" fontId="19" fillId="0" borderId="0" xfId="0" applyFont="1" applyBorder="1" applyAlignment="1">
      <alignment horizontal="center" wrapText="1" shrinkToFit="1"/>
    </xf>
    <xf numFmtId="0" fontId="20" fillId="2" borderId="0" xfId="0" applyFont="1" applyFill="1" applyBorder="1" applyAlignment="1">
      <alignment horizontal="center" vertical="center" shrinkToFit="1"/>
    </xf>
    <xf numFmtId="0" fontId="0" fillId="0" borderId="0" xfId="0"/>
    <xf numFmtId="0" fontId="14" fillId="2" borderId="0" xfId="0" applyFont="1" applyFill="1" applyBorder="1" applyAlignment="1">
      <alignment horizontal="center" vertical="center" shrinkToFit="1"/>
    </xf>
    <xf numFmtId="0" fontId="38" fillId="0" borderId="0" xfId="0" applyFont="1" applyAlignment="1">
      <alignment horizontal="center" vertical="center" shrinkToFit="1"/>
    </xf>
    <xf numFmtId="0" fontId="10" fillId="0" borderId="0" xfId="0" applyFont="1" applyAlignment="1">
      <alignment horizontal="center" shrinkToFit="1"/>
    </xf>
    <xf numFmtId="0" fontId="12" fillId="0" borderId="0" xfId="0" applyFont="1" applyBorder="1" applyAlignment="1">
      <alignment horizontal="justify" vertical="top" wrapText="1" shrinkToFit="1"/>
    </xf>
    <xf numFmtId="0" fontId="11" fillId="0" borderId="0" xfId="0" applyFont="1" applyBorder="1" applyAlignment="1">
      <alignment horizontal="center" vertical="center" shrinkToFit="1"/>
    </xf>
    <xf numFmtId="0" fontId="19" fillId="0" borderId="0" xfId="0" applyFont="1" applyAlignment="1">
      <alignment horizontal="center" wrapText="1" shrinkToFit="1"/>
    </xf>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5" fillId="0" borderId="0" xfId="0" applyFont="1" applyBorder="1" applyAlignment="1">
      <alignment horizontal="center" vertical="center" shrinkToFit="1"/>
    </xf>
    <xf numFmtId="0" fontId="0" fillId="0" borderId="0" xfId="0" applyAlignment="1">
      <alignment horizontal="left"/>
    </xf>
    <xf numFmtId="0" fontId="0" fillId="0" borderId="0" xfId="0" applyFont="1" applyAlignment="1">
      <alignment horizontal="left"/>
    </xf>
    <xf numFmtId="0" fontId="0" fillId="0" borderId="0" xfId="0"/>
    <xf numFmtId="0" fontId="9" fillId="0" borderId="0" xfId="0" applyFont="1" applyAlignment="1">
      <alignment horizontal="center"/>
    </xf>
    <xf numFmtId="0" fontId="11" fillId="0" borderId="0" xfId="0" applyFont="1" applyBorder="1" applyAlignment="1">
      <alignment horizontal="center" vertical="center" shrinkToFit="1"/>
    </xf>
    <xf numFmtId="0" fontId="0" fillId="0" borderId="0" xfId="0"/>
    <xf numFmtId="0" fontId="9" fillId="0" borderId="0" xfId="0" applyFont="1" applyAlignment="1">
      <alignment horizontal="center"/>
    </xf>
    <xf numFmtId="0" fontId="0" fillId="0" borderId="0" xfId="0"/>
    <xf numFmtId="0" fontId="9" fillId="0" borderId="0" xfId="0" applyFont="1" applyAlignment="1">
      <alignment horizontal="center"/>
    </xf>
    <xf numFmtId="0" fontId="0" fillId="0" borderId="0" xfId="0"/>
    <xf numFmtId="0" fontId="0" fillId="0" borderId="0" xfId="0"/>
    <xf numFmtId="0" fontId="9" fillId="0" borderId="0" xfId="0" applyFont="1" applyAlignment="1">
      <alignment horizontal="center"/>
    </xf>
    <xf numFmtId="0" fontId="10" fillId="0" borderId="0" xfId="0" applyFont="1" applyAlignment="1">
      <alignment horizontal="center" vertical="center" shrinkToFit="1"/>
    </xf>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 fillId="0" borderId="2" xfId="0" applyFont="1" applyBorder="1" applyAlignment="1" applyProtection="1">
      <alignment horizontal="center" vertical="center" shrinkToFit="1"/>
      <protection locked="0"/>
    </xf>
    <xf numFmtId="0" fontId="11" fillId="0" borderId="0" xfId="0" applyFont="1" applyBorder="1" applyAlignment="1">
      <alignment horizontal="left" vertical="center" shrinkToFit="1"/>
    </xf>
    <xf numFmtId="0" fontId="10" fillId="0" borderId="0" xfId="0" applyFont="1" applyAlignment="1">
      <alignment horizontal="center" shrinkToFit="1"/>
    </xf>
    <xf numFmtId="0" fontId="19" fillId="0" borderId="0" xfId="0" applyFont="1" applyAlignment="1">
      <alignment horizontal="center" wrapText="1" shrinkToFit="1"/>
    </xf>
    <xf numFmtId="0" fontId="11" fillId="0" borderId="0" xfId="0" applyFont="1" applyBorder="1" applyAlignment="1">
      <alignment horizontal="center" vertical="center" shrinkToFit="1"/>
    </xf>
    <xf numFmtId="0" fontId="12" fillId="0" borderId="0" xfId="0" applyFont="1" applyBorder="1" applyAlignment="1">
      <alignment horizontal="justify" vertical="top" wrapText="1" shrinkToFit="1"/>
    </xf>
    <xf numFmtId="0" fontId="0" fillId="0" borderId="0" xfId="0"/>
    <xf numFmtId="0" fontId="11" fillId="0" borderId="6" xfId="0" applyFont="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6" xfId="0" applyFont="1" applyFill="1" applyBorder="1" applyAlignment="1">
      <alignment horizontal="center" shrinkToFit="1"/>
    </xf>
    <xf numFmtId="0" fontId="38" fillId="0" borderId="0" xfId="0" applyFont="1" applyAlignment="1">
      <alignment horizontal="center" vertical="center" shrinkToFit="1"/>
    </xf>
    <xf numFmtId="0" fontId="15" fillId="0" borderId="0" xfId="0" applyFont="1" applyBorder="1" applyAlignment="1">
      <alignment horizontal="center" vertical="center" shrinkToFit="1"/>
    </xf>
    <xf numFmtId="0" fontId="11" fillId="0" borderId="1"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9" fillId="0" borderId="0" xfId="0" applyFont="1" applyAlignment="1">
      <alignment horizontal="center"/>
    </xf>
    <xf numFmtId="0" fontId="21" fillId="6" borderId="0" xfId="0" applyFont="1" applyFill="1" applyAlignment="1">
      <alignment horizontal="center"/>
    </xf>
    <xf numFmtId="0" fontId="0" fillId="6" borderId="0" xfId="0" applyFill="1"/>
    <xf numFmtId="0" fontId="0" fillId="0" borderId="0" xfId="0"/>
    <xf numFmtId="0" fontId="0" fillId="0" borderId="0" xfId="0"/>
    <xf numFmtId="49" fontId="0" fillId="2" borderId="0" xfId="0" applyNumberFormat="1" applyFill="1"/>
    <xf numFmtId="0" fontId="0" fillId="0" borderId="0" xfId="0"/>
    <xf numFmtId="0" fontId="0" fillId="0" borderId="0" xfId="0"/>
    <xf numFmtId="0" fontId="9" fillId="0" borderId="0" xfId="0" applyFont="1" applyAlignment="1">
      <alignment horizontal="center"/>
    </xf>
    <xf numFmtId="0" fontId="0" fillId="0" borderId="0" xfId="0"/>
    <xf numFmtId="0" fontId="0" fillId="0" borderId="0" xfId="0" applyAlignment="1">
      <alignment horizontal="left"/>
    </xf>
    <xf numFmtId="0" fontId="0" fillId="0" borderId="0" xfId="0"/>
    <xf numFmtId="0" fontId="0" fillId="0" borderId="0" xfId="0"/>
    <xf numFmtId="0" fontId="36" fillId="0" borderId="0" xfId="0" applyFont="1" applyAlignment="1">
      <alignment horizontal="left"/>
    </xf>
    <xf numFmtId="0" fontId="0" fillId="0" borderId="0" xfId="0"/>
    <xf numFmtId="0" fontId="0" fillId="0" borderId="0" xfId="0" applyAlignment="1">
      <alignment horizontal="left"/>
    </xf>
    <xf numFmtId="0" fontId="0" fillId="0" borderId="0" xfId="0"/>
    <xf numFmtId="0" fontId="0" fillId="0" borderId="0" xfId="0"/>
    <xf numFmtId="0" fontId="0" fillId="0" borderId="0" xfId="0" applyAlignment="1">
      <alignment horizontal="center"/>
    </xf>
    <xf numFmtId="0" fontId="0" fillId="0" borderId="0" xfId="0"/>
    <xf numFmtId="0" fontId="9" fillId="0" borderId="0" xfId="0" applyFont="1" applyAlignment="1">
      <alignment horizontal="center"/>
    </xf>
    <xf numFmtId="0" fontId="0" fillId="0" borderId="0" xfId="0" applyAlignment="1">
      <alignment horizontal="left" vertical="center"/>
    </xf>
    <xf numFmtId="0" fontId="0" fillId="0" borderId="0" xfId="0"/>
    <xf numFmtId="0" fontId="9" fillId="0" borderId="0" xfId="0" applyFont="1" applyAlignment="1">
      <alignment horizontal="center"/>
    </xf>
    <xf numFmtId="0" fontId="9" fillId="0" borderId="0" xfId="0" applyFont="1" applyAlignment="1">
      <alignment horizontal="center" vertical="center"/>
    </xf>
    <xf numFmtId="0" fontId="0" fillId="0" borderId="0" xfId="0" applyFont="1" applyAlignment="1">
      <alignment horizontal="center"/>
    </xf>
    <xf numFmtId="0" fontId="0" fillId="0" borderId="0" xfId="0"/>
    <xf numFmtId="0" fontId="9" fillId="0" borderId="0" xfId="0" applyFont="1" applyAlignment="1">
      <alignment horizontal="center"/>
    </xf>
    <xf numFmtId="0" fontId="0" fillId="0" borderId="0" xfId="0"/>
    <xf numFmtId="0" fontId="9" fillId="0" borderId="0" xfId="0" applyFont="1" applyAlignment="1">
      <alignment horizontal="center"/>
    </xf>
    <xf numFmtId="0" fontId="0" fillId="0" borderId="0" xfId="0"/>
    <xf numFmtId="0" fontId="9" fillId="0" borderId="0" xfId="0" applyFont="1" applyAlignment="1">
      <alignment horizontal="center"/>
    </xf>
    <xf numFmtId="0" fontId="0" fillId="0" borderId="0" xfId="0"/>
    <xf numFmtId="0" fontId="9" fillId="0" borderId="0" xfId="0" applyFont="1" applyAlignment="1">
      <alignment horizontal="center"/>
    </xf>
    <xf numFmtId="0" fontId="0" fillId="0" borderId="0" xfId="0" quotePrefix="1" applyFont="1" applyAlignment="1">
      <alignment horizontal="center"/>
    </xf>
    <xf numFmtId="0" fontId="40" fillId="0" borderId="0" xfId="0" applyFont="1" applyBorder="1" applyAlignment="1">
      <alignment horizontal="center" wrapText="1"/>
    </xf>
    <xf numFmtId="0" fontId="0" fillId="0" borderId="0" xfId="0" applyFont="1" applyBorder="1" applyAlignment="1">
      <alignment horizontal="center"/>
    </xf>
    <xf numFmtId="0" fontId="0" fillId="0" borderId="0" xfId="0"/>
    <xf numFmtId="0" fontId="9" fillId="0" borderId="0" xfId="0" applyFont="1" applyAlignment="1">
      <alignment horizontal="center"/>
    </xf>
    <xf numFmtId="0" fontId="0" fillId="0" borderId="0" xfId="0" applyAlignment="1"/>
    <xf numFmtId="0" fontId="31"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2" xfId="0" applyFont="1" applyBorder="1" applyAlignment="1">
      <alignment horizontal="center" vertical="center" shrinkToFit="1"/>
    </xf>
    <xf numFmtId="0" fontId="33" fillId="0" borderId="14" xfId="0" applyFont="1" applyBorder="1" applyAlignment="1" applyProtection="1">
      <alignment horizontal="left" vertical="center" shrinkToFit="1"/>
    </xf>
    <xf numFmtId="0" fontId="33" fillId="0" borderId="0" xfId="0" applyFont="1" applyBorder="1" applyAlignment="1" applyProtection="1">
      <alignment horizontal="left" vertical="center" shrinkToFit="1"/>
    </xf>
    <xf numFmtId="0" fontId="33" fillId="0" borderId="4" xfId="0" applyFont="1" applyBorder="1" applyAlignment="1" applyProtection="1">
      <alignment horizontal="left" vertical="center" shrinkToFit="1"/>
    </xf>
    <xf numFmtId="0" fontId="14" fillId="2" borderId="21"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6" xfId="0" applyFont="1" applyFill="1" applyBorder="1" applyAlignment="1">
      <alignment horizontal="center" shrinkToFit="1"/>
    </xf>
    <xf numFmtId="0" fontId="20" fillId="2" borderId="6" xfId="0" applyFont="1" applyFill="1" applyBorder="1" applyAlignment="1">
      <alignment horizontal="center" vertical="center" shrinkToFit="1"/>
    </xf>
    <xf numFmtId="0" fontId="15" fillId="2" borderId="43"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5" fillId="2" borderId="45" xfId="0" applyFont="1" applyFill="1" applyBorder="1" applyAlignment="1">
      <alignment horizontal="center" vertical="center" shrinkToFit="1"/>
    </xf>
    <xf numFmtId="0" fontId="39" fillId="0" borderId="26"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0" xfId="0" applyFont="1" applyAlignment="1">
      <alignment horizontal="center" vertical="center" shrinkToFit="1"/>
    </xf>
    <xf numFmtId="0" fontId="10" fillId="0" borderId="14" xfId="0" applyFont="1" applyBorder="1" applyAlignment="1">
      <alignment horizontal="center" shrinkToFit="1"/>
    </xf>
    <xf numFmtId="0" fontId="10" fillId="0" borderId="0" xfId="0" applyFont="1" applyAlignment="1">
      <alignment horizontal="center" shrinkToFit="1"/>
    </xf>
    <xf numFmtId="0" fontId="12" fillId="0" borderId="25" xfId="0" applyFont="1" applyBorder="1" applyAlignment="1">
      <alignment horizontal="justify" vertical="top" wrapText="1" shrinkToFit="1"/>
    </xf>
    <xf numFmtId="0" fontId="12" fillId="0" borderId="26" xfId="0" applyFont="1" applyBorder="1" applyAlignment="1">
      <alignment horizontal="justify" vertical="top" wrapText="1" shrinkToFit="1"/>
    </xf>
    <xf numFmtId="0" fontId="12" fillId="0" borderId="27" xfId="0" applyFont="1" applyBorder="1" applyAlignment="1">
      <alignment horizontal="justify" vertical="top" wrapText="1" shrinkToFit="1"/>
    </xf>
    <xf numFmtId="0" fontId="12" fillId="0" borderId="20" xfId="0" applyFont="1" applyBorder="1" applyAlignment="1">
      <alignment horizontal="justify" vertical="top" wrapText="1" shrinkToFit="1"/>
    </xf>
    <xf numFmtId="0" fontId="12" fillId="0" borderId="0" xfId="0" applyFont="1" applyBorder="1" applyAlignment="1">
      <alignment horizontal="justify" vertical="top" wrapText="1" shrinkToFit="1"/>
    </xf>
    <xf numFmtId="0" fontId="12" fillId="0" borderId="19" xfId="0" applyFont="1" applyBorder="1" applyAlignment="1">
      <alignment horizontal="justify" vertical="top" wrapText="1" shrinkToFit="1"/>
    </xf>
    <xf numFmtId="0" fontId="12" fillId="0" borderId="28" xfId="0" applyFont="1" applyBorder="1" applyAlignment="1">
      <alignment horizontal="justify" vertical="top" wrapText="1" shrinkToFit="1"/>
    </xf>
    <xf numFmtId="0" fontId="12" fillId="0" borderId="18" xfId="0" applyFont="1" applyBorder="1" applyAlignment="1">
      <alignment horizontal="justify" vertical="top" wrapText="1" shrinkToFit="1"/>
    </xf>
    <xf numFmtId="0" fontId="12" fillId="0" borderId="29" xfId="0" applyFont="1" applyBorder="1" applyAlignment="1">
      <alignment horizontal="justify" vertical="top" wrapText="1" shrinkToFit="1"/>
    </xf>
    <xf numFmtId="0" fontId="27" fillId="0" borderId="21"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27" fillId="0" borderId="22"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11" fillId="0" borderId="14"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4" xfId="0" applyFont="1" applyBorder="1" applyAlignment="1">
      <alignment horizontal="center" vertical="top" wrapText="1" shrinkToFit="1"/>
    </xf>
    <xf numFmtId="0" fontId="11"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0" fillId="0" borderId="0" xfId="0" applyFont="1" applyBorder="1" applyAlignment="1">
      <alignment horizontal="center" shrinkToFit="1"/>
    </xf>
    <xf numFmtId="0" fontId="10" fillId="0" borderId="4" xfId="0" applyFont="1" applyBorder="1" applyAlignment="1">
      <alignment horizontal="center" shrinkToFit="1"/>
    </xf>
    <xf numFmtId="0" fontId="10" fillId="0" borderId="0" xfId="0" applyFont="1" applyBorder="1" applyAlignment="1">
      <alignment horizontal="center" vertical="center" shrinkToFit="1"/>
    </xf>
    <xf numFmtId="0" fontId="15" fillId="0" borderId="54" xfId="0" applyFont="1" applyBorder="1" applyAlignment="1">
      <alignment horizontal="left" vertical="center" shrinkToFit="1"/>
    </xf>
    <xf numFmtId="0" fontId="15" fillId="0" borderId="50" xfId="0" applyFont="1" applyBorder="1" applyAlignment="1">
      <alignment horizontal="left" vertical="center" shrinkToFit="1"/>
    </xf>
    <xf numFmtId="0" fontId="15" fillId="0" borderId="51" xfId="0" applyFont="1" applyBorder="1" applyAlignment="1">
      <alignment horizontal="left" vertical="center" shrinkToFit="1"/>
    </xf>
    <xf numFmtId="0" fontId="15" fillId="0" borderId="49" xfId="0" applyFont="1" applyBorder="1" applyAlignment="1">
      <alignment horizontal="left" vertical="center" shrinkToFit="1"/>
    </xf>
    <xf numFmtId="0" fontId="14" fillId="0" borderId="38" xfId="0" applyFont="1" applyBorder="1" applyAlignment="1" applyProtection="1">
      <alignment horizontal="center" vertical="center" shrinkToFit="1"/>
      <protection hidden="1"/>
    </xf>
    <xf numFmtId="0" fontId="14" fillId="0" borderId="39" xfId="0" applyFont="1" applyBorder="1" applyAlignment="1" applyProtection="1">
      <alignment horizontal="center" vertical="center" shrinkToFit="1"/>
      <protection hidden="1"/>
    </xf>
    <xf numFmtId="0" fontId="14" fillId="0" borderId="40" xfId="0" applyFont="1" applyBorder="1" applyAlignment="1" applyProtection="1">
      <alignment horizontal="center" vertical="center" shrinkToFit="1"/>
      <protection hidden="1"/>
    </xf>
    <xf numFmtId="0" fontId="14" fillId="0" borderId="41" xfId="0" applyFont="1" applyBorder="1" applyAlignment="1" applyProtection="1">
      <alignment horizontal="center" vertical="center" shrinkToFit="1"/>
      <protection hidden="1"/>
    </xf>
    <xf numFmtId="0" fontId="14" fillId="0" borderId="9" xfId="0" applyFont="1" applyBorder="1" applyAlignment="1" applyProtection="1">
      <alignment horizontal="center" vertical="center" shrinkToFit="1"/>
      <protection hidden="1"/>
    </xf>
    <xf numFmtId="0" fontId="14" fillId="0" borderId="42" xfId="0"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24" fillId="0" borderId="4"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1" fillId="0" borderId="0" xfId="0" applyFont="1" applyBorder="1" applyAlignment="1">
      <alignment horizontal="left" vertical="center" shrinkToFit="1"/>
    </xf>
    <xf numFmtId="0" fontId="29" fillId="6" borderId="20" xfId="0" applyFont="1" applyFill="1" applyBorder="1" applyAlignment="1">
      <alignment horizontal="center" vertical="center" shrinkToFit="1"/>
    </xf>
    <xf numFmtId="0" fontId="29" fillId="6" borderId="0" xfId="0" applyFont="1" applyFill="1" applyBorder="1" applyAlignment="1">
      <alignment horizontal="center" vertical="center" shrinkToFit="1"/>
    </xf>
    <xf numFmtId="0" fontId="29" fillId="6" borderId="19" xfId="0" applyFont="1" applyFill="1" applyBorder="1" applyAlignment="1">
      <alignment horizontal="center" vertical="center" shrinkToFit="1"/>
    </xf>
    <xf numFmtId="0" fontId="11" fillId="0" borderId="9" xfId="0" applyFont="1" applyBorder="1" applyAlignment="1">
      <alignment horizontal="center" vertical="center" wrapText="1" shrinkToFit="1"/>
    </xf>
    <xf numFmtId="49" fontId="1" fillId="0" borderId="53" xfId="0" applyNumberFormat="1" applyFont="1" applyBorder="1" applyAlignment="1" applyProtection="1">
      <alignment horizontal="left" vertical="center" shrinkToFit="1"/>
      <protection locked="0"/>
    </xf>
    <xf numFmtId="0" fontId="11" fillId="0" borderId="4" xfId="0" applyFont="1" applyBorder="1" applyAlignment="1">
      <alignment horizontal="center" vertical="center" shrinkToFit="1"/>
    </xf>
    <xf numFmtId="0" fontId="19" fillId="2" borderId="30" xfId="0" applyFont="1" applyFill="1" applyBorder="1" applyAlignment="1">
      <alignment horizontal="center" shrinkToFit="1"/>
    </xf>
    <xf numFmtId="0" fontId="19" fillId="2" borderId="31" xfId="0" applyFont="1" applyFill="1" applyBorder="1" applyAlignment="1">
      <alignment horizontal="center" shrinkToFit="1"/>
    </xf>
    <xf numFmtId="0" fontId="19" fillId="2" borderId="32" xfId="0" applyFont="1" applyFill="1" applyBorder="1" applyAlignment="1">
      <alignment horizontal="center" shrinkToFit="1"/>
    </xf>
    <xf numFmtId="0" fontId="10" fillId="0" borderId="20" xfId="0" applyFont="1" applyBorder="1" applyAlignment="1">
      <alignment horizont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19" fillId="0" borderId="26" xfId="0" applyFont="1" applyBorder="1" applyAlignment="1">
      <alignment horizontal="center" wrapText="1" shrinkToFit="1"/>
    </xf>
    <xf numFmtId="0" fontId="19" fillId="0" borderId="0" xfId="0" applyFont="1" applyAlignment="1">
      <alignment horizontal="center" wrapText="1" shrinkToFit="1"/>
    </xf>
    <xf numFmtId="0" fontId="19" fillId="0" borderId="4" xfId="0" applyFont="1" applyBorder="1" applyAlignment="1">
      <alignment horizontal="center" wrapText="1" shrinkToFit="1"/>
    </xf>
    <xf numFmtId="0" fontId="32" fillId="0" borderId="0" xfId="0" applyFont="1" applyBorder="1" applyAlignment="1">
      <alignment horizontal="center" vertical="center" shrinkToFit="1"/>
    </xf>
    <xf numFmtId="0" fontId="1" fillId="0" borderId="47" xfId="0" applyFont="1" applyBorder="1" applyAlignment="1" applyProtection="1">
      <alignment horizontal="left" vertical="center" shrinkToFit="1"/>
      <protection locked="0"/>
    </xf>
    <xf numFmtId="0" fontId="0" fillId="0" borderId="0" xfId="0" applyBorder="1"/>
    <xf numFmtId="0" fontId="1" fillId="0" borderId="53" xfId="0" applyFont="1" applyBorder="1" applyAlignment="1" applyProtection="1">
      <alignment horizontal="right" vertical="center" shrinkToFit="1"/>
      <protection locked="0"/>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24" fillId="0" borderId="21" xfId="0" applyFont="1" applyBorder="1" applyAlignment="1" applyProtection="1">
      <alignment horizontal="center" vertical="center" shrinkToFit="1"/>
    </xf>
    <xf numFmtId="0" fontId="24" fillId="0" borderId="22" xfId="0" applyFont="1" applyBorder="1" applyAlignment="1" applyProtection="1">
      <alignment horizontal="center" vertical="center" shrinkToFit="1"/>
    </xf>
    <xf numFmtId="0" fontId="24" fillId="0" borderId="14" xfId="0" applyFont="1" applyBorder="1" applyAlignment="1" applyProtection="1">
      <alignment horizontal="center" vertical="center" shrinkToFit="1"/>
    </xf>
    <xf numFmtId="0" fontId="1" fillId="0" borderId="53"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protection locked="0"/>
    </xf>
    <xf numFmtId="0" fontId="11" fillId="0" borderId="2" xfId="0" applyFont="1" applyBorder="1" applyAlignment="1">
      <alignment horizontal="center" vertical="center" shrinkToFit="1"/>
    </xf>
    <xf numFmtId="0" fontId="1" fillId="0" borderId="55" xfId="0" applyFont="1"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15" fillId="0" borderId="52" xfId="0" applyFont="1" applyBorder="1" applyAlignment="1">
      <alignment horizontal="left" vertical="center" shrinkToFit="1"/>
    </xf>
    <xf numFmtId="0" fontId="25" fillId="0" borderId="0" xfId="0" quotePrefix="1"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26" fillId="0" borderId="0" xfId="0" quotePrefix="1"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7" fillId="0" borderId="0" xfId="0" applyFont="1" applyBorder="1" applyAlignment="1">
      <alignment horizontal="justify" vertical="top" wrapText="1" shrinkToFit="1"/>
    </xf>
    <xf numFmtId="0" fontId="27" fillId="0" borderId="19"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28" fillId="0" borderId="19" xfId="0" applyFont="1" applyBorder="1" applyAlignment="1">
      <alignment horizontal="justify" vertical="top" wrapText="1" shrinkToFit="1"/>
    </xf>
    <xf numFmtId="0" fontId="28" fillId="0" borderId="20" xfId="0" applyFont="1" applyBorder="1" applyAlignment="1">
      <alignment horizontal="justify" vertical="top" wrapText="1"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28" fillId="0" borderId="25" xfId="0" applyFont="1" applyBorder="1" applyAlignment="1">
      <alignment horizontal="justify" vertical="top" wrapText="1" shrinkToFit="1"/>
    </xf>
    <xf numFmtId="0" fontId="28" fillId="0" borderId="26" xfId="0" applyFont="1" applyBorder="1" applyAlignment="1">
      <alignment horizontal="justify" vertical="top" wrapText="1" shrinkToFit="1"/>
    </xf>
    <xf numFmtId="0" fontId="28" fillId="0" borderId="27" xfId="0" applyFont="1" applyBorder="1" applyAlignment="1">
      <alignment horizontal="justify" vertical="top" wrapText="1" shrinkToFit="1"/>
    </xf>
    <xf numFmtId="0" fontId="29" fillId="6" borderId="25" xfId="0" applyFont="1" applyFill="1" applyBorder="1" applyAlignment="1">
      <alignment horizontal="center" vertical="center" shrinkToFit="1"/>
    </xf>
    <xf numFmtId="0" fontId="29" fillId="6" borderId="26" xfId="0" applyFont="1" applyFill="1" applyBorder="1" applyAlignment="1">
      <alignment horizontal="center" vertical="center" shrinkToFit="1"/>
    </xf>
    <xf numFmtId="0" fontId="29" fillId="6" borderId="27" xfId="0" applyFont="1" applyFill="1" applyBorder="1" applyAlignment="1">
      <alignment horizontal="center" vertical="center" shrinkToFit="1"/>
    </xf>
    <xf numFmtId="0" fontId="30" fillId="0" borderId="25" xfId="0" applyFont="1" applyBorder="1" applyAlignment="1">
      <alignment horizontal="center" vertical="center" wrapText="1" shrinkToFit="1"/>
    </xf>
    <xf numFmtId="0" fontId="30" fillId="0" borderId="26" xfId="0" applyFont="1" applyBorder="1" applyAlignment="1">
      <alignment horizontal="center" vertical="center" wrapText="1" shrinkToFit="1"/>
    </xf>
    <xf numFmtId="0" fontId="30" fillId="0" borderId="27" xfId="0" applyFont="1" applyBorder="1" applyAlignment="1">
      <alignment horizontal="center" vertical="center" wrapText="1" shrinkToFit="1"/>
    </xf>
    <xf numFmtId="0" fontId="30" fillId="0" borderId="28" xfId="0" applyFont="1" applyBorder="1" applyAlignment="1">
      <alignment horizontal="center" vertical="center" wrapText="1" shrinkToFit="1"/>
    </xf>
    <xf numFmtId="0" fontId="30" fillId="0" borderId="18" xfId="0" applyFont="1" applyBorder="1" applyAlignment="1">
      <alignment horizontal="center" vertical="center" wrapText="1" shrinkToFit="1"/>
    </xf>
    <xf numFmtId="0" fontId="30" fillId="0" borderId="29" xfId="0" applyFont="1" applyBorder="1" applyAlignment="1">
      <alignment horizontal="center" vertical="center" wrapText="1"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34" xfId="0" applyFont="1" applyBorder="1" applyAlignment="1">
      <alignment horizontal="center" vertical="center" shrinkToFit="1"/>
    </xf>
    <xf numFmtId="0" fontId="29" fillId="6" borderId="28" xfId="0" applyFont="1" applyFill="1" applyBorder="1" applyAlignment="1">
      <alignment horizontal="center" vertical="center" shrinkToFit="1"/>
    </xf>
    <xf numFmtId="0" fontId="29" fillId="6" borderId="18" xfId="0" applyFont="1" applyFill="1" applyBorder="1" applyAlignment="1">
      <alignment horizontal="center" vertical="center" shrinkToFit="1"/>
    </xf>
    <xf numFmtId="0" fontId="29" fillId="6" borderId="29" xfId="0" applyFont="1" applyFill="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6" xfId="0" applyFont="1" applyBorder="1" applyAlignment="1">
      <alignment horizontal="center" vertical="center" shrinkToFit="1"/>
    </xf>
    <xf numFmtId="0" fontId="15" fillId="2" borderId="37" xfId="0" applyFont="1" applyFill="1" applyBorder="1" applyAlignment="1">
      <alignment horizontal="center" vertical="center" shrinkToFit="1"/>
    </xf>
    <xf numFmtId="0" fontId="11" fillId="0" borderId="33" xfId="0" applyFont="1" applyBorder="1" applyAlignment="1">
      <alignment horizontal="center" vertical="center" shrinkToFit="1"/>
    </xf>
    <xf numFmtId="0" fontId="11" fillId="0" borderId="31" xfId="0" applyFont="1" applyBorder="1" applyAlignment="1">
      <alignment horizontal="center" vertical="center" shrinkToFit="1"/>
    </xf>
    <xf numFmtId="0" fontId="20" fillId="2" borderId="28"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11" fillId="0" borderId="25" xfId="0" applyFont="1" applyBorder="1" applyAlignment="1">
      <alignment horizontal="center" vertical="center" shrinkToFit="1"/>
    </xf>
    <xf numFmtId="0" fontId="9"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vertical="center"/>
    </xf>
    <xf numFmtId="0" fontId="0" fillId="0" borderId="0" xfId="0" applyAlignment="1">
      <alignment horizontal="lef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onwards-BS-Program-Theory-26-10-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Departments"/>
      <sheetName val="Information"/>
      <sheetName val="TheoryResults"/>
      <sheetName val="PracticalResul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K30" t="str">
            <v>Theory of Programming Languages</v>
          </cell>
          <cell r="L30" t="str">
            <v>Functional English-II</v>
          </cell>
        </row>
        <row r="31">
          <cell r="K31" t="str">
            <v>Functional English</v>
          </cell>
          <cell r="L31" t="str">
            <v>Basic Mathematics</v>
          </cell>
        </row>
        <row r="32">
          <cell r="K32" t="str">
            <v>Basic Electronics</v>
          </cell>
          <cell r="L32" t="str">
            <v>Phonetics &amp; Phonology</v>
          </cell>
        </row>
        <row r="33">
          <cell r="K33" t="str">
            <v>Applied Physics</v>
          </cell>
          <cell r="L33" t="str">
            <v xml:space="preserve">Introduction to Literature-II (Medieval Romantics) </v>
          </cell>
        </row>
        <row r="34">
          <cell r="K34" t="str">
            <v>Foundation of Mathematics-II</v>
          </cell>
          <cell r="L34" t="str">
            <v>Environmental Sciences</v>
          </cell>
        </row>
        <row r="35">
          <cell r="L35" t="str">
            <v>Enterpreneurship</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zoomScale="115" zoomScaleNormal="115" workbookViewId="0">
      <selection activeCell="B9" sqref="B9:J9"/>
    </sheetView>
  </sheetViews>
  <sheetFormatPr defaultColWidth="9.140625" defaultRowHeight="15.75"/>
  <cols>
    <col min="1" max="1" width="9.140625" style="2" customWidth="1"/>
    <col min="2" max="2" width="9.140625" style="9"/>
    <col min="3" max="3" width="5.7109375" style="9"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95"/>
      <c r="Z1" s="79"/>
      <c r="AA1" s="79"/>
      <c r="AB1" s="14"/>
      <c r="AC1" s="14"/>
      <c r="AD1" s="14"/>
      <c r="AE1" s="14"/>
    </row>
    <row r="2" spans="1:35" s="1"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94"/>
      <c r="Z2" s="72"/>
      <c r="AA2" s="72"/>
      <c r="AB2" s="14"/>
      <c r="AC2" s="14"/>
      <c r="AD2" s="14"/>
      <c r="AE2" s="14"/>
    </row>
    <row r="3" spans="1:35" s="1"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94"/>
      <c r="Z3" s="72"/>
      <c r="AA3" s="72"/>
      <c r="AB3" s="14"/>
      <c r="AC3" s="14"/>
      <c r="AD3" s="14"/>
      <c r="AE3" s="14"/>
    </row>
    <row r="4" spans="1:35" s="1"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94"/>
      <c r="Z4" s="72"/>
      <c r="AA4" s="72"/>
      <c r="AB4" s="15"/>
      <c r="AC4" s="15"/>
      <c r="AD4" s="15"/>
      <c r="AE4" s="15"/>
    </row>
    <row r="5" spans="1:35" s="1"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94"/>
      <c r="Z5" s="72"/>
      <c r="AA5" s="72"/>
      <c r="AB5" s="16"/>
      <c r="AC5" s="16"/>
      <c r="AD5" s="16"/>
      <c r="AE5" s="16"/>
      <c r="AH5" s="1">
        <f t="shared" ref="AH5:AH15" si="0">IF(P5&lt;&gt;"",1,0)</f>
        <v>0</v>
      </c>
    </row>
    <row r="6" spans="1:35" s="1" customFormat="1" ht="20.100000000000001" customHeight="1">
      <c r="A6" s="229" t="s">
        <v>127</v>
      </c>
      <c r="B6" s="249"/>
      <c r="C6" s="249"/>
      <c r="D6" s="249"/>
      <c r="E6" s="248" t="s">
        <v>190</v>
      </c>
      <c r="F6" s="248"/>
      <c r="G6" s="248"/>
      <c r="H6" s="248"/>
      <c r="I6" s="248"/>
      <c r="J6" s="248"/>
      <c r="K6" s="248"/>
      <c r="L6" s="248"/>
      <c r="M6" s="248"/>
      <c r="N6" s="248"/>
      <c r="O6" s="226"/>
      <c r="P6" s="230" t="str">
        <f>IF(C7="", "Program can not be left blank", "")</f>
        <v/>
      </c>
      <c r="Q6" s="231"/>
      <c r="R6" s="231"/>
      <c r="S6" s="231"/>
      <c r="T6" s="232"/>
      <c r="U6" s="266" t="s">
        <v>159</v>
      </c>
      <c r="V6" s="266"/>
      <c r="W6" s="266"/>
      <c r="X6" s="267"/>
      <c r="Y6" s="93"/>
      <c r="Z6" s="71"/>
      <c r="AA6" s="71"/>
      <c r="AB6" s="16"/>
      <c r="AC6" s="16"/>
      <c r="AD6" s="16"/>
      <c r="AE6" s="16"/>
      <c r="AH6" s="23">
        <f t="shared" si="0"/>
        <v>0</v>
      </c>
      <c r="AI6" s="31" t="str">
        <f>LEFT(E6,FIND(" ",E6))</f>
        <v xml:space="preserve">Mehran </v>
      </c>
    </row>
    <row r="7" spans="1:35" s="1" customFormat="1" ht="20.100000000000001" customHeight="1">
      <c r="A7" s="229" t="s">
        <v>128</v>
      </c>
      <c r="B7" s="229"/>
      <c r="C7" s="257" t="s">
        <v>191</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93"/>
      <c r="Z7" s="71"/>
      <c r="AA7" s="71"/>
      <c r="AB7" s="16"/>
      <c r="AC7" s="16"/>
      <c r="AD7" s="16"/>
      <c r="AE7" s="16"/>
      <c r="AH7" s="23">
        <f t="shared" si="0"/>
        <v>0</v>
      </c>
    </row>
    <row r="8" spans="1:35" s="1" customFormat="1" ht="20.100000000000001" customHeight="1">
      <c r="A8" s="28" t="s">
        <v>2</v>
      </c>
      <c r="B8" s="38" t="s">
        <v>112</v>
      </c>
      <c r="C8" s="100" t="s">
        <v>3</v>
      </c>
      <c r="D8" s="30"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
        <v>196</v>
      </c>
      <c r="H8" s="256"/>
      <c r="I8" s="250" t="s">
        <v>23</v>
      </c>
      <c r="J8" s="250"/>
      <c r="K8" s="250"/>
      <c r="L8" s="250"/>
      <c r="M8" s="234" t="s">
        <v>478</v>
      </c>
      <c r="N8" s="234"/>
      <c r="O8" s="226"/>
      <c r="P8" s="230" t="str">
        <f>IF(M8="", "Year can not be left blank", "")</f>
        <v/>
      </c>
      <c r="Q8" s="231"/>
      <c r="R8" s="231"/>
      <c r="S8" s="231"/>
      <c r="T8" s="232"/>
      <c r="U8" s="266"/>
      <c r="V8" s="266"/>
      <c r="W8" s="266"/>
      <c r="X8" s="267"/>
      <c r="Y8" s="93"/>
      <c r="Z8" s="71"/>
      <c r="AA8" s="71"/>
      <c r="AB8" s="16"/>
      <c r="AC8" s="16"/>
      <c r="AD8" s="16"/>
      <c r="AE8" s="16"/>
      <c r="AH8" s="23">
        <f t="shared" si="0"/>
        <v>0</v>
      </c>
    </row>
    <row r="9" spans="1:35" s="1" customFormat="1" ht="20.100000000000001" customHeight="1">
      <c r="A9" s="29" t="s">
        <v>5</v>
      </c>
      <c r="B9" s="248" t="s">
        <v>480</v>
      </c>
      <c r="C9" s="248"/>
      <c r="D9" s="248"/>
      <c r="E9" s="248"/>
      <c r="F9" s="248"/>
      <c r="G9" s="248"/>
      <c r="H9" s="248"/>
      <c r="I9" s="248"/>
      <c r="J9" s="248"/>
      <c r="K9" s="227" t="s">
        <v>6</v>
      </c>
      <c r="L9" s="227"/>
      <c r="M9" s="227"/>
      <c r="N9" s="40" t="s">
        <v>431</v>
      </c>
      <c r="O9" s="226"/>
      <c r="P9" s="230" t="str">
        <f>IF(G8="", "Batch can not be left blank", "")</f>
        <v/>
      </c>
      <c r="Q9" s="231"/>
      <c r="R9" s="231"/>
      <c r="S9" s="231"/>
      <c r="T9" s="232"/>
      <c r="U9" s="266"/>
      <c r="V9" s="266"/>
      <c r="W9" s="266"/>
      <c r="X9" s="267"/>
      <c r="Y9" s="93"/>
      <c r="Z9" s="71"/>
      <c r="AA9" s="71"/>
      <c r="AB9" s="16"/>
      <c r="AC9" s="16"/>
      <c r="AD9" s="16"/>
      <c r="AE9" s="16"/>
      <c r="AH9" s="23">
        <f t="shared" si="0"/>
        <v>0</v>
      </c>
    </row>
    <row r="10" spans="1:35" s="1"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93"/>
      <c r="Z10" s="71"/>
      <c r="AA10" s="71"/>
      <c r="AB10" s="16"/>
      <c r="AC10" s="16"/>
      <c r="AD10" s="16"/>
      <c r="AE10" s="16"/>
      <c r="AH10" s="23">
        <f t="shared" si="0"/>
        <v>0</v>
      </c>
    </row>
    <row r="11" spans="1:35" s="3"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93"/>
      <c r="Z11" s="71"/>
      <c r="AA11" s="71"/>
      <c r="AB11" s="16"/>
      <c r="AC11" s="16"/>
      <c r="AD11" s="16"/>
      <c r="AE11" s="16"/>
      <c r="AH11" s="23">
        <f t="shared" si="0"/>
        <v>0</v>
      </c>
    </row>
    <row r="12" spans="1:35" s="1"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93"/>
      <c r="Z12" s="71"/>
      <c r="AA12" s="71"/>
      <c r="AB12" s="16"/>
      <c r="AC12" s="16"/>
      <c r="AD12" s="16"/>
      <c r="AE12" s="16"/>
      <c r="AH12" s="23">
        <f t="shared" si="0"/>
        <v>0</v>
      </c>
    </row>
    <row r="13" spans="1:35" s="1"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94"/>
      <c r="Z13" s="72"/>
      <c r="AA13" s="72"/>
      <c r="AB13" s="16"/>
      <c r="AC13" s="16"/>
      <c r="AD13" s="16"/>
      <c r="AE13" s="16"/>
      <c r="AH13" s="23">
        <f t="shared" si="0"/>
        <v>0</v>
      </c>
    </row>
    <row r="14" spans="1:35" s="1"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94"/>
      <c r="Z14" s="72"/>
      <c r="AA14" s="72"/>
      <c r="AB14" s="16"/>
      <c r="AC14" s="16"/>
      <c r="AD14" s="16"/>
      <c r="AE14" s="16"/>
      <c r="AH14" s="23">
        <f t="shared" si="0"/>
        <v>0</v>
      </c>
    </row>
    <row r="15" spans="1:35" s="1"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94"/>
      <c r="Z15" s="72"/>
      <c r="AA15" s="72"/>
      <c r="AB15" s="16"/>
      <c r="AC15" s="16"/>
      <c r="AD15" s="16"/>
      <c r="AE15" s="16"/>
      <c r="AH15" s="23">
        <f t="shared" si="0"/>
        <v>0</v>
      </c>
    </row>
    <row r="16" spans="1:35" s="1"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94"/>
      <c r="Z16" s="72"/>
      <c r="AA16" s="72"/>
      <c r="AB16" s="14"/>
      <c r="AC16" s="14"/>
      <c r="AD16" s="14"/>
      <c r="AE16" s="14"/>
    </row>
    <row r="17" spans="1:103" s="1" customFormat="1" ht="18" customHeight="1" thickBot="1">
      <c r="A17" s="224"/>
      <c r="B17" s="224"/>
      <c r="C17" s="224"/>
      <c r="D17" s="6" t="s">
        <v>13</v>
      </c>
      <c r="E17" s="7">
        <f>(10*M17)/100</f>
        <v>5</v>
      </c>
      <c r="F17" s="6" t="s">
        <v>13</v>
      </c>
      <c r="G17" s="7">
        <f>(10*M17)/100</f>
        <v>5</v>
      </c>
      <c r="H17" s="6" t="s">
        <v>13</v>
      </c>
      <c r="I17" s="7">
        <f>(20*M17)/100</f>
        <v>10</v>
      </c>
      <c r="J17" s="33" t="s">
        <v>13</v>
      </c>
      <c r="K17" s="7">
        <f>(60*M17)/100</f>
        <v>30</v>
      </c>
      <c r="L17" s="6" t="s">
        <v>13</v>
      </c>
      <c r="M17" s="61">
        <v>50</v>
      </c>
      <c r="N17" s="224"/>
      <c r="O17" s="226"/>
      <c r="P17" s="24" t="s">
        <v>129</v>
      </c>
      <c r="Q17" s="296" t="s">
        <v>223</v>
      </c>
      <c r="R17" s="297"/>
      <c r="S17" s="298"/>
      <c r="T17" s="300" t="s">
        <v>126</v>
      </c>
      <c r="U17" s="301"/>
      <c r="V17" s="301"/>
      <c r="W17" s="301"/>
      <c r="X17" s="169"/>
      <c r="Y17" s="91"/>
      <c r="Z17" s="75"/>
      <c r="AA17" s="75"/>
      <c r="AB17" s="13"/>
      <c r="AC17" s="13"/>
      <c r="AD17" s="13"/>
      <c r="AE17" s="13"/>
    </row>
    <row r="18" spans="1:103" s="41" customFormat="1" ht="0.75"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91"/>
      <c r="Z18" s="75"/>
      <c r="AA18" s="75"/>
      <c r="AB18" s="42"/>
      <c r="AC18" s="42"/>
      <c r="AD18" s="42"/>
      <c r="AE18" s="42"/>
    </row>
    <row r="19" spans="1:103" s="1"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95"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1" t="str">
        <f>IF(AF19=TRUE,"OK","S# INCORRECT")</f>
        <v>S# INCORRECT</v>
      </c>
      <c r="BO19" s="51" t="str">
        <f t="shared" ref="BO19:BO38" si="1">RIGHT(B19,3)</f>
        <v/>
      </c>
      <c r="BP19" s="51" t="b">
        <f>ISNUMBER(INT((MID(BO19,1,1))))</f>
        <v>0</v>
      </c>
      <c r="BQ19" s="51" t="b">
        <f>ISNUMBER(INT((MID(BO19,2,1))))</f>
        <v>0</v>
      </c>
      <c r="BR19" s="51" t="b">
        <f>ISNUMBER(INT((MID(BO19,3,1))))</f>
        <v>0</v>
      </c>
      <c r="BS19" s="51" t="str">
        <f>IF(BP19=TRUE, MID(BO19,1,1),"")</f>
        <v/>
      </c>
      <c r="BT19" s="51" t="str">
        <f>IF(BQ19=TRUE, MID(BO19,2,1),"")</f>
        <v/>
      </c>
      <c r="BU19" s="51" t="str">
        <f>IF(BR19=TRUE, MID(BO19,3,1),"")</f>
        <v/>
      </c>
      <c r="BV19" s="51" t="str">
        <f>T(BS19)&amp;T(BT19)&amp;T(BU19)</f>
        <v/>
      </c>
      <c r="BW19" s="52" t="str">
        <f>IF(BV19="","",INT(TRIM(BV19)))</f>
        <v/>
      </c>
      <c r="BX19" s="53" t="str">
        <f>"OK"</f>
        <v>OK</v>
      </c>
      <c r="BY19" s="51" t="b">
        <f>BW19&gt;BW18</f>
        <v>0</v>
      </c>
      <c r="BZ19" s="54" t="str">
        <f t="shared" ref="BZ19:BZ38" si="2">LEFT(B19,6)</f>
        <v/>
      </c>
      <c r="CA19" s="51" t="b">
        <f>ISNUMBER(INT((MID(BZ19,1,1))))</f>
        <v>0</v>
      </c>
      <c r="CB19" s="51" t="b">
        <f>ISNUMBER(INT((MID(BZ19,2,1))))</f>
        <v>0</v>
      </c>
      <c r="CC19" s="51" t="b">
        <f>ISNUMBER(INT((MID(BZ19,3,1))))</f>
        <v>0</v>
      </c>
      <c r="CD19" s="51" t="b">
        <f>ISNUMBER(INT((MID(BZ19,4,1))))</f>
        <v>0</v>
      </c>
      <c r="CE19" s="51" t="b">
        <f>ISNUMBER(INT((MID(BZ19,5,1))))</f>
        <v>0</v>
      </c>
      <c r="CF19" s="51" t="b">
        <f>ISNUMBER(INT((MID(BZ19,6,1))))</f>
        <v>0</v>
      </c>
      <c r="CG19" s="51" t="str">
        <f>IF(CA19=TRUE, MID(BZ19,1,1),"")</f>
        <v/>
      </c>
      <c r="CH19" s="51" t="str">
        <f>IF(CB19=TRUE, MID(BZ19,2,1),"")</f>
        <v/>
      </c>
      <c r="CI19" s="51" t="str">
        <f>IF(CC19=TRUE, MID(BZ19,3,1),"")</f>
        <v/>
      </c>
      <c r="CJ19" s="51" t="str">
        <f>IF(CD19=TRUE, MID(BZ19,4,1),"")</f>
        <v/>
      </c>
      <c r="CK19" s="51" t="str">
        <f>IF(CE19=TRUE, MID(BZ19,5,1),"")</f>
        <v/>
      </c>
      <c r="CL19" s="51"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T19" s="51"/>
      <c r="CU19" s="51"/>
      <c r="CV19" s="51"/>
      <c r="CW19" s="51"/>
      <c r="CX19" s="54" t="str">
        <f>IF(CS19="OK", "SEQUENCE CORRECT", "SEQUENCE INCORRECT")</f>
        <v>SEQUENCE CORRECT</v>
      </c>
      <c r="CY19" s="56" t="str">
        <f>"0"</f>
        <v>0</v>
      </c>
    </row>
    <row r="20" spans="1:103" s="1"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95"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2" t="b">
        <f t="shared" ref="AF20:AF38" si="4">IF(AND(ISNUMBER(A19)&lt;&gt;"",ISNUMBER(A20)&lt;&gt;""),IF(AND(ISNUMBER(A20),ISNUMBER(A19)),IF(A20-A19=1,AND(ISNUMBER(INT(MID(A20,1,3))),MID(A20,4,1)="",MID(A20,1,1)&lt;&gt;"0"))))</f>
        <v>0</v>
      </c>
      <c r="AG20" s="21" t="str">
        <f t="shared" ref="AG20:AG38" si="5">IF(AF20=TRUE,"OK","S# INCORRECT")</f>
        <v>S# INCORRECT</v>
      </c>
      <c r="BO20" s="51" t="str">
        <f>RIGHT(B20,3)</f>
        <v/>
      </c>
      <c r="BP20" s="51" t="b">
        <f t="shared" ref="BP20:BP38" si="6">ISNUMBER(INT((MID(BO20,1,1))))</f>
        <v>0</v>
      </c>
      <c r="BQ20" s="51" t="b">
        <f t="shared" ref="BQ20:BQ38" si="7">ISNUMBER(INT((MID(BO20,2,1))))</f>
        <v>0</v>
      </c>
      <c r="BR20" s="51" t="b">
        <f t="shared" ref="BR20:BR38" si="8">ISNUMBER(INT((MID(BO20,3,1))))</f>
        <v>0</v>
      </c>
      <c r="BS20" s="51" t="str">
        <f t="shared" ref="BS20:BS38" si="9">IF(BP20=TRUE, MID(BO20,1,1),"")</f>
        <v/>
      </c>
      <c r="BT20" s="51" t="str">
        <f t="shared" ref="BT20:BT38" si="10">IF(BQ20=TRUE, MID(BO20,2,1),"")</f>
        <v/>
      </c>
      <c r="BU20" s="51" t="str">
        <f t="shared" ref="BU20:BU38" si="11">IF(BR20=TRUE, MID(BO20,3,1),"")</f>
        <v/>
      </c>
      <c r="BV20" s="51" t="str">
        <f t="shared" ref="BV20:BV38" si="12">T(BS20)&amp;T(BT20)&amp;T(BU20)</f>
        <v/>
      </c>
      <c r="BW20" s="52" t="str">
        <f t="shared" ref="BW20:BW38" si="13">IF(BV20="","",INT(TRIM(BV20)))</f>
        <v/>
      </c>
      <c r="BX20" s="53" t="str">
        <f>IF(BW20&gt;BW19,"OK","INCORRECT")</f>
        <v>INCORRECT</v>
      </c>
      <c r="BY20" s="51" t="b">
        <f>BW20&gt;BW19</f>
        <v>0</v>
      </c>
      <c r="BZ20" s="54" t="str">
        <f>LEFT(B20,6)</f>
        <v/>
      </c>
      <c r="CA20" s="51" t="b">
        <f t="shared" ref="CA20:CA38" si="14">ISNUMBER(INT((MID(BZ20,1,1))))</f>
        <v>0</v>
      </c>
      <c r="CB20" s="51" t="b">
        <f t="shared" ref="CB20:CB38" si="15">ISNUMBER(INT((MID(BZ20,2,1))))</f>
        <v>0</v>
      </c>
      <c r="CC20" s="51" t="b">
        <f t="shared" ref="CC20:CC38" si="16">ISNUMBER(INT((MID(BZ20,3,1))))</f>
        <v>0</v>
      </c>
      <c r="CD20" s="51" t="b">
        <f t="shared" ref="CD20:CD38" si="17">ISNUMBER(INT((MID(BZ20,4,1))))</f>
        <v>0</v>
      </c>
      <c r="CE20" s="51" t="b">
        <f t="shared" ref="CE20:CE38" si="18">ISNUMBER(INT((MID(BZ20,5,1))))</f>
        <v>0</v>
      </c>
      <c r="CF20" s="51" t="b">
        <f t="shared" ref="CF20:CF38" si="19">ISNUMBER(INT((MID(BZ20,6,1))))</f>
        <v>0</v>
      </c>
      <c r="CG20" s="51" t="str">
        <f t="shared" ref="CG20:CG38" si="20">IF(CA20=TRUE, MID(BZ20,1,1),"")</f>
        <v/>
      </c>
      <c r="CH20" s="51" t="str">
        <f t="shared" ref="CH20:CH38" si="21">IF(CB20=TRUE, MID(BZ20,2,1),"")</f>
        <v/>
      </c>
      <c r="CI20" s="51" t="str">
        <f t="shared" ref="CI20:CI38" si="22">IF(CC20=TRUE, MID(BZ20,3,1),"")</f>
        <v/>
      </c>
      <c r="CJ20" s="51" t="str">
        <f t="shared" ref="CJ20:CJ38" si="23">IF(CD20=TRUE, MID(BZ20,4,1),"")</f>
        <v/>
      </c>
      <c r="CK20" s="51" t="str">
        <f t="shared" ref="CK20:CK38" si="24">IF(CE20=TRUE, MID(BZ20,5,1),"")</f>
        <v/>
      </c>
      <c r="CL20" s="51"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51" t="b">
        <f>IF(CS20="OK",IF(AND(CO19="NO",CO20="NO"),BW20&gt;BW19))</f>
        <v>0</v>
      </c>
      <c r="CU20" s="51" t="b">
        <f>IF(CS20="OK",AND(CQ20="OK",CR20="OK",CQ19="NO",CR19="NO"))</f>
        <v>0</v>
      </c>
      <c r="CV20" s="51" t="b">
        <f>IF(CS20="OK",IF(AND(EXACT(CN19,CN20)),BW20&gt;BW19))</f>
        <v>0</v>
      </c>
      <c r="CW20" s="51" t="b">
        <f>IF(CS20="OK",CP20&lt;CP19)</f>
        <v>0</v>
      </c>
      <c r="CX20" s="54" t="str">
        <f>IF(AND(CT20=FALSE,CU20=FALSE,CV20=FALSE,CW20=FALSE),"SEQUENCE INCORRECT","SEQUENCE CORRECT")</f>
        <v>SEQUENCE INCORRECT</v>
      </c>
      <c r="CY20" s="56">
        <f>COUNTIF(B19:B19,T(B20))</f>
        <v>1</v>
      </c>
    </row>
    <row r="21" spans="1:103" s="1"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95"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2" t="b">
        <f t="shared" si="4"/>
        <v>0</v>
      </c>
      <c r="AG21" s="21" t="str">
        <f t="shared" si="5"/>
        <v>S# INCORRECT</v>
      </c>
      <c r="BO21" s="51" t="str">
        <f t="shared" si="1"/>
        <v/>
      </c>
      <c r="BP21" s="51" t="b">
        <f t="shared" si="6"/>
        <v>0</v>
      </c>
      <c r="BQ21" s="51" t="b">
        <f t="shared" si="7"/>
        <v>0</v>
      </c>
      <c r="BR21" s="51" t="b">
        <f t="shared" si="8"/>
        <v>0</v>
      </c>
      <c r="BS21" s="51" t="str">
        <f t="shared" si="9"/>
        <v/>
      </c>
      <c r="BT21" s="51" t="str">
        <f t="shared" si="10"/>
        <v/>
      </c>
      <c r="BU21" s="51" t="str">
        <f t="shared" si="11"/>
        <v/>
      </c>
      <c r="BV21" s="51" t="str">
        <f t="shared" si="12"/>
        <v/>
      </c>
      <c r="BW21" s="52" t="str">
        <f t="shared" si="13"/>
        <v/>
      </c>
      <c r="BX21" s="53" t="str">
        <f t="shared" ref="BX21:BX38" si="30">IF(BW21&gt;BW20,"OK","INCORRECT")</f>
        <v>INCORRECT</v>
      </c>
      <c r="BY21" s="51" t="b">
        <f t="shared" ref="BY21:BY38" si="31">BW21&gt;BW20</f>
        <v>0</v>
      </c>
      <c r="BZ21" s="54" t="str">
        <f t="shared" si="2"/>
        <v/>
      </c>
      <c r="CA21" s="51" t="b">
        <f t="shared" si="14"/>
        <v>0</v>
      </c>
      <c r="CB21" s="51" t="b">
        <f t="shared" si="15"/>
        <v>0</v>
      </c>
      <c r="CC21" s="51" t="b">
        <f t="shared" si="16"/>
        <v>0</v>
      </c>
      <c r="CD21" s="51" t="b">
        <f t="shared" si="17"/>
        <v>0</v>
      </c>
      <c r="CE21" s="51" t="b">
        <f t="shared" si="18"/>
        <v>0</v>
      </c>
      <c r="CF21" s="51" t="b">
        <f t="shared" si="19"/>
        <v>0</v>
      </c>
      <c r="CG21" s="51" t="str">
        <f t="shared" si="20"/>
        <v/>
      </c>
      <c r="CH21" s="51" t="str">
        <f t="shared" si="21"/>
        <v/>
      </c>
      <c r="CI21" s="51" t="str">
        <f t="shared" si="22"/>
        <v/>
      </c>
      <c r="CJ21" s="51" t="str">
        <f t="shared" si="23"/>
        <v/>
      </c>
      <c r="CK21" s="51" t="str">
        <f t="shared" si="24"/>
        <v/>
      </c>
      <c r="CL21" s="51"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51" t="b">
        <f t="shared" ref="CT21:CT38" si="35">IF(CS21="OK",IF(AND(CO20="NO",CO21="NO"),BW21&gt;BW20))</f>
        <v>0</v>
      </c>
      <c r="CU21" s="51" t="b">
        <f t="shared" ref="CU21:CU38" si="36">IF(CS21="OK",AND(CQ21="OK",CR21="OK",CQ20="NO",CR20="NO"))</f>
        <v>0</v>
      </c>
      <c r="CV21" s="51" t="b">
        <f t="shared" ref="CV21:CV38" si="37">IF(CS21="OK",IF(AND(EXACT(CN20,CN21)),BW21&gt;BW20))</f>
        <v>0</v>
      </c>
      <c r="CW21" s="51" t="b">
        <f t="shared" ref="CW21:CW38" si="38">IF(CS21="OK",CP21&lt;CP20)</f>
        <v>0</v>
      </c>
      <c r="CX21" s="54" t="str">
        <f t="shared" ref="CX21:CX38" si="39">IF(AND(CT21=FALSE,CU21=FALSE,CV21=FALSE,CW21=FALSE),"SEQUENCE INCORRECT","SEQUENCE CORRECT")</f>
        <v>SEQUENCE INCORRECT</v>
      </c>
      <c r="CY21" s="56">
        <f>COUNTIF(B19:B20,T(B21))</f>
        <v>2</v>
      </c>
    </row>
    <row r="22" spans="1:103" s="1"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95"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2" t="b">
        <f t="shared" si="4"/>
        <v>0</v>
      </c>
      <c r="AG22" s="21" t="str">
        <f t="shared" si="5"/>
        <v>S# INCORRECT</v>
      </c>
      <c r="BO22" s="51" t="str">
        <f t="shared" si="1"/>
        <v/>
      </c>
      <c r="BP22" s="51" t="b">
        <f t="shared" si="6"/>
        <v>0</v>
      </c>
      <c r="BQ22" s="51" t="b">
        <f t="shared" si="7"/>
        <v>0</v>
      </c>
      <c r="BR22" s="51" t="b">
        <f t="shared" si="8"/>
        <v>0</v>
      </c>
      <c r="BS22" s="51" t="str">
        <f t="shared" si="9"/>
        <v/>
      </c>
      <c r="BT22" s="51" t="str">
        <f t="shared" si="10"/>
        <v/>
      </c>
      <c r="BU22" s="51" t="str">
        <f t="shared" si="11"/>
        <v/>
      </c>
      <c r="BV22" s="51" t="str">
        <f t="shared" si="12"/>
        <v/>
      </c>
      <c r="BW22" s="52" t="str">
        <f t="shared" si="13"/>
        <v/>
      </c>
      <c r="BX22" s="53" t="str">
        <f t="shared" si="30"/>
        <v>INCORRECT</v>
      </c>
      <c r="BY22" s="51" t="b">
        <f t="shared" si="31"/>
        <v>0</v>
      </c>
      <c r="BZ22" s="54" t="str">
        <f t="shared" si="2"/>
        <v/>
      </c>
      <c r="CA22" s="51" t="b">
        <f t="shared" si="14"/>
        <v>0</v>
      </c>
      <c r="CB22" s="51" t="b">
        <f t="shared" si="15"/>
        <v>0</v>
      </c>
      <c r="CC22" s="51" t="b">
        <f t="shared" si="16"/>
        <v>0</v>
      </c>
      <c r="CD22" s="51" t="b">
        <f t="shared" si="17"/>
        <v>0</v>
      </c>
      <c r="CE22" s="51" t="b">
        <f t="shared" si="18"/>
        <v>0</v>
      </c>
      <c r="CF22" s="51" t="b">
        <f t="shared" si="19"/>
        <v>0</v>
      </c>
      <c r="CG22" s="51" t="str">
        <f t="shared" si="20"/>
        <v/>
      </c>
      <c r="CH22" s="51" t="str">
        <f t="shared" si="21"/>
        <v/>
      </c>
      <c r="CI22" s="51" t="str">
        <f t="shared" si="22"/>
        <v/>
      </c>
      <c r="CJ22" s="51" t="str">
        <f t="shared" si="23"/>
        <v/>
      </c>
      <c r="CK22" s="51" t="str">
        <f t="shared" si="24"/>
        <v/>
      </c>
      <c r="CL22" s="51"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51" t="b">
        <f t="shared" si="35"/>
        <v>0</v>
      </c>
      <c r="CU22" s="51" t="b">
        <f t="shared" si="36"/>
        <v>0</v>
      </c>
      <c r="CV22" s="51" t="b">
        <f t="shared" si="37"/>
        <v>0</v>
      </c>
      <c r="CW22" s="51" t="b">
        <f t="shared" si="38"/>
        <v>0</v>
      </c>
      <c r="CX22" s="54" t="str">
        <f t="shared" si="39"/>
        <v>SEQUENCE INCORRECT</v>
      </c>
      <c r="CY22" s="56">
        <f>COUNTIF(B19:B21,T(B22))</f>
        <v>3</v>
      </c>
    </row>
    <row r="23" spans="1:103" s="1"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95"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2" t="b">
        <f t="shared" si="4"/>
        <v>0</v>
      </c>
      <c r="AG23" s="21" t="str">
        <f t="shared" si="5"/>
        <v>S# INCORRECT</v>
      </c>
      <c r="BO23" s="51" t="str">
        <f t="shared" si="1"/>
        <v/>
      </c>
      <c r="BP23" s="51" t="b">
        <f t="shared" si="6"/>
        <v>0</v>
      </c>
      <c r="BQ23" s="51" t="b">
        <f t="shared" si="7"/>
        <v>0</v>
      </c>
      <c r="BR23" s="51" t="b">
        <f t="shared" si="8"/>
        <v>0</v>
      </c>
      <c r="BS23" s="51" t="str">
        <f t="shared" si="9"/>
        <v/>
      </c>
      <c r="BT23" s="51" t="str">
        <f t="shared" si="10"/>
        <v/>
      </c>
      <c r="BU23" s="51" t="str">
        <f t="shared" si="11"/>
        <v/>
      </c>
      <c r="BV23" s="51" t="str">
        <f t="shared" si="12"/>
        <v/>
      </c>
      <c r="BW23" s="52" t="str">
        <f t="shared" si="13"/>
        <v/>
      </c>
      <c r="BX23" s="53" t="str">
        <f t="shared" si="30"/>
        <v>INCORRECT</v>
      </c>
      <c r="BY23" s="51" t="b">
        <f t="shared" si="31"/>
        <v>0</v>
      </c>
      <c r="BZ23" s="54" t="str">
        <f t="shared" si="2"/>
        <v/>
      </c>
      <c r="CA23" s="51" t="b">
        <f t="shared" si="14"/>
        <v>0</v>
      </c>
      <c r="CB23" s="51" t="b">
        <f t="shared" si="15"/>
        <v>0</v>
      </c>
      <c r="CC23" s="51" t="b">
        <f t="shared" si="16"/>
        <v>0</v>
      </c>
      <c r="CD23" s="51" t="b">
        <f t="shared" si="17"/>
        <v>0</v>
      </c>
      <c r="CE23" s="51" t="b">
        <f t="shared" si="18"/>
        <v>0</v>
      </c>
      <c r="CF23" s="51" t="b">
        <f t="shared" si="19"/>
        <v>0</v>
      </c>
      <c r="CG23" s="51" t="str">
        <f t="shared" si="20"/>
        <v/>
      </c>
      <c r="CH23" s="51" t="str">
        <f t="shared" si="21"/>
        <v/>
      </c>
      <c r="CI23" s="51" t="str">
        <f t="shared" si="22"/>
        <v/>
      </c>
      <c r="CJ23" s="51" t="str">
        <f t="shared" si="23"/>
        <v/>
      </c>
      <c r="CK23" s="51" t="str">
        <f t="shared" si="24"/>
        <v/>
      </c>
      <c r="CL23" s="51"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51" t="b">
        <f t="shared" si="35"/>
        <v>0</v>
      </c>
      <c r="CU23" s="51" t="b">
        <f t="shared" si="36"/>
        <v>0</v>
      </c>
      <c r="CV23" s="51" t="b">
        <f t="shared" si="37"/>
        <v>0</v>
      </c>
      <c r="CW23" s="51" t="b">
        <f t="shared" si="38"/>
        <v>0</v>
      </c>
      <c r="CX23" s="54" t="str">
        <f t="shared" si="39"/>
        <v>SEQUENCE INCORRECT</v>
      </c>
      <c r="CY23" s="56">
        <f>COUNTIF(B19:B22,T(B23))</f>
        <v>4</v>
      </c>
    </row>
    <row r="24" spans="1:103" s="1"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95"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2" t="b">
        <f t="shared" si="4"/>
        <v>0</v>
      </c>
      <c r="AG24" s="21" t="str">
        <f t="shared" si="5"/>
        <v>S# INCORRECT</v>
      </c>
      <c r="BO24" s="51" t="str">
        <f t="shared" si="1"/>
        <v/>
      </c>
      <c r="BP24" s="51" t="b">
        <f t="shared" si="6"/>
        <v>0</v>
      </c>
      <c r="BQ24" s="51" t="b">
        <f t="shared" si="7"/>
        <v>0</v>
      </c>
      <c r="BR24" s="51" t="b">
        <f t="shared" si="8"/>
        <v>0</v>
      </c>
      <c r="BS24" s="51" t="str">
        <f t="shared" si="9"/>
        <v/>
      </c>
      <c r="BT24" s="51" t="str">
        <f t="shared" si="10"/>
        <v/>
      </c>
      <c r="BU24" s="51" t="str">
        <f t="shared" si="11"/>
        <v/>
      </c>
      <c r="BV24" s="51" t="str">
        <f t="shared" si="12"/>
        <v/>
      </c>
      <c r="BW24" s="52" t="str">
        <f t="shared" si="13"/>
        <v/>
      </c>
      <c r="BX24" s="53" t="str">
        <f t="shared" si="30"/>
        <v>INCORRECT</v>
      </c>
      <c r="BY24" s="51" t="b">
        <f t="shared" si="31"/>
        <v>0</v>
      </c>
      <c r="BZ24" s="54" t="str">
        <f t="shared" si="2"/>
        <v/>
      </c>
      <c r="CA24" s="51" t="b">
        <f t="shared" si="14"/>
        <v>0</v>
      </c>
      <c r="CB24" s="51" t="b">
        <f t="shared" si="15"/>
        <v>0</v>
      </c>
      <c r="CC24" s="51" t="b">
        <f t="shared" si="16"/>
        <v>0</v>
      </c>
      <c r="CD24" s="51" t="b">
        <f t="shared" si="17"/>
        <v>0</v>
      </c>
      <c r="CE24" s="51" t="b">
        <f t="shared" si="18"/>
        <v>0</v>
      </c>
      <c r="CF24" s="51" t="b">
        <f t="shared" si="19"/>
        <v>0</v>
      </c>
      <c r="CG24" s="51" t="str">
        <f t="shared" si="20"/>
        <v/>
      </c>
      <c r="CH24" s="51" t="str">
        <f t="shared" si="21"/>
        <v/>
      </c>
      <c r="CI24" s="51" t="str">
        <f t="shared" si="22"/>
        <v/>
      </c>
      <c r="CJ24" s="51" t="str">
        <f t="shared" si="23"/>
        <v/>
      </c>
      <c r="CK24" s="51" t="str">
        <f t="shared" si="24"/>
        <v/>
      </c>
      <c r="CL24" s="51"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51" t="b">
        <f t="shared" si="35"/>
        <v>0</v>
      </c>
      <c r="CU24" s="51" t="b">
        <f t="shared" si="36"/>
        <v>0</v>
      </c>
      <c r="CV24" s="51" t="b">
        <f t="shared" si="37"/>
        <v>0</v>
      </c>
      <c r="CW24" s="51" t="b">
        <f t="shared" si="38"/>
        <v>0</v>
      </c>
      <c r="CX24" s="54" t="str">
        <f t="shared" si="39"/>
        <v>SEQUENCE INCORRECT</v>
      </c>
      <c r="CY24" s="56">
        <f>COUNTIF(B19:B23,T(B24))</f>
        <v>5</v>
      </c>
    </row>
    <row r="25" spans="1:103" s="1"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95"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2" t="b">
        <f t="shared" si="4"/>
        <v>0</v>
      </c>
      <c r="AG25" s="21" t="str">
        <f t="shared" si="5"/>
        <v>S# INCORRECT</v>
      </c>
      <c r="BO25" s="51" t="str">
        <f t="shared" si="1"/>
        <v/>
      </c>
      <c r="BP25" s="51" t="b">
        <f t="shared" si="6"/>
        <v>0</v>
      </c>
      <c r="BQ25" s="51" t="b">
        <f t="shared" si="7"/>
        <v>0</v>
      </c>
      <c r="BR25" s="51" t="b">
        <f t="shared" si="8"/>
        <v>0</v>
      </c>
      <c r="BS25" s="51" t="str">
        <f t="shared" si="9"/>
        <v/>
      </c>
      <c r="BT25" s="51" t="str">
        <f t="shared" si="10"/>
        <v/>
      </c>
      <c r="BU25" s="51" t="str">
        <f t="shared" si="11"/>
        <v/>
      </c>
      <c r="BV25" s="51" t="str">
        <f t="shared" si="12"/>
        <v/>
      </c>
      <c r="BW25" s="52" t="str">
        <f t="shared" si="13"/>
        <v/>
      </c>
      <c r="BX25" s="53" t="str">
        <f t="shared" si="30"/>
        <v>INCORRECT</v>
      </c>
      <c r="BY25" s="51" t="b">
        <f t="shared" si="31"/>
        <v>0</v>
      </c>
      <c r="BZ25" s="54" t="str">
        <f t="shared" si="2"/>
        <v/>
      </c>
      <c r="CA25" s="51" t="b">
        <f t="shared" si="14"/>
        <v>0</v>
      </c>
      <c r="CB25" s="51" t="b">
        <f t="shared" si="15"/>
        <v>0</v>
      </c>
      <c r="CC25" s="51" t="b">
        <f t="shared" si="16"/>
        <v>0</v>
      </c>
      <c r="CD25" s="51" t="b">
        <f t="shared" si="17"/>
        <v>0</v>
      </c>
      <c r="CE25" s="51" t="b">
        <f t="shared" si="18"/>
        <v>0</v>
      </c>
      <c r="CF25" s="51" t="b">
        <f t="shared" si="19"/>
        <v>0</v>
      </c>
      <c r="CG25" s="51" t="str">
        <f t="shared" si="20"/>
        <v/>
      </c>
      <c r="CH25" s="51" t="str">
        <f t="shared" si="21"/>
        <v/>
      </c>
      <c r="CI25" s="51" t="str">
        <f t="shared" si="22"/>
        <v/>
      </c>
      <c r="CJ25" s="51" t="str">
        <f t="shared" si="23"/>
        <v/>
      </c>
      <c r="CK25" s="51" t="str">
        <f t="shared" si="24"/>
        <v/>
      </c>
      <c r="CL25" s="51"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51" t="b">
        <f t="shared" si="35"/>
        <v>0</v>
      </c>
      <c r="CU25" s="51" t="b">
        <f t="shared" si="36"/>
        <v>0</v>
      </c>
      <c r="CV25" s="51" t="b">
        <f t="shared" si="37"/>
        <v>0</v>
      </c>
      <c r="CW25" s="51" t="b">
        <f t="shared" si="38"/>
        <v>0</v>
      </c>
      <c r="CX25" s="54" t="str">
        <f t="shared" si="39"/>
        <v>SEQUENCE INCORRECT</v>
      </c>
      <c r="CY25" s="56">
        <f>COUNTIF(B19:B24,T(B25))</f>
        <v>6</v>
      </c>
    </row>
    <row r="26" spans="1:103" s="1"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95"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2" t="b">
        <f t="shared" si="4"/>
        <v>0</v>
      </c>
      <c r="AG26" s="21" t="str">
        <f t="shared" si="5"/>
        <v>S# INCORRECT</v>
      </c>
      <c r="BO26" s="51" t="str">
        <f t="shared" si="1"/>
        <v/>
      </c>
      <c r="BP26" s="51" t="b">
        <f t="shared" si="6"/>
        <v>0</v>
      </c>
      <c r="BQ26" s="51" t="b">
        <f t="shared" si="7"/>
        <v>0</v>
      </c>
      <c r="BR26" s="51" t="b">
        <f t="shared" si="8"/>
        <v>0</v>
      </c>
      <c r="BS26" s="51" t="str">
        <f t="shared" si="9"/>
        <v/>
      </c>
      <c r="BT26" s="51" t="str">
        <f t="shared" si="10"/>
        <v/>
      </c>
      <c r="BU26" s="51" t="str">
        <f t="shared" si="11"/>
        <v/>
      </c>
      <c r="BV26" s="51" t="str">
        <f t="shared" si="12"/>
        <v/>
      </c>
      <c r="BW26" s="52" t="str">
        <f t="shared" si="13"/>
        <v/>
      </c>
      <c r="BX26" s="53" t="str">
        <f t="shared" si="30"/>
        <v>INCORRECT</v>
      </c>
      <c r="BY26" s="51" t="b">
        <f t="shared" si="31"/>
        <v>0</v>
      </c>
      <c r="BZ26" s="54" t="str">
        <f t="shared" si="2"/>
        <v/>
      </c>
      <c r="CA26" s="51" t="b">
        <f t="shared" si="14"/>
        <v>0</v>
      </c>
      <c r="CB26" s="51" t="b">
        <f t="shared" si="15"/>
        <v>0</v>
      </c>
      <c r="CC26" s="51" t="b">
        <f t="shared" si="16"/>
        <v>0</v>
      </c>
      <c r="CD26" s="51" t="b">
        <f t="shared" si="17"/>
        <v>0</v>
      </c>
      <c r="CE26" s="51" t="b">
        <f t="shared" si="18"/>
        <v>0</v>
      </c>
      <c r="CF26" s="51" t="b">
        <f t="shared" si="19"/>
        <v>0</v>
      </c>
      <c r="CG26" s="51" t="str">
        <f t="shared" si="20"/>
        <v/>
      </c>
      <c r="CH26" s="51" t="str">
        <f t="shared" si="21"/>
        <v/>
      </c>
      <c r="CI26" s="51" t="str">
        <f t="shared" si="22"/>
        <v/>
      </c>
      <c r="CJ26" s="51" t="str">
        <f t="shared" si="23"/>
        <v/>
      </c>
      <c r="CK26" s="51" t="str">
        <f t="shared" si="24"/>
        <v/>
      </c>
      <c r="CL26" s="51"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51" t="b">
        <f t="shared" si="35"/>
        <v>0</v>
      </c>
      <c r="CU26" s="51" t="b">
        <f t="shared" si="36"/>
        <v>0</v>
      </c>
      <c r="CV26" s="51" t="b">
        <f t="shared" si="37"/>
        <v>0</v>
      </c>
      <c r="CW26" s="51" t="b">
        <f t="shared" si="38"/>
        <v>0</v>
      </c>
      <c r="CX26" s="54" t="str">
        <f t="shared" si="39"/>
        <v>SEQUENCE INCORRECT</v>
      </c>
      <c r="CY26" s="56">
        <f>COUNTIF(B19:B25,T(B26))</f>
        <v>7</v>
      </c>
    </row>
    <row r="27" spans="1:103" s="1"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95"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2" t="b">
        <f t="shared" si="4"/>
        <v>0</v>
      </c>
      <c r="AG27" s="21" t="str">
        <f t="shared" si="5"/>
        <v>S# INCORRECT</v>
      </c>
      <c r="BO27" s="51" t="str">
        <f t="shared" si="1"/>
        <v/>
      </c>
      <c r="BP27" s="51" t="b">
        <f t="shared" si="6"/>
        <v>0</v>
      </c>
      <c r="BQ27" s="51" t="b">
        <f t="shared" si="7"/>
        <v>0</v>
      </c>
      <c r="BR27" s="51" t="b">
        <f t="shared" si="8"/>
        <v>0</v>
      </c>
      <c r="BS27" s="51" t="str">
        <f t="shared" si="9"/>
        <v/>
      </c>
      <c r="BT27" s="51" t="str">
        <f t="shared" si="10"/>
        <v/>
      </c>
      <c r="BU27" s="51" t="str">
        <f t="shared" si="11"/>
        <v/>
      </c>
      <c r="BV27" s="51" t="str">
        <f t="shared" si="12"/>
        <v/>
      </c>
      <c r="BW27" s="52" t="str">
        <f t="shared" si="13"/>
        <v/>
      </c>
      <c r="BX27" s="53" t="str">
        <f t="shared" si="30"/>
        <v>INCORRECT</v>
      </c>
      <c r="BY27" s="51" t="b">
        <f t="shared" si="31"/>
        <v>0</v>
      </c>
      <c r="BZ27" s="54" t="str">
        <f t="shared" si="2"/>
        <v/>
      </c>
      <c r="CA27" s="51" t="b">
        <f t="shared" si="14"/>
        <v>0</v>
      </c>
      <c r="CB27" s="51" t="b">
        <f t="shared" si="15"/>
        <v>0</v>
      </c>
      <c r="CC27" s="51" t="b">
        <f t="shared" si="16"/>
        <v>0</v>
      </c>
      <c r="CD27" s="51" t="b">
        <f t="shared" si="17"/>
        <v>0</v>
      </c>
      <c r="CE27" s="51" t="b">
        <f t="shared" si="18"/>
        <v>0</v>
      </c>
      <c r="CF27" s="51" t="b">
        <f t="shared" si="19"/>
        <v>0</v>
      </c>
      <c r="CG27" s="51" t="str">
        <f t="shared" si="20"/>
        <v/>
      </c>
      <c r="CH27" s="51" t="str">
        <f t="shared" si="21"/>
        <v/>
      </c>
      <c r="CI27" s="51" t="str">
        <f t="shared" si="22"/>
        <v/>
      </c>
      <c r="CJ27" s="51" t="str">
        <f t="shared" si="23"/>
        <v/>
      </c>
      <c r="CK27" s="51" t="str">
        <f t="shared" si="24"/>
        <v/>
      </c>
      <c r="CL27" s="51"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51" t="b">
        <f t="shared" si="35"/>
        <v>0</v>
      </c>
      <c r="CU27" s="51" t="b">
        <f t="shared" si="36"/>
        <v>0</v>
      </c>
      <c r="CV27" s="51" t="b">
        <f t="shared" si="37"/>
        <v>0</v>
      </c>
      <c r="CW27" s="51" t="b">
        <f t="shared" si="38"/>
        <v>0</v>
      </c>
      <c r="CX27" s="54" t="str">
        <f t="shared" si="39"/>
        <v>SEQUENCE INCORRECT</v>
      </c>
      <c r="CY27" s="56">
        <f>COUNTIF(B19:B26,T(B27))</f>
        <v>8</v>
      </c>
    </row>
    <row r="28" spans="1:103" s="1"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95"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2" t="b">
        <f t="shared" si="4"/>
        <v>0</v>
      </c>
      <c r="AG28" s="21" t="str">
        <f t="shared" si="5"/>
        <v>S# INCORRECT</v>
      </c>
      <c r="BO28" s="51" t="str">
        <f t="shared" si="1"/>
        <v/>
      </c>
      <c r="BP28" s="51" t="b">
        <f t="shared" si="6"/>
        <v>0</v>
      </c>
      <c r="BQ28" s="51" t="b">
        <f t="shared" si="7"/>
        <v>0</v>
      </c>
      <c r="BR28" s="51" t="b">
        <f t="shared" si="8"/>
        <v>0</v>
      </c>
      <c r="BS28" s="51" t="str">
        <f t="shared" si="9"/>
        <v/>
      </c>
      <c r="BT28" s="51" t="str">
        <f t="shared" si="10"/>
        <v/>
      </c>
      <c r="BU28" s="51" t="str">
        <f t="shared" si="11"/>
        <v/>
      </c>
      <c r="BV28" s="51" t="str">
        <f t="shared" si="12"/>
        <v/>
      </c>
      <c r="BW28" s="52" t="str">
        <f t="shared" si="13"/>
        <v/>
      </c>
      <c r="BX28" s="53" t="str">
        <f t="shared" si="30"/>
        <v>INCORRECT</v>
      </c>
      <c r="BY28" s="51" t="b">
        <f t="shared" si="31"/>
        <v>0</v>
      </c>
      <c r="BZ28" s="54" t="str">
        <f t="shared" si="2"/>
        <v/>
      </c>
      <c r="CA28" s="51" t="b">
        <f t="shared" si="14"/>
        <v>0</v>
      </c>
      <c r="CB28" s="51" t="b">
        <f t="shared" si="15"/>
        <v>0</v>
      </c>
      <c r="CC28" s="51" t="b">
        <f t="shared" si="16"/>
        <v>0</v>
      </c>
      <c r="CD28" s="51" t="b">
        <f t="shared" si="17"/>
        <v>0</v>
      </c>
      <c r="CE28" s="51" t="b">
        <f t="shared" si="18"/>
        <v>0</v>
      </c>
      <c r="CF28" s="51" t="b">
        <f t="shared" si="19"/>
        <v>0</v>
      </c>
      <c r="CG28" s="51" t="str">
        <f t="shared" si="20"/>
        <v/>
      </c>
      <c r="CH28" s="51" t="str">
        <f t="shared" si="21"/>
        <v/>
      </c>
      <c r="CI28" s="51" t="str">
        <f t="shared" si="22"/>
        <v/>
      </c>
      <c r="CJ28" s="51" t="str">
        <f t="shared" si="23"/>
        <v/>
      </c>
      <c r="CK28" s="51" t="str">
        <f t="shared" si="24"/>
        <v/>
      </c>
      <c r="CL28" s="51"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51" t="b">
        <f t="shared" si="35"/>
        <v>0</v>
      </c>
      <c r="CU28" s="51" t="b">
        <f t="shared" si="36"/>
        <v>0</v>
      </c>
      <c r="CV28" s="51" t="b">
        <f t="shared" si="37"/>
        <v>0</v>
      </c>
      <c r="CW28" s="51" t="b">
        <f t="shared" si="38"/>
        <v>0</v>
      </c>
      <c r="CX28" s="54" t="str">
        <f t="shared" si="39"/>
        <v>SEQUENCE INCORRECT</v>
      </c>
      <c r="CY28" s="56">
        <f>COUNTIF(B19:B27,T(B28))</f>
        <v>9</v>
      </c>
    </row>
    <row r="29" spans="1:103" s="1"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95"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2" t="b">
        <f t="shared" si="4"/>
        <v>0</v>
      </c>
      <c r="AG29" s="21" t="str">
        <f t="shared" si="5"/>
        <v>S# INCORRECT</v>
      </c>
      <c r="BO29" s="51" t="str">
        <f t="shared" si="1"/>
        <v/>
      </c>
      <c r="BP29" s="51" t="b">
        <f t="shared" si="6"/>
        <v>0</v>
      </c>
      <c r="BQ29" s="51" t="b">
        <f t="shared" si="7"/>
        <v>0</v>
      </c>
      <c r="BR29" s="51" t="b">
        <f t="shared" si="8"/>
        <v>0</v>
      </c>
      <c r="BS29" s="51" t="str">
        <f t="shared" si="9"/>
        <v/>
      </c>
      <c r="BT29" s="51" t="str">
        <f t="shared" si="10"/>
        <v/>
      </c>
      <c r="BU29" s="51" t="str">
        <f t="shared" si="11"/>
        <v/>
      </c>
      <c r="BV29" s="51" t="str">
        <f t="shared" si="12"/>
        <v/>
      </c>
      <c r="BW29" s="52" t="str">
        <f t="shared" si="13"/>
        <v/>
      </c>
      <c r="BX29" s="53" t="str">
        <f t="shared" si="30"/>
        <v>INCORRECT</v>
      </c>
      <c r="BY29" s="51" t="b">
        <f t="shared" si="31"/>
        <v>0</v>
      </c>
      <c r="BZ29" s="54" t="str">
        <f t="shared" si="2"/>
        <v/>
      </c>
      <c r="CA29" s="51" t="b">
        <f t="shared" si="14"/>
        <v>0</v>
      </c>
      <c r="CB29" s="51" t="b">
        <f t="shared" si="15"/>
        <v>0</v>
      </c>
      <c r="CC29" s="51" t="b">
        <f t="shared" si="16"/>
        <v>0</v>
      </c>
      <c r="CD29" s="51" t="b">
        <f t="shared" si="17"/>
        <v>0</v>
      </c>
      <c r="CE29" s="51" t="b">
        <f t="shared" si="18"/>
        <v>0</v>
      </c>
      <c r="CF29" s="51" t="b">
        <f t="shared" si="19"/>
        <v>0</v>
      </c>
      <c r="CG29" s="51" t="str">
        <f t="shared" si="20"/>
        <v/>
      </c>
      <c r="CH29" s="51" t="str">
        <f t="shared" si="21"/>
        <v/>
      </c>
      <c r="CI29" s="51" t="str">
        <f t="shared" si="22"/>
        <v/>
      </c>
      <c r="CJ29" s="51" t="str">
        <f t="shared" si="23"/>
        <v/>
      </c>
      <c r="CK29" s="51" t="str">
        <f t="shared" si="24"/>
        <v/>
      </c>
      <c r="CL29" s="51"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51" t="b">
        <f t="shared" si="35"/>
        <v>0</v>
      </c>
      <c r="CU29" s="51" t="b">
        <f t="shared" si="36"/>
        <v>0</v>
      </c>
      <c r="CV29" s="51" t="b">
        <f t="shared" si="37"/>
        <v>0</v>
      </c>
      <c r="CW29" s="51" t="b">
        <f t="shared" si="38"/>
        <v>0</v>
      </c>
      <c r="CX29" s="54" t="str">
        <f t="shared" si="39"/>
        <v>SEQUENCE INCORRECT</v>
      </c>
      <c r="CY29" s="56">
        <f>COUNTIF(B19:B28,T(B29))</f>
        <v>10</v>
      </c>
    </row>
    <row r="30" spans="1:103" s="1"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95"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2" t="b">
        <f t="shared" si="4"/>
        <v>0</v>
      </c>
      <c r="AG30" s="21" t="str">
        <f t="shared" si="5"/>
        <v>S# INCORRECT</v>
      </c>
      <c r="BO30" s="51" t="str">
        <f t="shared" si="1"/>
        <v/>
      </c>
      <c r="BP30" s="51" t="b">
        <f t="shared" si="6"/>
        <v>0</v>
      </c>
      <c r="BQ30" s="51" t="b">
        <f t="shared" si="7"/>
        <v>0</v>
      </c>
      <c r="BR30" s="51" t="b">
        <f t="shared" si="8"/>
        <v>0</v>
      </c>
      <c r="BS30" s="51" t="str">
        <f t="shared" si="9"/>
        <v/>
      </c>
      <c r="BT30" s="51" t="str">
        <f t="shared" si="10"/>
        <v/>
      </c>
      <c r="BU30" s="51" t="str">
        <f t="shared" si="11"/>
        <v/>
      </c>
      <c r="BV30" s="51" t="str">
        <f t="shared" si="12"/>
        <v/>
      </c>
      <c r="BW30" s="52" t="str">
        <f t="shared" si="13"/>
        <v/>
      </c>
      <c r="BX30" s="53" t="str">
        <f t="shared" si="30"/>
        <v>INCORRECT</v>
      </c>
      <c r="BY30" s="51" t="b">
        <f t="shared" si="31"/>
        <v>0</v>
      </c>
      <c r="BZ30" s="54" t="str">
        <f t="shared" si="2"/>
        <v/>
      </c>
      <c r="CA30" s="51" t="b">
        <f t="shared" si="14"/>
        <v>0</v>
      </c>
      <c r="CB30" s="51" t="b">
        <f t="shared" si="15"/>
        <v>0</v>
      </c>
      <c r="CC30" s="51" t="b">
        <f t="shared" si="16"/>
        <v>0</v>
      </c>
      <c r="CD30" s="51" t="b">
        <f t="shared" si="17"/>
        <v>0</v>
      </c>
      <c r="CE30" s="51" t="b">
        <f t="shared" si="18"/>
        <v>0</v>
      </c>
      <c r="CF30" s="51" t="b">
        <f t="shared" si="19"/>
        <v>0</v>
      </c>
      <c r="CG30" s="51" t="str">
        <f t="shared" si="20"/>
        <v/>
      </c>
      <c r="CH30" s="51" t="str">
        <f t="shared" si="21"/>
        <v/>
      </c>
      <c r="CI30" s="51" t="str">
        <f t="shared" si="22"/>
        <v/>
      </c>
      <c r="CJ30" s="51" t="str">
        <f t="shared" si="23"/>
        <v/>
      </c>
      <c r="CK30" s="51" t="str">
        <f t="shared" si="24"/>
        <v/>
      </c>
      <c r="CL30" s="51"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51" t="b">
        <f t="shared" si="35"/>
        <v>0</v>
      </c>
      <c r="CU30" s="51" t="b">
        <f t="shared" si="36"/>
        <v>0</v>
      </c>
      <c r="CV30" s="51" t="b">
        <f t="shared" si="37"/>
        <v>0</v>
      </c>
      <c r="CW30" s="51" t="b">
        <f t="shared" si="38"/>
        <v>0</v>
      </c>
      <c r="CX30" s="54" t="str">
        <f t="shared" si="39"/>
        <v>SEQUENCE INCORRECT</v>
      </c>
      <c r="CY30" s="56">
        <f>COUNTIF(B19:B29,T(B30))</f>
        <v>11</v>
      </c>
    </row>
    <row r="31" spans="1:103" s="1"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95"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2" t="b">
        <f t="shared" si="4"/>
        <v>0</v>
      </c>
      <c r="AG31" s="21" t="str">
        <f t="shared" si="5"/>
        <v>S# INCORRECT</v>
      </c>
      <c r="BO31" s="51" t="str">
        <f t="shared" si="1"/>
        <v/>
      </c>
      <c r="BP31" s="51" t="b">
        <f t="shared" si="6"/>
        <v>0</v>
      </c>
      <c r="BQ31" s="51" t="b">
        <f t="shared" si="7"/>
        <v>0</v>
      </c>
      <c r="BR31" s="51" t="b">
        <f t="shared" si="8"/>
        <v>0</v>
      </c>
      <c r="BS31" s="51" t="str">
        <f t="shared" si="9"/>
        <v/>
      </c>
      <c r="BT31" s="51" t="str">
        <f t="shared" si="10"/>
        <v/>
      </c>
      <c r="BU31" s="51" t="str">
        <f t="shared" si="11"/>
        <v/>
      </c>
      <c r="BV31" s="51" t="str">
        <f t="shared" si="12"/>
        <v/>
      </c>
      <c r="BW31" s="52" t="str">
        <f t="shared" si="13"/>
        <v/>
      </c>
      <c r="BX31" s="53" t="str">
        <f t="shared" si="30"/>
        <v>INCORRECT</v>
      </c>
      <c r="BY31" s="51" t="b">
        <f t="shared" si="31"/>
        <v>0</v>
      </c>
      <c r="BZ31" s="54" t="str">
        <f t="shared" si="2"/>
        <v/>
      </c>
      <c r="CA31" s="51" t="b">
        <f t="shared" si="14"/>
        <v>0</v>
      </c>
      <c r="CB31" s="51" t="b">
        <f t="shared" si="15"/>
        <v>0</v>
      </c>
      <c r="CC31" s="51" t="b">
        <f t="shared" si="16"/>
        <v>0</v>
      </c>
      <c r="CD31" s="51" t="b">
        <f t="shared" si="17"/>
        <v>0</v>
      </c>
      <c r="CE31" s="51" t="b">
        <f t="shared" si="18"/>
        <v>0</v>
      </c>
      <c r="CF31" s="51" t="b">
        <f t="shared" si="19"/>
        <v>0</v>
      </c>
      <c r="CG31" s="51" t="str">
        <f t="shared" si="20"/>
        <v/>
      </c>
      <c r="CH31" s="51" t="str">
        <f t="shared" si="21"/>
        <v/>
      </c>
      <c r="CI31" s="51" t="str">
        <f t="shared" si="22"/>
        <v/>
      </c>
      <c r="CJ31" s="51" t="str">
        <f t="shared" si="23"/>
        <v/>
      </c>
      <c r="CK31" s="51" t="str">
        <f t="shared" si="24"/>
        <v/>
      </c>
      <c r="CL31" s="51"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51" t="b">
        <f t="shared" si="35"/>
        <v>0</v>
      </c>
      <c r="CU31" s="51" t="b">
        <f t="shared" si="36"/>
        <v>0</v>
      </c>
      <c r="CV31" s="51" t="b">
        <f t="shared" si="37"/>
        <v>0</v>
      </c>
      <c r="CW31" s="51" t="b">
        <f t="shared" si="38"/>
        <v>0</v>
      </c>
      <c r="CX31" s="54" t="str">
        <f t="shared" si="39"/>
        <v>SEQUENCE INCORRECT</v>
      </c>
      <c r="CY31" s="56">
        <f>COUNTIF(B19:B30,T(B31))</f>
        <v>12</v>
      </c>
    </row>
    <row r="32" spans="1:103" s="1"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95"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2" t="b">
        <f t="shared" si="4"/>
        <v>0</v>
      </c>
      <c r="AG32" s="21" t="str">
        <f t="shared" si="5"/>
        <v>S# INCORRECT</v>
      </c>
      <c r="BO32" s="51" t="str">
        <f t="shared" si="1"/>
        <v/>
      </c>
      <c r="BP32" s="51" t="b">
        <f t="shared" si="6"/>
        <v>0</v>
      </c>
      <c r="BQ32" s="51" t="b">
        <f t="shared" si="7"/>
        <v>0</v>
      </c>
      <c r="BR32" s="51" t="b">
        <f t="shared" si="8"/>
        <v>0</v>
      </c>
      <c r="BS32" s="51" t="str">
        <f t="shared" si="9"/>
        <v/>
      </c>
      <c r="BT32" s="51" t="str">
        <f t="shared" si="10"/>
        <v/>
      </c>
      <c r="BU32" s="51" t="str">
        <f t="shared" si="11"/>
        <v/>
      </c>
      <c r="BV32" s="51" t="str">
        <f t="shared" si="12"/>
        <v/>
      </c>
      <c r="BW32" s="52" t="str">
        <f t="shared" si="13"/>
        <v/>
      </c>
      <c r="BX32" s="53" t="str">
        <f t="shared" si="30"/>
        <v>INCORRECT</v>
      </c>
      <c r="BY32" s="51" t="b">
        <f t="shared" si="31"/>
        <v>0</v>
      </c>
      <c r="BZ32" s="54" t="str">
        <f t="shared" si="2"/>
        <v/>
      </c>
      <c r="CA32" s="51" t="b">
        <f t="shared" si="14"/>
        <v>0</v>
      </c>
      <c r="CB32" s="51" t="b">
        <f t="shared" si="15"/>
        <v>0</v>
      </c>
      <c r="CC32" s="51" t="b">
        <f t="shared" si="16"/>
        <v>0</v>
      </c>
      <c r="CD32" s="51" t="b">
        <f t="shared" si="17"/>
        <v>0</v>
      </c>
      <c r="CE32" s="51" t="b">
        <f t="shared" si="18"/>
        <v>0</v>
      </c>
      <c r="CF32" s="51" t="b">
        <f t="shared" si="19"/>
        <v>0</v>
      </c>
      <c r="CG32" s="51" t="str">
        <f t="shared" si="20"/>
        <v/>
      </c>
      <c r="CH32" s="51" t="str">
        <f t="shared" si="21"/>
        <v/>
      </c>
      <c r="CI32" s="51" t="str">
        <f t="shared" si="22"/>
        <v/>
      </c>
      <c r="CJ32" s="51" t="str">
        <f t="shared" si="23"/>
        <v/>
      </c>
      <c r="CK32" s="51" t="str">
        <f t="shared" si="24"/>
        <v/>
      </c>
      <c r="CL32" s="51"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51" t="b">
        <f t="shared" si="35"/>
        <v>0</v>
      </c>
      <c r="CU32" s="51" t="b">
        <f t="shared" si="36"/>
        <v>0</v>
      </c>
      <c r="CV32" s="51" t="b">
        <f t="shared" si="37"/>
        <v>0</v>
      </c>
      <c r="CW32" s="51" t="b">
        <f t="shared" si="38"/>
        <v>0</v>
      </c>
      <c r="CX32" s="54" t="str">
        <f t="shared" si="39"/>
        <v>SEQUENCE INCORRECT</v>
      </c>
      <c r="CY32" s="56">
        <f>COUNTIF(B19:B31,T(B32))</f>
        <v>13</v>
      </c>
    </row>
    <row r="33" spans="1:103" s="1"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95"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2" t="b">
        <f t="shared" si="4"/>
        <v>0</v>
      </c>
      <c r="AG33" s="21" t="str">
        <f t="shared" si="5"/>
        <v>S# INCORRECT</v>
      </c>
      <c r="BO33" s="51" t="str">
        <f t="shared" si="1"/>
        <v/>
      </c>
      <c r="BP33" s="51" t="b">
        <f t="shared" si="6"/>
        <v>0</v>
      </c>
      <c r="BQ33" s="51" t="b">
        <f t="shared" si="7"/>
        <v>0</v>
      </c>
      <c r="BR33" s="51" t="b">
        <f t="shared" si="8"/>
        <v>0</v>
      </c>
      <c r="BS33" s="51" t="str">
        <f t="shared" si="9"/>
        <v/>
      </c>
      <c r="BT33" s="51" t="str">
        <f t="shared" si="10"/>
        <v/>
      </c>
      <c r="BU33" s="51" t="str">
        <f t="shared" si="11"/>
        <v/>
      </c>
      <c r="BV33" s="51" t="str">
        <f t="shared" si="12"/>
        <v/>
      </c>
      <c r="BW33" s="52" t="str">
        <f t="shared" si="13"/>
        <v/>
      </c>
      <c r="BX33" s="53" t="str">
        <f t="shared" si="30"/>
        <v>INCORRECT</v>
      </c>
      <c r="BY33" s="51" t="b">
        <f t="shared" si="31"/>
        <v>0</v>
      </c>
      <c r="BZ33" s="54" t="str">
        <f t="shared" si="2"/>
        <v/>
      </c>
      <c r="CA33" s="51" t="b">
        <f t="shared" si="14"/>
        <v>0</v>
      </c>
      <c r="CB33" s="51" t="b">
        <f t="shared" si="15"/>
        <v>0</v>
      </c>
      <c r="CC33" s="51" t="b">
        <f t="shared" si="16"/>
        <v>0</v>
      </c>
      <c r="CD33" s="51" t="b">
        <f t="shared" si="17"/>
        <v>0</v>
      </c>
      <c r="CE33" s="51" t="b">
        <f t="shared" si="18"/>
        <v>0</v>
      </c>
      <c r="CF33" s="51" t="b">
        <f t="shared" si="19"/>
        <v>0</v>
      </c>
      <c r="CG33" s="51" t="str">
        <f t="shared" si="20"/>
        <v/>
      </c>
      <c r="CH33" s="51" t="str">
        <f t="shared" si="21"/>
        <v/>
      </c>
      <c r="CI33" s="51" t="str">
        <f t="shared" si="22"/>
        <v/>
      </c>
      <c r="CJ33" s="51" t="str">
        <f t="shared" si="23"/>
        <v/>
      </c>
      <c r="CK33" s="51" t="str">
        <f t="shared" si="24"/>
        <v/>
      </c>
      <c r="CL33" s="51"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51" t="b">
        <f t="shared" si="35"/>
        <v>0</v>
      </c>
      <c r="CU33" s="51" t="b">
        <f t="shared" si="36"/>
        <v>0</v>
      </c>
      <c r="CV33" s="51" t="b">
        <f t="shared" si="37"/>
        <v>0</v>
      </c>
      <c r="CW33" s="51" t="b">
        <f t="shared" si="38"/>
        <v>0</v>
      </c>
      <c r="CX33" s="54" t="str">
        <f t="shared" si="39"/>
        <v>SEQUENCE INCORRECT</v>
      </c>
      <c r="CY33" s="56">
        <f>COUNTIF(B19:B32,T(B33))</f>
        <v>14</v>
      </c>
    </row>
    <row r="34" spans="1:103" s="1"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95"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2" t="b">
        <f t="shared" si="4"/>
        <v>0</v>
      </c>
      <c r="AG34" s="21" t="str">
        <f t="shared" si="5"/>
        <v>S# INCORRECT</v>
      </c>
      <c r="BO34" s="51" t="str">
        <f t="shared" si="1"/>
        <v/>
      </c>
      <c r="BP34" s="51" t="b">
        <f t="shared" si="6"/>
        <v>0</v>
      </c>
      <c r="BQ34" s="51" t="b">
        <f t="shared" si="7"/>
        <v>0</v>
      </c>
      <c r="BR34" s="51" t="b">
        <f t="shared" si="8"/>
        <v>0</v>
      </c>
      <c r="BS34" s="51" t="str">
        <f t="shared" si="9"/>
        <v/>
      </c>
      <c r="BT34" s="51" t="str">
        <f t="shared" si="10"/>
        <v/>
      </c>
      <c r="BU34" s="51" t="str">
        <f t="shared" si="11"/>
        <v/>
      </c>
      <c r="BV34" s="51" t="str">
        <f t="shared" si="12"/>
        <v/>
      </c>
      <c r="BW34" s="52" t="str">
        <f t="shared" si="13"/>
        <v/>
      </c>
      <c r="BX34" s="53" t="str">
        <f t="shared" si="30"/>
        <v>INCORRECT</v>
      </c>
      <c r="BY34" s="51" t="b">
        <f t="shared" si="31"/>
        <v>0</v>
      </c>
      <c r="BZ34" s="54" t="str">
        <f t="shared" si="2"/>
        <v/>
      </c>
      <c r="CA34" s="51" t="b">
        <f t="shared" si="14"/>
        <v>0</v>
      </c>
      <c r="CB34" s="51" t="b">
        <f t="shared" si="15"/>
        <v>0</v>
      </c>
      <c r="CC34" s="51" t="b">
        <f t="shared" si="16"/>
        <v>0</v>
      </c>
      <c r="CD34" s="51" t="b">
        <f t="shared" si="17"/>
        <v>0</v>
      </c>
      <c r="CE34" s="51" t="b">
        <f t="shared" si="18"/>
        <v>0</v>
      </c>
      <c r="CF34" s="51" t="b">
        <f t="shared" si="19"/>
        <v>0</v>
      </c>
      <c r="CG34" s="51" t="str">
        <f t="shared" si="20"/>
        <v/>
      </c>
      <c r="CH34" s="51" t="str">
        <f t="shared" si="21"/>
        <v/>
      </c>
      <c r="CI34" s="51" t="str">
        <f t="shared" si="22"/>
        <v/>
      </c>
      <c r="CJ34" s="51" t="str">
        <f t="shared" si="23"/>
        <v/>
      </c>
      <c r="CK34" s="51" t="str">
        <f t="shared" si="24"/>
        <v/>
      </c>
      <c r="CL34" s="51"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51" t="b">
        <f t="shared" si="35"/>
        <v>0</v>
      </c>
      <c r="CU34" s="51" t="b">
        <f t="shared" si="36"/>
        <v>0</v>
      </c>
      <c r="CV34" s="51" t="b">
        <f t="shared" si="37"/>
        <v>0</v>
      </c>
      <c r="CW34" s="51" t="b">
        <f t="shared" si="38"/>
        <v>0</v>
      </c>
      <c r="CX34" s="54" t="str">
        <f t="shared" si="39"/>
        <v>SEQUENCE INCORRECT</v>
      </c>
      <c r="CY34" s="56">
        <f>COUNTIF(B19:B33,T(B34))</f>
        <v>15</v>
      </c>
    </row>
    <row r="35" spans="1:103" s="1"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95"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2" t="b">
        <f t="shared" si="4"/>
        <v>0</v>
      </c>
      <c r="AG35" s="21" t="str">
        <f t="shared" si="5"/>
        <v>S# INCORRECT</v>
      </c>
      <c r="BO35" s="51" t="str">
        <f t="shared" si="1"/>
        <v/>
      </c>
      <c r="BP35" s="51" t="b">
        <f t="shared" si="6"/>
        <v>0</v>
      </c>
      <c r="BQ35" s="51" t="b">
        <f t="shared" si="7"/>
        <v>0</v>
      </c>
      <c r="BR35" s="51" t="b">
        <f t="shared" si="8"/>
        <v>0</v>
      </c>
      <c r="BS35" s="51" t="str">
        <f t="shared" si="9"/>
        <v/>
      </c>
      <c r="BT35" s="51" t="str">
        <f t="shared" si="10"/>
        <v/>
      </c>
      <c r="BU35" s="51" t="str">
        <f t="shared" si="11"/>
        <v/>
      </c>
      <c r="BV35" s="51" t="str">
        <f t="shared" si="12"/>
        <v/>
      </c>
      <c r="BW35" s="52" t="str">
        <f t="shared" si="13"/>
        <v/>
      </c>
      <c r="BX35" s="53" t="str">
        <f t="shared" si="30"/>
        <v>INCORRECT</v>
      </c>
      <c r="BY35" s="51" t="b">
        <f t="shared" si="31"/>
        <v>0</v>
      </c>
      <c r="BZ35" s="54" t="str">
        <f t="shared" si="2"/>
        <v/>
      </c>
      <c r="CA35" s="51" t="b">
        <f t="shared" si="14"/>
        <v>0</v>
      </c>
      <c r="CB35" s="51" t="b">
        <f t="shared" si="15"/>
        <v>0</v>
      </c>
      <c r="CC35" s="51" t="b">
        <f t="shared" si="16"/>
        <v>0</v>
      </c>
      <c r="CD35" s="51" t="b">
        <f t="shared" si="17"/>
        <v>0</v>
      </c>
      <c r="CE35" s="51" t="b">
        <f t="shared" si="18"/>
        <v>0</v>
      </c>
      <c r="CF35" s="51" t="b">
        <f t="shared" si="19"/>
        <v>0</v>
      </c>
      <c r="CG35" s="51" t="str">
        <f t="shared" si="20"/>
        <v/>
      </c>
      <c r="CH35" s="51" t="str">
        <f t="shared" si="21"/>
        <v/>
      </c>
      <c r="CI35" s="51" t="str">
        <f t="shared" si="22"/>
        <v/>
      </c>
      <c r="CJ35" s="51" t="str">
        <f t="shared" si="23"/>
        <v/>
      </c>
      <c r="CK35" s="51" t="str">
        <f t="shared" si="24"/>
        <v/>
      </c>
      <c r="CL35" s="51"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51" t="b">
        <f t="shared" si="35"/>
        <v>0</v>
      </c>
      <c r="CU35" s="51" t="b">
        <f t="shared" si="36"/>
        <v>0</v>
      </c>
      <c r="CV35" s="51" t="b">
        <f t="shared" si="37"/>
        <v>0</v>
      </c>
      <c r="CW35" s="51" t="b">
        <f t="shared" si="38"/>
        <v>0</v>
      </c>
      <c r="CX35" s="54" t="str">
        <f t="shared" si="39"/>
        <v>SEQUENCE INCORRECT</v>
      </c>
      <c r="CY35" s="56">
        <f>COUNTIF(B19:B34,T(B35))</f>
        <v>16</v>
      </c>
    </row>
    <row r="36" spans="1:103" s="1"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95"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2" t="b">
        <f t="shared" si="4"/>
        <v>0</v>
      </c>
      <c r="AG36" s="21" t="str">
        <f t="shared" si="5"/>
        <v>S# INCORRECT</v>
      </c>
      <c r="BO36" s="51" t="str">
        <f t="shared" si="1"/>
        <v/>
      </c>
      <c r="BP36" s="51" t="b">
        <f t="shared" si="6"/>
        <v>0</v>
      </c>
      <c r="BQ36" s="51" t="b">
        <f t="shared" si="7"/>
        <v>0</v>
      </c>
      <c r="BR36" s="51" t="b">
        <f t="shared" si="8"/>
        <v>0</v>
      </c>
      <c r="BS36" s="51" t="str">
        <f t="shared" si="9"/>
        <v/>
      </c>
      <c r="BT36" s="51" t="str">
        <f t="shared" si="10"/>
        <v/>
      </c>
      <c r="BU36" s="51" t="str">
        <f t="shared" si="11"/>
        <v/>
      </c>
      <c r="BV36" s="51" t="str">
        <f t="shared" si="12"/>
        <v/>
      </c>
      <c r="BW36" s="52" t="str">
        <f t="shared" si="13"/>
        <v/>
      </c>
      <c r="BX36" s="53" t="str">
        <f t="shared" si="30"/>
        <v>INCORRECT</v>
      </c>
      <c r="BY36" s="51" t="b">
        <f t="shared" si="31"/>
        <v>0</v>
      </c>
      <c r="BZ36" s="54" t="str">
        <f t="shared" si="2"/>
        <v/>
      </c>
      <c r="CA36" s="51" t="b">
        <f t="shared" si="14"/>
        <v>0</v>
      </c>
      <c r="CB36" s="51" t="b">
        <f t="shared" si="15"/>
        <v>0</v>
      </c>
      <c r="CC36" s="51" t="b">
        <f t="shared" si="16"/>
        <v>0</v>
      </c>
      <c r="CD36" s="51" t="b">
        <f t="shared" si="17"/>
        <v>0</v>
      </c>
      <c r="CE36" s="51" t="b">
        <f t="shared" si="18"/>
        <v>0</v>
      </c>
      <c r="CF36" s="51" t="b">
        <f t="shared" si="19"/>
        <v>0</v>
      </c>
      <c r="CG36" s="51" t="str">
        <f t="shared" si="20"/>
        <v/>
      </c>
      <c r="CH36" s="51" t="str">
        <f t="shared" si="21"/>
        <v/>
      </c>
      <c r="CI36" s="51" t="str">
        <f t="shared" si="22"/>
        <v/>
      </c>
      <c r="CJ36" s="51" t="str">
        <f t="shared" si="23"/>
        <v/>
      </c>
      <c r="CK36" s="51" t="str">
        <f t="shared" si="24"/>
        <v/>
      </c>
      <c r="CL36" s="51"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51" t="b">
        <f t="shared" si="35"/>
        <v>0</v>
      </c>
      <c r="CU36" s="51" t="b">
        <f t="shared" si="36"/>
        <v>0</v>
      </c>
      <c r="CV36" s="51" t="b">
        <f t="shared" si="37"/>
        <v>0</v>
      </c>
      <c r="CW36" s="51" t="b">
        <f t="shared" si="38"/>
        <v>0</v>
      </c>
      <c r="CX36" s="54" t="str">
        <f t="shared" si="39"/>
        <v>SEQUENCE INCORRECT</v>
      </c>
      <c r="CY36" s="56">
        <f>COUNTIF(B19:B35,T(B36))</f>
        <v>17</v>
      </c>
    </row>
    <row r="37" spans="1:103" s="1"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95"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2" t="b">
        <f t="shared" si="4"/>
        <v>0</v>
      </c>
      <c r="AG37" s="21" t="str">
        <f t="shared" si="5"/>
        <v>S# INCORRECT</v>
      </c>
      <c r="BO37" s="51" t="str">
        <f t="shared" si="1"/>
        <v/>
      </c>
      <c r="BP37" s="51" t="b">
        <f t="shared" si="6"/>
        <v>0</v>
      </c>
      <c r="BQ37" s="51" t="b">
        <f t="shared" si="7"/>
        <v>0</v>
      </c>
      <c r="BR37" s="51" t="b">
        <f t="shared" si="8"/>
        <v>0</v>
      </c>
      <c r="BS37" s="51" t="str">
        <f t="shared" si="9"/>
        <v/>
      </c>
      <c r="BT37" s="51" t="str">
        <f t="shared" si="10"/>
        <v/>
      </c>
      <c r="BU37" s="51" t="str">
        <f t="shared" si="11"/>
        <v/>
      </c>
      <c r="BV37" s="51" t="str">
        <f t="shared" si="12"/>
        <v/>
      </c>
      <c r="BW37" s="52" t="str">
        <f t="shared" si="13"/>
        <v/>
      </c>
      <c r="BX37" s="53" t="str">
        <f t="shared" si="30"/>
        <v>INCORRECT</v>
      </c>
      <c r="BY37" s="51" t="b">
        <f t="shared" si="31"/>
        <v>0</v>
      </c>
      <c r="BZ37" s="54" t="str">
        <f t="shared" si="2"/>
        <v/>
      </c>
      <c r="CA37" s="51" t="b">
        <f t="shared" si="14"/>
        <v>0</v>
      </c>
      <c r="CB37" s="51" t="b">
        <f t="shared" si="15"/>
        <v>0</v>
      </c>
      <c r="CC37" s="51" t="b">
        <f t="shared" si="16"/>
        <v>0</v>
      </c>
      <c r="CD37" s="51" t="b">
        <f t="shared" si="17"/>
        <v>0</v>
      </c>
      <c r="CE37" s="51" t="b">
        <f t="shared" si="18"/>
        <v>0</v>
      </c>
      <c r="CF37" s="51" t="b">
        <f t="shared" si="19"/>
        <v>0</v>
      </c>
      <c r="CG37" s="51" t="str">
        <f t="shared" si="20"/>
        <v/>
      </c>
      <c r="CH37" s="51" t="str">
        <f t="shared" si="21"/>
        <v/>
      </c>
      <c r="CI37" s="51" t="str">
        <f t="shared" si="22"/>
        <v/>
      </c>
      <c r="CJ37" s="51" t="str">
        <f t="shared" si="23"/>
        <v/>
      </c>
      <c r="CK37" s="51" t="str">
        <f t="shared" si="24"/>
        <v/>
      </c>
      <c r="CL37" s="51"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51" t="b">
        <f t="shared" si="35"/>
        <v>0</v>
      </c>
      <c r="CU37" s="51" t="b">
        <f t="shared" si="36"/>
        <v>0</v>
      </c>
      <c r="CV37" s="51" t="b">
        <f t="shared" si="37"/>
        <v>0</v>
      </c>
      <c r="CW37" s="51" t="b">
        <f t="shared" si="38"/>
        <v>0</v>
      </c>
      <c r="CX37" s="54" t="str">
        <f t="shared" si="39"/>
        <v>SEQUENCE INCORRECT</v>
      </c>
      <c r="CY37" s="56">
        <f>COUNTIF(B19:B36,T(B37))</f>
        <v>18</v>
      </c>
    </row>
    <row r="38" spans="1:103" s="1"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95"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2" t="b">
        <f t="shared" si="4"/>
        <v>0</v>
      </c>
      <c r="AG38" s="21" t="str">
        <f t="shared" si="5"/>
        <v>S# INCORRECT</v>
      </c>
      <c r="BO38" s="51" t="str">
        <f t="shared" si="1"/>
        <v/>
      </c>
      <c r="BP38" s="51" t="b">
        <f t="shared" si="6"/>
        <v>0</v>
      </c>
      <c r="BQ38" s="51" t="b">
        <f t="shared" si="7"/>
        <v>0</v>
      </c>
      <c r="BR38" s="51" t="b">
        <f t="shared" si="8"/>
        <v>0</v>
      </c>
      <c r="BS38" s="51" t="str">
        <f t="shared" si="9"/>
        <v/>
      </c>
      <c r="BT38" s="51" t="str">
        <f t="shared" si="10"/>
        <v/>
      </c>
      <c r="BU38" s="51" t="str">
        <f t="shared" si="11"/>
        <v/>
      </c>
      <c r="BV38" s="51" t="str">
        <f t="shared" si="12"/>
        <v/>
      </c>
      <c r="BW38" s="52" t="str">
        <f t="shared" si="13"/>
        <v/>
      </c>
      <c r="BX38" s="53" t="str">
        <f t="shared" si="30"/>
        <v>INCORRECT</v>
      </c>
      <c r="BY38" s="51" t="b">
        <f t="shared" si="31"/>
        <v>0</v>
      </c>
      <c r="BZ38" s="54" t="str">
        <f t="shared" si="2"/>
        <v/>
      </c>
      <c r="CA38" s="51" t="b">
        <f t="shared" si="14"/>
        <v>0</v>
      </c>
      <c r="CB38" s="51" t="b">
        <f t="shared" si="15"/>
        <v>0</v>
      </c>
      <c r="CC38" s="51" t="b">
        <f t="shared" si="16"/>
        <v>0</v>
      </c>
      <c r="CD38" s="51" t="b">
        <f t="shared" si="17"/>
        <v>0</v>
      </c>
      <c r="CE38" s="51" t="b">
        <f t="shared" si="18"/>
        <v>0</v>
      </c>
      <c r="CF38" s="51" t="b">
        <f t="shared" si="19"/>
        <v>0</v>
      </c>
      <c r="CG38" s="51" t="str">
        <f t="shared" si="20"/>
        <v/>
      </c>
      <c r="CH38" s="51" t="str">
        <f t="shared" si="21"/>
        <v/>
      </c>
      <c r="CI38" s="51" t="str">
        <f t="shared" si="22"/>
        <v/>
      </c>
      <c r="CJ38" s="51" t="str">
        <f t="shared" si="23"/>
        <v/>
      </c>
      <c r="CK38" s="51" t="str">
        <f t="shared" si="24"/>
        <v/>
      </c>
      <c r="CL38" s="51"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51" t="b">
        <f t="shared" si="35"/>
        <v>0</v>
      </c>
      <c r="CU38" s="51" t="b">
        <f t="shared" si="36"/>
        <v>0</v>
      </c>
      <c r="CV38" s="51" t="b">
        <f t="shared" si="37"/>
        <v>0</v>
      </c>
      <c r="CW38" s="51" t="b">
        <f t="shared" si="38"/>
        <v>0</v>
      </c>
      <c r="CX38" s="54" t="str">
        <f t="shared" si="39"/>
        <v>SEQUENCE INCORRECT</v>
      </c>
      <c r="CY38" s="56">
        <f>COUNTIF(B19:B37,T(B38))</f>
        <v>19</v>
      </c>
    </row>
    <row r="39" spans="1:103" s="45"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95"/>
      <c r="Z39" s="79"/>
      <c r="AA39" s="79"/>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88"/>
      <c r="Z42" s="78"/>
      <c r="AA42" s="78"/>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89"/>
      <c r="Z43" s="73"/>
      <c r="AA43" s="7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90"/>
      <c r="Z44" s="76"/>
      <c r="AA44" s="7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90"/>
      <c r="Z45" s="76"/>
      <c r="AA45" s="7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90"/>
      <c r="Z46" s="76"/>
      <c r="AA46" s="7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90"/>
      <c r="Z47" s="76"/>
      <c r="AA47" s="7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90"/>
      <c r="Z48" s="76"/>
      <c r="AA48" s="7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90"/>
      <c r="Z49" s="76"/>
      <c r="AA49" s="7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92"/>
      <c r="Z51" s="74"/>
      <c r="AA51" s="7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87"/>
      <c r="Z53" s="77"/>
      <c r="AA53" s="77"/>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87"/>
      <c r="Z54" s="77"/>
      <c r="AA54" s="77"/>
    </row>
    <row r="55" spans="1:27" ht="21" thickBot="1">
      <c r="A55" s="188"/>
      <c r="B55" s="188"/>
      <c r="C55" s="188"/>
      <c r="D55" s="188"/>
      <c r="E55" s="188"/>
      <c r="F55" s="188"/>
      <c r="G55" s="188"/>
      <c r="H55" s="188"/>
      <c r="I55" s="188"/>
      <c r="J55" s="188"/>
      <c r="K55" s="188"/>
      <c r="L55" s="188"/>
      <c r="M55" s="188"/>
      <c r="N55" s="188"/>
      <c r="O55" s="188"/>
      <c r="P55" s="57"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58">
        <v>1</v>
      </c>
      <c r="Q56" s="167" t="s">
        <v>140</v>
      </c>
      <c r="R56" s="167"/>
      <c r="S56" s="167"/>
      <c r="T56" s="168">
        <v>1</v>
      </c>
      <c r="U56" s="169"/>
      <c r="V56" s="167" t="s">
        <v>141</v>
      </c>
      <c r="W56" s="167"/>
      <c r="X56" s="167"/>
      <c r="Y56" s="91"/>
      <c r="Z56" s="75"/>
      <c r="AA56" s="75"/>
    </row>
    <row r="57" spans="1:27" ht="16.5" thickBot="1">
      <c r="A57" s="188"/>
      <c r="B57" s="188"/>
      <c r="C57" s="188"/>
      <c r="D57" s="188"/>
      <c r="E57" s="188"/>
      <c r="F57" s="188"/>
      <c r="G57" s="188"/>
      <c r="H57" s="188"/>
      <c r="I57" s="188"/>
      <c r="J57" s="188"/>
      <c r="K57" s="188"/>
      <c r="L57" s="188"/>
      <c r="M57" s="188"/>
      <c r="N57" s="188"/>
      <c r="O57" s="188"/>
      <c r="P57" s="58">
        <v>2</v>
      </c>
      <c r="Q57" s="167" t="s">
        <v>142</v>
      </c>
      <c r="R57" s="167"/>
      <c r="S57" s="167"/>
      <c r="T57" s="168">
        <v>2</v>
      </c>
      <c r="U57" s="169"/>
      <c r="V57" s="167" t="s">
        <v>143</v>
      </c>
      <c r="W57" s="167"/>
      <c r="X57" s="167"/>
      <c r="Y57" s="91"/>
      <c r="Z57" s="75"/>
      <c r="AA57" s="75"/>
    </row>
    <row r="58" spans="1:27" ht="16.5" thickBot="1">
      <c r="A58" s="188"/>
      <c r="B58" s="188"/>
      <c r="C58" s="188"/>
      <c r="D58" s="188"/>
      <c r="E58" s="188"/>
      <c r="F58" s="188"/>
      <c r="G58" s="188"/>
      <c r="H58" s="188"/>
      <c r="I58" s="188"/>
      <c r="J58" s="188"/>
      <c r="K58" s="188"/>
      <c r="L58" s="188"/>
      <c r="M58" s="188"/>
      <c r="N58" s="188"/>
      <c r="O58" s="188"/>
      <c r="P58" s="58">
        <v>3</v>
      </c>
      <c r="Q58" s="167" t="s">
        <v>144</v>
      </c>
      <c r="R58" s="167"/>
      <c r="S58" s="167"/>
      <c r="T58" s="168">
        <v>3</v>
      </c>
      <c r="U58" s="169"/>
      <c r="V58" s="167" t="s">
        <v>145</v>
      </c>
      <c r="W58" s="167"/>
      <c r="X58" s="167"/>
      <c r="Y58" s="91"/>
      <c r="Z58" s="75"/>
      <c r="AA58" s="75"/>
    </row>
    <row r="59" spans="1:27" ht="16.5" thickBot="1">
      <c r="A59" s="188"/>
      <c r="B59" s="188"/>
      <c r="C59" s="188"/>
      <c r="D59" s="188"/>
      <c r="E59" s="188"/>
      <c r="F59" s="188"/>
      <c r="G59" s="188"/>
      <c r="H59" s="188"/>
      <c r="I59" s="188"/>
      <c r="J59" s="188"/>
      <c r="K59" s="188"/>
      <c r="L59" s="188"/>
      <c r="M59" s="188"/>
      <c r="N59" s="188"/>
      <c r="O59" s="188"/>
      <c r="P59" s="58">
        <v>4</v>
      </c>
      <c r="Q59" s="167" t="s">
        <v>146</v>
      </c>
      <c r="R59" s="167"/>
      <c r="S59" s="167"/>
      <c r="T59" s="168">
        <v>4</v>
      </c>
      <c r="U59" s="169"/>
      <c r="V59" s="167" t="s">
        <v>147</v>
      </c>
      <c r="W59" s="167"/>
      <c r="X59" s="167"/>
      <c r="Y59" s="91"/>
      <c r="Z59" s="75"/>
      <c r="AA59" s="75"/>
    </row>
    <row r="60" spans="1:27" ht="16.5" thickBot="1">
      <c r="A60" s="188"/>
      <c r="B60" s="188"/>
      <c r="C60" s="188"/>
      <c r="D60" s="188"/>
      <c r="E60" s="188"/>
      <c r="F60" s="188"/>
      <c r="G60" s="188"/>
      <c r="H60" s="188"/>
      <c r="I60" s="188"/>
      <c r="J60" s="188"/>
      <c r="K60" s="188"/>
      <c r="L60" s="188"/>
      <c r="M60" s="188"/>
      <c r="N60" s="188"/>
      <c r="O60" s="188"/>
      <c r="P60" s="58">
        <v>5</v>
      </c>
      <c r="Q60" s="167" t="s">
        <v>148</v>
      </c>
      <c r="R60" s="167"/>
      <c r="S60" s="167"/>
      <c r="T60" s="168">
        <v>5</v>
      </c>
      <c r="U60" s="169"/>
      <c r="V60" s="167" t="s">
        <v>149</v>
      </c>
      <c r="W60" s="167"/>
      <c r="X60" s="167"/>
      <c r="Y60" s="91"/>
      <c r="Z60" s="75"/>
      <c r="AA60" s="75"/>
    </row>
    <row r="61" spans="1:27" ht="16.5" thickBot="1">
      <c r="A61" s="188"/>
      <c r="B61" s="188"/>
      <c r="C61" s="188"/>
      <c r="D61" s="188"/>
      <c r="E61" s="188"/>
      <c r="F61" s="188"/>
      <c r="G61" s="188"/>
      <c r="H61" s="188"/>
      <c r="I61" s="188"/>
      <c r="J61" s="188"/>
      <c r="K61" s="188"/>
      <c r="L61" s="188"/>
      <c r="M61" s="188"/>
      <c r="N61" s="188"/>
      <c r="O61" s="188"/>
      <c r="P61" s="58">
        <v>6</v>
      </c>
      <c r="Q61" s="167" t="s">
        <v>150</v>
      </c>
      <c r="R61" s="167"/>
      <c r="S61" s="167"/>
      <c r="T61" s="168">
        <v>6</v>
      </c>
      <c r="U61" s="169"/>
      <c r="V61" s="167" t="s">
        <v>151</v>
      </c>
      <c r="W61" s="167"/>
      <c r="X61" s="167"/>
      <c r="Y61" s="91"/>
      <c r="Z61" s="75"/>
      <c r="AA61" s="75"/>
    </row>
    <row r="62" spans="1:27" ht="16.5" thickBot="1">
      <c r="A62" s="188"/>
      <c r="B62" s="188"/>
      <c r="C62" s="188"/>
      <c r="D62" s="188"/>
      <c r="E62" s="188"/>
      <c r="F62" s="188"/>
      <c r="G62" s="188"/>
      <c r="H62" s="188"/>
      <c r="I62" s="188"/>
      <c r="J62" s="188"/>
      <c r="K62" s="188"/>
      <c r="L62" s="188"/>
      <c r="M62" s="188"/>
      <c r="N62" s="188"/>
      <c r="O62" s="188"/>
      <c r="P62" s="58">
        <v>7</v>
      </c>
      <c r="Q62" s="167" t="s">
        <v>152</v>
      </c>
      <c r="R62" s="167"/>
      <c r="S62" s="167"/>
      <c r="T62" s="168">
        <v>7</v>
      </c>
      <c r="U62" s="169"/>
      <c r="V62" s="167" t="s">
        <v>153</v>
      </c>
      <c r="W62" s="167"/>
      <c r="X62" s="167"/>
      <c r="Y62" s="91"/>
      <c r="Z62" s="75"/>
      <c r="AA62" s="75"/>
    </row>
  </sheetData>
  <sheetProtection password="D5D8" sheet="1" objects="1" scenarios="1"/>
  <autoFilter ref="A18:C41">
    <filterColumn colId="1" showButton="0"/>
  </autoFilter>
  <dataConsolidate/>
  <mergeCells count="270">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B30:C30"/>
    <mergeCell ref="D30:E30"/>
    <mergeCell ref="F30:G30"/>
    <mergeCell ref="H30:I30"/>
    <mergeCell ref="J30:K30"/>
    <mergeCell ref="L30:M30"/>
    <mergeCell ref="B32:C32"/>
    <mergeCell ref="D32:E32"/>
    <mergeCell ref="F32:G32"/>
    <mergeCell ref="H32:I32"/>
    <mergeCell ref="J32:K32"/>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s>
  <dataValidations xWindow="373" yWindow="364" count="11">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allowBlank="1" showInputMessage="1" showErrorMessage="1" sqref="C7:N7">
      <formula1>Programs</formula1>
    </dataValidation>
    <dataValidation type="list" showInputMessage="1" showErrorMessage="1" error="Please select Department from Drop down List." prompt="Please select Department from Drop down List by using small arrow button." sqref="E6:N6">
      <formula1>Departments</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topLeftCell="A6" zoomScaleNormal="100" workbookViewId="0">
      <selection activeCell="E10" sqref="E10:N10"/>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tr">
        <f>Sheet1!$B$8</f>
        <v>Seventh</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tr">
        <f>Sheet1!$G$8</f>
        <v>20BBA</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tr">
        <f>Sheet1!$B$9</f>
        <v xml:space="preserve">Experiential Marketing
</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6.5"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4.5" hidden="1"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54273" r:id="rId3"/>
    <oleObject progId="PBrush" shapeId="54274" r:id="rId4"/>
  </oleObjects>
</worksheet>
</file>

<file path=xl/worksheets/sheet11.xml><?xml version="1.0" encoding="utf-8"?>
<worksheet xmlns="http://schemas.openxmlformats.org/spreadsheetml/2006/main" xmlns:r="http://schemas.openxmlformats.org/officeDocument/2006/relationships">
  <sheetPr codeName="Sheet12"/>
  <dimension ref="A1:CY62"/>
  <sheetViews>
    <sheetView zoomScaleNormal="100" workbookViewId="0">
      <selection activeCell="B23" sqref="B23:C23"/>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
        <v>188</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English </v>
      </c>
    </row>
    <row r="7" spans="1:35" s="108" customFormat="1" ht="20.100000000000001" customHeight="1">
      <c r="A7" s="229" t="s">
        <v>128</v>
      </c>
      <c r="B7" s="229"/>
      <c r="C7" s="257" t="s">
        <v>194</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
        <v>111</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Third</v>
      </c>
      <c r="E8" s="227" t="s">
        <v>4</v>
      </c>
      <c r="F8" s="227"/>
      <c r="G8" s="256" t="s">
        <v>172</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
        <v>247</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479</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0.75"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55297" r:id="rId3"/>
    <oleObject progId="PBrush" shapeId="55298" r:id="rId4"/>
  </oleObjects>
</worksheet>
</file>

<file path=xl/worksheets/sheet12.xml><?xml version="1.0" encoding="utf-8"?>
<worksheet xmlns="http://schemas.openxmlformats.org/spreadsheetml/2006/main" xmlns:r="http://schemas.openxmlformats.org/officeDocument/2006/relationships">
  <sheetPr codeName="Sheet11"/>
  <dimension ref="A1:K68"/>
  <sheetViews>
    <sheetView workbookViewId="0">
      <selection activeCell="F4" sqref="F4"/>
    </sheetView>
  </sheetViews>
  <sheetFormatPr defaultRowHeight="15.75"/>
  <cols>
    <col min="1" max="1" width="40.42578125" style="12" bestFit="1" customWidth="1"/>
    <col min="2" max="2" width="9.7109375" bestFit="1" customWidth="1"/>
    <col min="3" max="3" width="8.7109375" bestFit="1" customWidth="1"/>
    <col min="4" max="5" width="7.85546875" bestFit="1" customWidth="1"/>
    <col min="6" max="6" width="24.28515625" bestFit="1" customWidth="1"/>
  </cols>
  <sheetData>
    <row r="1" spans="1:11">
      <c r="A1" s="11" t="s">
        <v>24</v>
      </c>
      <c r="B1" s="4"/>
      <c r="C1" s="4" t="s">
        <v>21</v>
      </c>
      <c r="D1" s="4" t="s">
        <v>21</v>
      </c>
      <c r="E1" s="4" t="s">
        <v>40</v>
      </c>
      <c r="F1" s="4" t="s">
        <v>356</v>
      </c>
      <c r="G1" s="5">
        <v>50</v>
      </c>
      <c r="H1" s="4" t="s">
        <v>39</v>
      </c>
      <c r="K1" s="4"/>
    </row>
    <row r="2" spans="1:11">
      <c r="A2" s="11" t="s">
        <v>25</v>
      </c>
      <c r="B2" s="4"/>
      <c r="C2" s="4" t="s">
        <v>107</v>
      </c>
      <c r="D2" s="4" t="s">
        <v>107</v>
      </c>
      <c r="E2" s="4" t="s">
        <v>41</v>
      </c>
      <c r="F2" s="4" t="s">
        <v>117</v>
      </c>
      <c r="G2" s="5">
        <v>100</v>
      </c>
      <c r="H2" s="4" t="s">
        <v>39</v>
      </c>
    </row>
    <row r="3" spans="1:11">
      <c r="A3" s="11" t="s">
        <v>26</v>
      </c>
      <c r="B3" s="4"/>
      <c r="C3" s="4" t="s">
        <v>108</v>
      </c>
      <c r="D3" s="4" t="s">
        <v>108</v>
      </c>
      <c r="E3" s="4" t="s">
        <v>42</v>
      </c>
      <c r="F3" s="4" t="s">
        <v>354</v>
      </c>
      <c r="G3" s="5">
        <v>150</v>
      </c>
      <c r="H3" s="4" t="s">
        <v>39</v>
      </c>
    </row>
    <row r="4" spans="1:11">
      <c r="A4" s="11" t="s">
        <v>27</v>
      </c>
      <c r="B4" s="4"/>
      <c r="C4" s="4" t="s">
        <v>109</v>
      </c>
      <c r="D4" s="4" t="s">
        <v>109</v>
      </c>
      <c r="E4" s="4" t="s">
        <v>43</v>
      </c>
      <c r="F4" s="4" t="s">
        <v>355</v>
      </c>
      <c r="G4" s="5">
        <v>200</v>
      </c>
      <c r="H4" s="4" t="s">
        <v>39</v>
      </c>
    </row>
    <row r="5" spans="1:11">
      <c r="A5" s="11" t="s">
        <v>28</v>
      </c>
      <c r="B5" s="4"/>
      <c r="C5" s="4" t="s">
        <v>110</v>
      </c>
      <c r="D5" s="4" t="s">
        <v>115</v>
      </c>
      <c r="E5" s="4" t="s">
        <v>44</v>
      </c>
      <c r="H5" s="4" t="s">
        <v>39</v>
      </c>
    </row>
    <row r="6" spans="1:11">
      <c r="A6" s="11" t="s">
        <v>29</v>
      </c>
      <c r="B6" s="4"/>
      <c r="C6" s="4" t="s">
        <v>111</v>
      </c>
      <c r="E6" s="4" t="s">
        <v>45</v>
      </c>
      <c r="H6" s="4" t="s">
        <v>39</v>
      </c>
    </row>
    <row r="7" spans="1:11">
      <c r="A7" s="11" t="s">
        <v>30</v>
      </c>
      <c r="B7" s="4"/>
      <c r="C7" s="4" t="s">
        <v>112</v>
      </c>
      <c r="E7" s="4" t="s">
        <v>46</v>
      </c>
      <c r="F7" s="4"/>
      <c r="H7" s="4" t="s">
        <v>39</v>
      </c>
    </row>
    <row r="8" spans="1:11">
      <c r="A8" s="11" t="s">
        <v>31</v>
      </c>
      <c r="C8" s="4" t="s">
        <v>113</v>
      </c>
      <c r="E8" s="4" t="s">
        <v>47</v>
      </c>
      <c r="F8" s="4"/>
      <c r="H8" s="4" t="s">
        <v>39</v>
      </c>
    </row>
    <row r="9" spans="1:11">
      <c r="A9" s="11" t="s">
        <v>20</v>
      </c>
      <c r="C9" s="4" t="s">
        <v>114</v>
      </c>
      <c r="E9" s="4" t="s">
        <v>48</v>
      </c>
      <c r="H9" s="4" t="s">
        <v>39</v>
      </c>
    </row>
    <row r="10" spans="1:11">
      <c r="A10" s="11" t="s">
        <v>38</v>
      </c>
      <c r="C10" s="4" t="s">
        <v>116</v>
      </c>
      <c r="E10" s="4" t="s">
        <v>49</v>
      </c>
      <c r="H10" s="4" t="s">
        <v>39</v>
      </c>
    </row>
    <row r="11" spans="1:11">
      <c r="A11" s="11" t="s">
        <v>32</v>
      </c>
      <c r="E11" s="4" t="s">
        <v>50</v>
      </c>
      <c r="H11" s="4" t="s">
        <v>39</v>
      </c>
    </row>
    <row r="12" spans="1:11">
      <c r="A12" s="11" t="s">
        <v>120</v>
      </c>
      <c r="E12" s="4" t="s">
        <v>51</v>
      </c>
      <c r="H12" s="4" t="s">
        <v>39</v>
      </c>
    </row>
    <row r="13" spans="1:11">
      <c r="A13" s="11" t="s">
        <v>33</v>
      </c>
      <c r="E13" s="4" t="s">
        <v>52</v>
      </c>
      <c r="H13" s="4" t="s">
        <v>39</v>
      </c>
    </row>
    <row r="14" spans="1:11">
      <c r="A14" s="11" t="s">
        <v>34</v>
      </c>
      <c r="E14" s="4" t="s">
        <v>53</v>
      </c>
      <c r="H14" s="4" t="s">
        <v>39</v>
      </c>
    </row>
    <row r="15" spans="1:11">
      <c r="A15" s="11" t="s">
        <v>35</v>
      </c>
      <c r="E15" s="4" t="s">
        <v>54</v>
      </c>
      <c r="H15" s="4" t="s">
        <v>39</v>
      </c>
    </row>
    <row r="16" spans="1:11">
      <c r="A16" s="11" t="s">
        <v>36</v>
      </c>
      <c r="E16" s="4" t="s">
        <v>55</v>
      </c>
      <c r="H16" s="4" t="s">
        <v>121</v>
      </c>
    </row>
    <row r="17" spans="1:8">
      <c r="A17" s="11" t="s">
        <v>37</v>
      </c>
      <c r="E17" s="4" t="s">
        <v>56</v>
      </c>
      <c r="H17" s="4" t="s">
        <v>125</v>
      </c>
    </row>
    <row r="18" spans="1:8">
      <c r="E18" s="4" t="s">
        <v>57</v>
      </c>
      <c r="H18" s="4"/>
    </row>
    <row r="19" spans="1:8">
      <c r="E19" s="4" t="s">
        <v>58</v>
      </c>
    </row>
    <row r="20" spans="1:8">
      <c r="E20" s="4" t="s">
        <v>59</v>
      </c>
    </row>
    <row r="21" spans="1:8">
      <c r="E21" s="4" t="s">
        <v>60</v>
      </c>
    </row>
    <row r="22" spans="1:8">
      <c r="E22" s="4" t="s">
        <v>61</v>
      </c>
    </row>
    <row r="23" spans="1:8">
      <c r="E23" s="4" t="s">
        <v>62</v>
      </c>
    </row>
    <row r="24" spans="1:8">
      <c r="E24" s="4" t="s">
        <v>63</v>
      </c>
    </row>
    <row r="25" spans="1:8">
      <c r="E25" s="4" t="s">
        <v>64</v>
      </c>
    </row>
    <row r="26" spans="1:8">
      <c r="E26" s="4" t="s">
        <v>22</v>
      </c>
    </row>
    <row r="27" spans="1:8">
      <c r="E27" s="4" t="s">
        <v>65</v>
      </c>
    </row>
    <row r="28" spans="1:8">
      <c r="E28" s="4" t="s">
        <v>66</v>
      </c>
    </row>
    <row r="29" spans="1:8">
      <c r="E29" s="4" t="s">
        <v>67</v>
      </c>
    </row>
    <row r="30" spans="1:8">
      <c r="E30" s="4" t="s">
        <v>68</v>
      </c>
    </row>
    <row r="31" spans="1:8">
      <c r="E31" s="4" t="s">
        <v>69</v>
      </c>
    </row>
    <row r="32" spans="1:8">
      <c r="E32" s="4" t="s">
        <v>70</v>
      </c>
    </row>
    <row r="33" spans="5:5">
      <c r="E33" s="4" t="s">
        <v>71</v>
      </c>
    </row>
    <row r="34" spans="5:5">
      <c r="E34" s="4" t="s">
        <v>72</v>
      </c>
    </row>
    <row r="35" spans="5:5">
      <c r="E35" s="4" t="s">
        <v>73</v>
      </c>
    </row>
    <row r="36" spans="5:5">
      <c r="E36" s="4" t="s">
        <v>74</v>
      </c>
    </row>
    <row r="37" spans="5:5">
      <c r="E37" s="4" t="s">
        <v>75</v>
      </c>
    </row>
    <row r="38" spans="5:5">
      <c r="E38" s="4" t="s">
        <v>76</v>
      </c>
    </row>
    <row r="39" spans="5:5">
      <c r="E39" s="4" t="s">
        <v>77</v>
      </c>
    </row>
    <row r="40" spans="5:5">
      <c r="E40" s="4" t="s">
        <v>78</v>
      </c>
    </row>
    <row r="41" spans="5:5">
      <c r="E41" s="4" t="s">
        <v>79</v>
      </c>
    </row>
    <row r="42" spans="5:5">
      <c r="E42" s="4" t="s">
        <v>80</v>
      </c>
    </row>
    <row r="43" spans="5:5">
      <c r="E43" s="4" t="s">
        <v>81</v>
      </c>
    </row>
    <row r="44" spans="5:5">
      <c r="E44" s="4" t="s">
        <v>82</v>
      </c>
    </row>
    <row r="45" spans="5:5">
      <c r="E45" s="4" t="s">
        <v>83</v>
      </c>
    </row>
    <row r="46" spans="5:5">
      <c r="E46" s="4" t="s">
        <v>84</v>
      </c>
    </row>
    <row r="47" spans="5:5">
      <c r="E47" s="4" t="s">
        <v>85</v>
      </c>
    </row>
    <row r="48" spans="5:5">
      <c r="E48" s="4" t="s">
        <v>86</v>
      </c>
    </row>
    <row r="49" spans="5:5">
      <c r="E49" s="4" t="s">
        <v>87</v>
      </c>
    </row>
    <row r="50" spans="5:5">
      <c r="E50" s="4" t="s">
        <v>88</v>
      </c>
    </row>
    <row r="51" spans="5:5">
      <c r="E51" s="4" t="s">
        <v>89</v>
      </c>
    </row>
    <row r="52" spans="5:5">
      <c r="E52" s="4" t="s">
        <v>90</v>
      </c>
    </row>
    <row r="53" spans="5:5">
      <c r="E53" s="4" t="s">
        <v>91</v>
      </c>
    </row>
    <row r="54" spans="5:5">
      <c r="E54" s="4" t="s">
        <v>92</v>
      </c>
    </row>
    <row r="55" spans="5:5">
      <c r="E55" s="4" t="s">
        <v>93</v>
      </c>
    </row>
    <row r="56" spans="5:5">
      <c r="E56" s="4" t="s">
        <v>94</v>
      </c>
    </row>
    <row r="57" spans="5:5">
      <c r="E57" s="4" t="s">
        <v>95</v>
      </c>
    </row>
    <row r="58" spans="5:5">
      <c r="E58" s="4" t="s">
        <v>96</v>
      </c>
    </row>
    <row r="59" spans="5:5">
      <c r="E59" s="4" t="s">
        <v>97</v>
      </c>
    </row>
    <row r="60" spans="5:5">
      <c r="E60" s="4" t="s">
        <v>98</v>
      </c>
    </row>
    <row r="61" spans="5:5">
      <c r="E61" s="4" t="s">
        <v>99</v>
      </c>
    </row>
    <row r="62" spans="5:5">
      <c r="E62" s="4" t="s">
        <v>100</v>
      </c>
    </row>
    <row r="63" spans="5:5">
      <c r="E63" s="4" t="s">
        <v>101</v>
      </c>
    </row>
    <row r="64" spans="5:5">
      <c r="E64" s="4" t="s">
        <v>102</v>
      </c>
    </row>
    <row r="65" spans="5:5">
      <c r="E65" s="4" t="s">
        <v>103</v>
      </c>
    </row>
    <row r="66" spans="5:5">
      <c r="E66" s="4" t="s">
        <v>104</v>
      </c>
    </row>
    <row r="67" spans="5:5">
      <c r="E67" s="4" t="s">
        <v>105</v>
      </c>
    </row>
    <row r="68" spans="5:5">
      <c r="E68" s="4" t="s">
        <v>106</v>
      </c>
    </row>
  </sheetData>
  <sheetProtection algorithmName="SHA-512" hashValue="VpoAJFBlepNxyuQPstoFBGE1FOkEJFVDWgF0X8IOD6WmResDpE9CxGUr0wPFTO7hlHZ1HsLAXTDlGwNYJuWUcA==" saltValue="jSFrydV+Vr0ToOU6JUz3/A==" spinCount="100000"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AB235"/>
  <sheetViews>
    <sheetView topLeftCell="L130" zoomScale="106" zoomScaleNormal="106" workbookViewId="0">
      <selection activeCell="M140" sqref="M140"/>
    </sheetView>
  </sheetViews>
  <sheetFormatPr defaultColWidth="9.140625" defaultRowHeight="15"/>
  <cols>
    <col min="1" max="1" width="51.140625" style="32" customWidth="1"/>
    <col min="2" max="2" width="8" style="32" customWidth="1"/>
    <col min="3" max="7" width="9.140625" style="32"/>
    <col min="8" max="8" width="9.140625" style="157"/>
    <col min="9" max="9" width="9.140625" style="80"/>
    <col min="10" max="10" width="54.85546875" style="32" bestFit="1" customWidth="1"/>
    <col min="11" max="18" width="56.5703125" style="32" bestFit="1" customWidth="1"/>
    <col min="19" max="19" width="66" style="32" bestFit="1" customWidth="1"/>
    <col min="20" max="24" width="56.5703125" style="32" bestFit="1" customWidth="1"/>
    <col min="25" max="25" width="62.140625" style="32" bestFit="1" customWidth="1"/>
    <col min="26" max="26" width="56.5703125" style="32" bestFit="1" customWidth="1"/>
    <col min="27" max="27" width="56" style="32" bestFit="1" customWidth="1"/>
    <col min="28" max="28" width="40.140625" style="32" customWidth="1"/>
    <col min="29" max="16384" width="9.140625" style="32"/>
  </cols>
  <sheetData>
    <row r="1" spans="1:28" ht="46.5">
      <c r="A1" s="10" t="s">
        <v>122</v>
      </c>
      <c r="B1" s="306" t="s">
        <v>4</v>
      </c>
      <c r="C1" s="306"/>
      <c r="D1" s="306"/>
      <c r="E1" s="306"/>
      <c r="F1" s="306"/>
      <c r="G1" s="306"/>
      <c r="H1" s="158"/>
      <c r="I1" s="81"/>
      <c r="J1" s="307" t="s">
        <v>123</v>
      </c>
      <c r="K1" s="307"/>
      <c r="L1" s="307"/>
      <c r="M1" s="307"/>
      <c r="N1" s="307"/>
      <c r="O1" s="307"/>
      <c r="P1" s="307"/>
      <c r="Q1" s="307"/>
      <c r="R1" s="307"/>
      <c r="S1" s="307"/>
      <c r="T1" s="307"/>
      <c r="U1" s="307"/>
      <c r="V1" s="307"/>
      <c r="W1" s="307"/>
      <c r="X1" s="307"/>
      <c r="Y1" s="307"/>
      <c r="Z1" s="307"/>
    </row>
    <row r="2" spans="1:28" ht="15.75" customHeight="1">
      <c r="A2" s="11" t="s">
        <v>189</v>
      </c>
      <c r="B2" s="105" t="s">
        <v>180</v>
      </c>
      <c r="C2" s="105" t="s">
        <v>172</v>
      </c>
      <c r="D2" s="105" t="s">
        <v>184</v>
      </c>
      <c r="E2" s="105" t="s">
        <v>195</v>
      </c>
      <c r="F2" s="105" t="s">
        <v>176</v>
      </c>
      <c r="G2" s="32" t="s">
        <v>319</v>
      </c>
      <c r="J2" s="308" t="s">
        <v>200</v>
      </c>
      <c r="K2" s="308" t="s">
        <v>201</v>
      </c>
      <c r="L2" s="308" t="s">
        <v>202</v>
      </c>
      <c r="M2" s="308" t="s">
        <v>203</v>
      </c>
      <c r="N2" s="308" t="s">
        <v>204</v>
      </c>
      <c r="O2" s="308" t="s">
        <v>318</v>
      </c>
      <c r="P2" s="308"/>
      <c r="Q2" s="308"/>
      <c r="R2" s="308"/>
      <c r="S2" s="308"/>
      <c r="T2" s="308"/>
      <c r="U2" s="308"/>
      <c r="V2" s="308"/>
      <c r="W2" s="308"/>
      <c r="X2" s="308"/>
      <c r="Y2" s="308"/>
      <c r="Z2" s="308"/>
      <c r="AA2" s="308"/>
      <c r="AB2" s="11"/>
    </row>
    <row r="3" spans="1:28" ht="15.75" customHeight="1">
      <c r="A3" s="11" t="s">
        <v>30</v>
      </c>
      <c r="B3" s="105" t="s">
        <v>181</v>
      </c>
      <c r="C3" s="105" t="s">
        <v>173</v>
      </c>
      <c r="D3" s="105" t="s">
        <v>185</v>
      </c>
      <c r="E3" s="105" t="s">
        <v>196</v>
      </c>
      <c r="F3" s="105" t="s">
        <v>177</v>
      </c>
      <c r="G3" s="142"/>
      <c r="J3" s="308"/>
      <c r="K3" s="308"/>
      <c r="L3" s="308"/>
      <c r="M3" s="308"/>
      <c r="N3" s="308"/>
      <c r="O3" s="308"/>
      <c r="P3" s="308"/>
      <c r="Q3" s="308"/>
      <c r="R3" s="308"/>
      <c r="S3" s="308"/>
      <c r="T3" s="308"/>
      <c r="U3" s="308"/>
      <c r="V3" s="308"/>
      <c r="W3" s="308"/>
      <c r="X3" s="308"/>
      <c r="Y3" s="308"/>
      <c r="Z3" s="308"/>
      <c r="AA3" s="308"/>
      <c r="AB3" s="11"/>
    </row>
    <row r="4" spans="1:28" ht="15.75" customHeight="1">
      <c r="A4" s="11" t="s">
        <v>188</v>
      </c>
      <c r="B4" s="105" t="s">
        <v>182</v>
      </c>
      <c r="C4" s="105" t="s">
        <v>174</v>
      </c>
      <c r="D4" s="105" t="s">
        <v>186</v>
      </c>
      <c r="E4" s="105" t="s">
        <v>197</v>
      </c>
      <c r="F4" s="105" t="s">
        <v>178</v>
      </c>
      <c r="G4" s="142"/>
      <c r="J4" s="308"/>
      <c r="K4" s="308"/>
      <c r="L4" s="308"/>
      <c r="M4" s="308"/>
      <c r="N4" s="308"/>
      <c r="O4" s="308"/>
      <c r="P4" s="308"/>
      <c r="Q4" s="308"/>
      <c r="R4" s="308"/>
      <c r="S4" s="308"/>
      <c r="T4" s="308"/>
      <c r="U4" s="308"/>
      <c r="V4" s="308"/>
      <c r="W4" s="308"/>
      <c r="X4" s="308"/>
      <c r="Y4" s="308"/>
      <c r="Z4" s="308"/>
      <c r="AA4" s="308"/>
      <c r="AB4" s="11"/>
    </row>
    <row r="5" spans="1:28" ht="15.75" customHeight="1">
      <c r="A5" s="11" t="s">
        <v>190</v>
      </c>
      <c r="B5" s="105"/>
      <c r="C5" s="157"/>
      <c r="D5" s="157"/>
      <c r="E5" s="105"/>
      <c r="F5" s="105"/>
      <c r="G5" s="142"/>
      <c r="J5" s="308"/>
      <c r="K5" s="308"/>
      <c r="L5" s="308"/>
      <c r="M5" s="308"/>
      <c r="N5" s="308"/>
      <c r="O5" s="308"/>
      <c r="P5" s="308"/>
      <c r="Q5" s="308"/>
      <c r="R5" s="308"/>
      <c r="S5" s="308"/>
      <c r="T5" s="308"/>
      <c r="U5" s="308"/>
      <c r="V5" s="308"/>
      <c r="W5" s="308"/>
      <c r="X5" s="308"/>
      <c r="Y5" s="308"/>
      <c r="Z5" s="308"/>
      <c r="AA5" s="308"/>
      <c r="AB5" s="11"/>
    </row>
    <row r="6" spans="1:28" ht="15.75" customHeight="1">
      <c r="A6" s="11" t="s">
        <v>33</v>
      </c>
      <c r="B6" s="98"/>
      <c r="C6" s="98"/>
      <c r="D6" s="98"/>
      <c r="E6" s="98"/>
      <c r="J6" s="308"/>
      <c r="K6" s="308"/>
      <c r="L6" s="308"/>
      <c r="M6" s="308"/>
      <c r="N6" s="308"/>
      <c r="O6" s="308"/>
      <c r="P6" s="308"/>
      <c r="Q6" s="308"/>
      <c r="R6" s="308"/>
      <c r="S6" s="308"/>
      <c r="T6" s="308"/>
      <c r="U6" s="308"/>
      <c r="V6" s="308"/>
      <c r="W6" s="308"/>
      <c r="X6" s="308"/>
      <c r="Y6" s="308"/>
      <c r="Z6" s="308"/>
      <c r="AA6" s="308"/>
    </row>
    <row r="7" spans="1:28" s="80" customFormat="1" ht="15.75" customHeight="1">
      <c r="A7" s="11" t="s">
        <v>324</v>
      </c>
      <c r="B7" s="103"/>
      <c r="C7" s="103"/>
      <c r="D7" s="103"/>
      <c r="E7" s="103"/>
      <c r="H7" s="157"/>
      <c r="J7" s="308"/>
      <c r="K7" s="308"/>
      <c r="L7" s="308"/>
      <c r="M7" s="308"/>
      <c r="N7" s="308"/>
      <c r="O7" s="308"/>
      <c r="P7" s="308"/>
      <c r="Q7" s="308"/>
      <c r="R7" s="308"/>
      <c r="S7" s="308"/>
      <c r="T7" s="308"/>
      <c r="U7" s="308"/>
      <c r="V7" s="308"/>
      <c r="W7" s="308"/>
      <c r="X7" s="308"/>
      <c r="Y7" s="308"/>
      <c r="Z7" s="308"/>
      <c r="AA7" s="308"/>
      <c r="AB7" s="11"/>
    </row>
    <row r="8" spans="1:28" ht="15.75" customHeight="1">
      <c r="A8" s="11"/>
      <c r="B8" s="103"/>
      <c r="C8" s="103"/>
      <c r="D8" s="103"/>
      <c r="E8" s="103"/>
      <c r="J8" s="308"/>
      <c r="K8" s="308"/>
      <c r="L8" s="308"/>
      <c r="M8" s="308"/>
      <c r="N8" s="308"/>
      <c r="O8" s="308"/>
      <c r="P8" s="308"/>
      <c r="Q8" s="308"/>
      <c r="R8" s="308"/>
      <c r="S8" s="308"/>
      <c r="T8" s="308"/>
      <c r="U8" s="308"/>
      <c r="V8" s="308"/>
      <c r="W8" s="308"/>
      <c r="X8" s="308"/>
      <c r="Y8" s="308"/>
      <c r="Z8" s="308"/>
      <c r="AA8" s="308"/>
      <c r="AB8" s="11"/>
    </row>
    <row r="9" spans="1:28" ht="15.75" customHeight="1">
      <c r="A9" s="11"/>
      <c r="B9" s="103"/>
      <c r="C9" s="103"/>
      <c r="D9" s="103"/>
      <c r="E9" s="103"/>
      <c r="J9" s="308"/>
      <c r="K9" s="308"/>
      <c r="L9" s="308"/>
      <c r="M9" s="308"/>
      <c r="N9" s="308"/>
      <c r="O9" s="308"/>
      <c r="P9" s="308"/>
      <c r="Q9" s="308"/>
      <c r="R9" s="308"/>
      <c r="S9" s="308"/>
      <c r="T9" s="308"/>
      <c r="U9" s="308"/>
      <c r="V9" s="308"/>
      <c r="W9" s="308"/>
      <c r="X9" s="308"/>
      <c r="Y9" s="308"/>
      <c r="Z9" s="308"/>
      <c r="AA9" s="308"/>
      <c r="AB9" s="11"/>
    </row>
    <row r="10" spans="1:28" ht="15.75" customHeight="1">
      <c r="A10" s="11" t="s">
        <v>193</v>
      </c>
      <c r="J10" s="308"/>
      <c r="K10" s="308"/>
      <c r="L10" s="308"/>
      <c r="M10" s="308"/>
      <c r="N10" s="308"/>
      <c r="O10" s="308"/>
      <c r="P10" s="308"/>
      <c r="Q10" s="308"/>
      <c r="R10" s="308"/>
      <c r="S10" s="308"/>
      <c r="T10" s="308"/>
      <c r="U10" s="308"/>
      <c r="V10" s="308"/>
      <c r="W10" s="308"/>
      <c r="X10" s="308"/>
      <c r="Y10" s="308"/>
      <c r="Z10" s="308"/>
      <c r="AA10" s="308"/>
      <c r="AB10" s="11"/>
    </row>
    <row r="11" spans="1:28" ht="15.75" customHeight="1">
      <c r="A11" s="11" t="s">
        <v>199</v>
      </c>
      <c r="B11" s="69"/>
      <c r="C11" s="69"/>
      <c r="J11" s="308"/>
      <c r="K11" s="308"/>
      <c r="L11" s="308"/>
      <c r="M11" s="308"/>
      <c r="N11" s="308"/>
      <c r="O11" s="308"/>
      <c r="P11" s="308"/>
      <c r="Q11" s="308"/>
      <c r="R11" s="308"/>
      <c r="S11" s="308"/>
      <c r="T11" s="308"/>
      <c r="U11" s="308"/>
      <c r="V11" s="308"/>
      <c r="W11" s="308"/>
      <c r="X11" s="308"/>
      <c r="Y11" s="308"/>
      <c r="Z11" s="308"/>
      <c r="AA11" s="308"/>
      <c r="AB11" s="11"/>
    </row>
    <row r="12" spans="1:28" ht="15.75" customHeight="1">
      <c r="A12" s="11" t="s">
        <v>194</v>
      </c>
      <c r="J12" s="308"/>
      <c r="K12" s="308"/>
      <c r="L12" s="308"/>
      <c r="M12" s="308"/>
      <c r="N12" s="308"/>
      <c r="O12" s="308"/>
      <c r="P12" s="308"/>
      <c r="Q12" s="308"/>
      <c r="R12" s="308"/>
      <c r="S12" s="308"/>
      <c r="T12" s="308"/>
      <c r="U12" s="308"/>
      <c r="V12" s="308"/>
      <c r="W12" s="308"/>
      <c r="X12" s="308"/>
      <c r="Y12" s="308"/>
      <c r="Z12" s="308"/>
      <c r="AA12" s="308"/>
      <c r="AB12" s="11"/>
    </row>
    <row r="13" spans="1:28" ht="15.75" customHeight="1">
      <c r="A13" s="11" t="s">
        <v>191</v>
      </c>
      <c r="J13" s="308"/>
      <c r="K13" s="308"/>
      <c r="L13" s="308"/>
      <c r="M13" s="308"/>
      <c r="N13" s="308"/>
      <c r="O13" s="308"/>
      <c r="P13" s="308"/>
      <c r="Q13" s="308"/>
      <c r="R13" s="308"/>
      <c r="S13" s="308"/>
      <c r="T13" s="308"/>
      <c r="U13" s="308"/>
      <c r="V13" s="308"/>
      <c r="W13" s="308"/>
      <c r="X13" s="308"/>
      <c r="Y13" s="308"/>
      <c r="Z13" s="308"/>
      <c r="AA13" s="308"/>
      <c r="AB13" s="11"/>
    </row>
    <row r="14" spans="1:28" ht="15.75" customHeight="1">
      <c r="A14" s="11" t="s">
        <v>192</v>
      </c>
      <c r="J14" s="308"/>
      <c r="K14" s="308"/>
      <c r="L14" s="308"/>
      <c r="M14" s="308"/>
      <c r="N14" s="308"/>
      <c r="O14" s="308"/>
      <c r="P14" s="308"/>
      <c r="Q14" s="308"/>
      <c r="R14" s="308"/>
      <c r="S14" s="308"/>
      <c r="T14" s="308"/>
      <c r="U14" s="308"/>
      <c r="V14" s="308"/>
      <c r="W14" s="308"/>
      <c r="X14" s="308"/>
      <c r="Y14" s="308"/>
      <c r="Z14" s="308"/>
      <c r="AA14" s="308"/>
      <c r="AB14" s="11"/>
    </row>
    <row r="15" spans="1:28" ht="15.75" customHeight="1">
      <c r="A15" s="11" t="s">
        <v>325</v>
      </c>
      <c r="J15" s="308"/>
      <c r="K15" s="308"/>
      <c r="L15" s="308"/>
      <c r="M15" s="308"/>
      <c r="N15" s="308"/>
      <c r="O15" s="308"/>
      <c r="P15" s="308"/>
      <c r="Q15" s="308"/>
      <c r="R15" s="308"/>
      <c r="S15" s="308"/>
      <c r="T15" s="308"/>
      <c r="U15" s="308"/>
      <c r="V15" s="308"/>
      <c r="W15" s="308"/>
      <c r="X15" s="308"/>
      <c r="Y15" s="308"/>
      <c r="Z15" s="308"/>
      <c r="AA15" s="308"/>
      <c r="AB15" s="11"/>
    </row>
    <row r="16" spans="1:28" ht="15.75" customHeight="1">
      <c r="A16" s="11"/>
      <c r="J16" s="308"/>
      <c r="K16" s="308"/>
      <c r="L16" s="308"/>
      <c r="M16" s="308"/>
      <c r="N16" s="308"/>
      <c r="O16" s="308"/>
      <c r="P16" s="308"/>
      <c r="Q16" s="308"/>
      <c r="R16" s="308"/>
      <c r="S16" s="308"/>
      <c r="T16" s="308"/>
      <c r="U16" s="308"/>
      <c r="V16" s="308"/>
      <c r="W16" s="308"/>
      <c r="X16" s="308"/>
      <c r="Y16" s="308"/>
      <c r="Z16" s="308"/>
      <c r="AA16" s="308"/>
      <c r="AB16" s="11"/>
    </row>
    <row r="17" spans="1:28" ht="15.75" customHeight="1">
      <c r="J17" s="308"/>
      <c r="K17" s="308"/>
      <c r="L17" s="308"/>
      <c r="M17" s="308"/>
      <c r="N17" s="308"/>
      <c r="O17" s="308"/>
      <c r="P17" s="308"/>
      <c r="Q17" s="308"/>
      <c r="R17" s="308"/>
      <c r="S17" s="308"/>
      <c r="T17" s="308"/>
      <c r="U17" s="308"/>
      <c r="V17" s="308"/>
      <c r="W17" s="308"/>
      <c r="X17" s="308"/>
      <c r="Y17" s="308"/>
      <c r="Z17" s="308"/>
      <c r="AA17" s="308"/>
      <c r="AB17" s="11"/>
    </row>
    <row r="18" spans="1:28" ht="15.75" customHeight="1">
      <c r="A18" s="11"/>
      <c r="J18" s="308"/>
      <c r="K18" s="308"/>
      <c r="L18" s="308"/>
      <c r="M18" s="308"/>
      <c r="N18" s="308"/>
      <c r="O18" s="308"/>
      <c r="P18" s="308"/>
      <c r="Q18" s="308"/>
      <c r="R18" s="308"/>
      <c r="S18" s="308"/>
      <c r="T18" s="308"/>
      <c r="U18" s="308"/>
      <c r="V18" s="308"/>
      <c r="W18" s="308"/>
      <c r="X18" s="308"/>
      <c r="Y18" s="308"/>
      <c r="Z18" s="308"/>
      <c r="AA18" s="308"/>
      <c r="AB18" s="11"/>
    </row>
    <row r="19" spans="1:28" ht="15.75" customHeight="1">
      <c r="A19" s="11"/>
      <c r="J19" s="308"/>
      <c r="K19" s="308"/>
      <c r="L19" s="308"/>
      <c r="M19" s="308"/>
      <c r="N19" s="308"/>
      <c r="O19" s="308"/>
      <c r="P19" s="308"/>
      <c r="Q19" s="308"/>
      <c r="R19" s="308"/>
      <c r="S19" s="308"/>
      <c r="T19" s="308"/>
      <c r="U19" s="308"/>
      <c r="V19" s="308"/>
      <c r="W19" s="308"/>
      <c r="X19" s="308"/>
      <c r="Y19" s="308"/>
      <c r="Z19" s="308"/>
      <c r="AA19" s="308"/>
      <c r="AB19" s="11"/>
    </row>
    <row r="20" spans="1:28" s="86" customFormat="1" ht="23.25">
      <c r="A20" s="11"/>
      <c r="H20" s="157"/>
      <c r="J20" s="35" t="s">
        <v>180</v>
      </c>
      <c r="K20" s="35" t="s">
        <v>172</v>
      </c>
      <c r="L20" s="35" t="s">
        <v>184</v>
      </c>
      <c r="M20" s="35" t="s">
        <v>195</v>
      </c>
      <c r="N20" s="35" t="s">
        <v>176</v>
      </c>
      <c r="P20" s="126"/>
      <c r="Q20" s="126"/>
      <c r="R20" s="126"/>
      <c r="S20" s="126"/>
      <c r="T20" s="126"/>
      <c r="U20" s="126"/>
      <c r="V20" s="126"/>
      <c r="W20" s="126"/>
      <c r="X20" s="126"/>
      <c r="Y20" s="126"/>
      <c r="Z20" s="126"/>
      <c r="AA20" s="126"/>
      <c r="AB20" s="11"/>
    </row>
    <row r="21" spans="1:28" s="70" customFormat="1" ht="15.75">
      <c r="A21" s="11"/>
      <c r="H21" s="157"/>
      <c r="I21" s="80"/>
      <c r="J21" s="99" t="s">
        <v>21</v>
      </c>
      <c r="K21" s="99" t="s">
        <v>21</v>
      </c>
      <c r="L21" s="99" t="s">
        <v>21</v>
      </c>
      <c r="M21" s="99" t="s">
        <v>21</v>
      </c>
      <c r="N21" s="99" t="s">
        <v>21</v>
      </c>
      <c r="P21" s="99"/>
      <c r="Q21" s="102"/>
      <c r="R21" s="102"/>
      <c r="S21" s="102"/>
      <c r="T21" s="102"/>
      <c r="U21" s="102"/>
      <c r="V21" s="102"/>
      <c r="W21" s="102"/>
      <c r="X21" s="102"/>
      <c r="Y21" s="102"/>
      <c r="Z21" s="102"/>
      <c r="AA21" s="102"/>
      <c r="AB21" s="11"/>
    </row>
    <row r="22" spans="1:28" s="106" customFormat="1" ht="15.75">
      <c r="A22" s="11"/>
      <c r="H22" s="157"/>
      <c r="J22" s="117" t="s">
        <v>221</v>
      </c>
      <c r="K22" s="117" t="s">
        <v>221</v>
      </c>
      <c r="L22" s="117" t="s">
        <v>221</v>
      </c>
      <c r="M22" s="117" t="s">
        <v>222</v>
      </c>
      <c r="N22" s="106" t="s">
        <v>218</v>
      </c>
      <c r="O22" s="107"/>
      <c r="P22" s="107"/>
      <c r="Q22" s="107"/>
      <c r="R22" s="107"/>
      <c r="S22" s="107"/>
      <c r="T22" s="107"/>
      <c r="U22" s="107"/>
      <c r="V22" s="107"/>
      <c r="W22" s="107"/>
      <c r="X22" s="107"/>
      <c r="Y22" s="107"/>
      <c r="Z22" s="107"/>
      <c r="AA22" s="107"/>
      <c r="AB22" s="11"/>
    </row>
    <row r="23" spans="1:28" s="98" customFormat="1" ht="15.75">
      <c r="A23" s="11"/>
      <c r="H23" s="157"/>
      <c r="J23" s="106" t="s">
        <v>157</v>
      </c>
      <c r="K23" s="106" t="s">
        <v>157</v>
      </c>
      <c r="L23" s="106" t="s">
        <v>157</v>
      </c>
      <c r="M23" s="106" t="s">
        <v>157</v>
      </c>
      <c r="N23" s="106" t="s">
        <v>124</v>
      </c>
      <c r="Q23" s="101"/>
      <c r="R23" s="101"/>
      <c r="S23" s="101"/>
      <c r="T23" s="101"/>
      <c r="U23" s="101"/>
      <c r="V23" s="101"/>
      <c r="W23" s="101"/>
      <c r="X23" s="101"/>
      <c r="Y23" s="101"/>
      <c r="Z23" s="101"/>
      <c r="AA23" s="101"/>
      <c r="AB23" s="11"/>
    </row>
    <row r="24" spans="1:28" s="98" customFormat="1" ht="15.75">
      <c r="A24" s="11"/>
      <c r="H24" s="157"/>
      <c r="J24" s="106" t="s">
        <v>124</v>
      </c>
      <c r="K24" s="106" t="s">
        <v>208</v>
      </c>
      <c r="L24" s="106" t="s">
        <v>210</v>
      </c>
      <c r="M24" s="106" t="s">
        <v>124</v>
      </c>
      <c r="N24" s="106" t="s">
        <v>214</v>
      </c>
      <c r="Q24" s="101"/>
      <c r="R24" s="101"/>
      <c r="S24" s="101"/>
      <c r="T24" s="101"/>
      <c r="U24" s="101"/>
      <c r="V24" s="101"/>
      <c r="W24" s="101"/>
      <c r="X24" s="101"/>
      <c r="Y24" s="101"/>
      <c r="Z24" s="101"/>
      <c r="AA24" s="101"/>
      <c r="AB24" s="11"/>
    </row>
    <row r="25" spans="1:28" s="98" customFormat="1" ht="15.75">
      <c r="H25" s="157"/>
      <c r="J25" s="106" t="s">
        <v>205</v>
      </c>
      <c r="K25" s="106" t="s">
        <v>169</v>
      </c>
      <c r="L25" s="106" t="s">
        <v>211</v>
      </c>
      <c r="M25" s="106" t="s">
        <v>214</v>
      </c>
      <c r="N25" s="106" t="s">
        <v>219</v>
      </c>
      <c r="Q25" s="101"/>
      <c r="R25" s="101"/>
      <c r="S25" s="101"/>
      <c r="T25" s="101"/>
      <c r="U25" s="101"/>
      <c r="V25" s="101"/>
      <c r="W25" s="101"/>
      <c r="X25" s="101"/>
      <c r="Y25" s="101"/>
      <c r="Z25" s="101"/>
      <c r="AA25" s="101"/>
      <c r="AB25" s="11"/>
    </row>
    <row r="26" spans="1:28" s="98" customFormat="1">
      <c r="H26" s="157"/>
      <c r="J26" s="106" t="s">
        <v>206</v>
      </c>
      <c r="K26" s="106" t="s">
        <v>209</v>
      </c>
      <c r="L26" s="106" t="s">
        <v>212</v>
      </c>
      <c r="M26" s="106" t="s">
        <v>215</v>
      </c>
      <c r="N26" s="106" t="s">
        <v>220</v>
      </c>
      <c r="Q26" s="101"/>
      <c r="R26" s="101"/>
      <c r="S26" s="101"/>
      <c r="T26" s="101"/>
      <c r="U26" s="101"/>
      <c r="V26" s="101"/>
      <c r="W26" s="101"/>
      <c r="X26" s="101"/>
      <c r="Y26" s="101"/>
      <c r="Z26" s="101"/>
      <c r="AA26" s="101"/>
    </row>
    <row r="27" spans="1:28" s="98" customFormat="1">
      <c r="H27" s="157"/>
      <c r="J27" s="106" t="s">
        <v>207</v>
      </c>
      <c r="L27" s="106" t="s">
        <v>213</v>
      </c>
      <c r="M27" s="106" t="s">
        <v>216</v>
      </c>
      <c r="Q27" s="101"/>
      <c r="R27" s="101"/>
      <c r="S27" s="101"/>
      <c r="T27" s="101"/>
      <c r="U27" s="101"/>
      <c r="V27" s="101"/>
      <c r="W27" s="101"/>
      <c r="X27" s="101"/>
      <c r="Y27" s="101"/>
      <c r="Z27" s="34"/>
      <c r="AA27" s="101"/>
    </row>
    <row r="28" spans="1:28" s="103" customFormat="1">
      <c r="H28" s="157"/>
      <c r="J28" s="97"/>
      <c r="K28" s="98"/>
      <c r="L28" s="98"/>
      <c r="M28" s="106" t="s">
        <v>217</v>
      </c>
      <c r="N28" s="98"/>
      <c r="O28" s="98"/>
      <c r="R28" s="101"/>
      <c r="S28" s="101"/>
      <c r="U28" s="101"/>
      <c r="V28" s="101"/>
      <c r="W28" s="101"/>
      <c r="Y28" s="101"/>
      <c r="Z28" s="34"/>
      <c r="AA28" s="101"/>
    </row>
    <row r="29" spans="1:28" s="103" customFormat="1">
      <c r="H29" s="157"/>
      <c r="J29" s="104" t="s">
        <v>107</v>
      </c>
      <c r="K29" s="104" t="s">
        <v>107</v>
      </c>
      <c r="L29" s="104" t="s">
        <v>107</v>
      </c>
      <c r="M29" s="104" t="s">
        <v>107</v>
      </c>
      <c r="N29" s="104" t="s">
        <v>107</v>
      </c>
      <c r="O29" s="104"/>
      <c r="P29" s="104"/>
      <c r="Q29" s="104"/>
      <c r="R29" s="104"/>
      <c r="S29" s="104"/>
      <c r="T29" s="104"/>
      <c r="U29" s="104"/>
      <c r="V29" s="101"/>
      <c r="W29" s="104"/>
      <c r="X29" s="104"/>
      <c r="Y29" s="104"/>
      <c r="Z29" s="104"/>
      <c r="AA29" s="104"/>
    </row>
    <row r="30" spans="1:28" s="103" customFormat="1">
      <c r="H30" s="157"/>
      <c r="J30" s="128" t="s">
        <v>224</v>
      </c>
      <c r="K30" s="128" t="s">
        <v>230</v>
      </c>
      <c r="L30" s="128" t="s">
        <v>234</v>
      </c>
      <c r="M30" s="128" t="s">
        <v>240</v>
      </c>
      <c r="N30" s="128" t="s">
        <v>245</v>
      </c>
      <c r="O30" s="96"/>
      <c r="P30" s="96"/>
      <c r="Q30" s="97"/>
      <c r="R30" s="96"/>
      <c r="T30" s="96"/>
      <c r="U30" s="96"/>
      <c r="V30" s="104"/>
      <c r="W30" s="96"/>
      <c r="X30" s="96"/>
      <c r="Y30" s="96"/>
      <c r="Z30" s="96"/>
      <c r="AA30" s="96"/>
    </row>
    <row r="31" spans="1:28" s="103" customFormat="1">
      <c r="H31" s="157"/>
      <c r="J31" s="128" t="s">
        <v>225</v>
      </c>
      <c r="K31" s="147" t="s">
        <v>395</v>
      </c>
      <c r="L31" s="128" t="s">
        <v>235</v>
      </c>
      <c r="M31" s="128" t="s">
        <v>241</v>
      </c>
      <c r="N31" s="128" t="s">
        <v>246</v>
      </c>
      <c r="O31" s="96"/>
      <c r="P31" s="96"/>
      <c r="Q31" s="97"/>
      <c r="R31" s="96"/>
      <c r="T31" s="96"/>
      <c r="U31" s="96"/>
      <c r="V31" s="96"/>
      <c r="W31" s="96"/>
      <c r="X31" s="96"/>
      <c r="Y31" s="96"/>
      <c r="Z31" s="96"/>
      <c r="AA31" s="96"/>
    </row>
    <row r="32" spans="1:28" s="103" customFormat="1">
      <c r="H32" s="157"/>
      <c r="J32" s="147" t="s">
        <v>265</v>
      </c>
      <c r="K32" s="128" t="s">
        <v>231</v>
      </c>
      <c r="L32" s="128" t="s">
        <v>236</v>
      </c>
      <c r="M32" s="128" t="s">
        <v>242</v>
      </c>
      <c r="N32" s="128" t="s">
        <v>233</v>
      </c>
      <c r="O32" s="96"/>
      <c r="P32" s="96"/>
      <c r="Q32" s="97"/>
      <c r="R32" s="97"/>
      <c r="T32" s="96"/>
      <c r="U32" s="96"/>
      <c r="V32" s="96"/>
      <c r="W32" s="96"/>
      <c r="X32" s="96"/>
      <c r="Y32" s="97"/>
      <c r="Z32" s="96"/>
      <c r="AA32" s="96"/>
    </row>
    <row r="33" spans="8:27" s="103" customFormat="1">
      <c r="H33" s="157"/>
      <c r="J33" s="128" t="s">
        <v>227</v>
      </c>
      <c r="K33" s="128" t="s">
        <v>232</v>
      </c>
      <c r="L33" s="128" t="s">
        <v>237</v>
      </c>
      <c r="M33" s="128" t="s">
        <v>243</v>
      </c>
      <c r="N33" s="128" t="s">
        <v>247</v>
      </c>
      <c r="O33" s="96"/>
      <c r="P33" s="96"/>
      <c r="Q33" s="96"/>
      <c r="R33" s="96"/>
      <c r="T33" s="96"/>
      <c r="U33" s="96"/>
      <c r="V33" s="96"/>
      <c r="W33" s="96"/>
      <c r="X33" s="96"/>
      <c r="Y33" s="96"/>
      <c r="Z33" s="96"/>
      <c r="AA33" s="96"/>
    </row>
    <row r="34" spans="8:27" s="103" customFormat="1">
      <c r="H34" s="157"/>
      <c r="J34" s="128" t="s">
        <v>228</v>
      </c>
      <c r="K34" s="128" t="s">
        <v>233</v>
      </c>
      <c r="L34" s="128" t="s">
        <v>238</v>
      </c>
      <c r="M34" s="128" t="s">
        <v>386</v>
      </c>
      <c r="N34" s="128" t="s">
        <v>222</v>
      </c>
      <c r="O34" s="96"/>
      <c r="P34" s="96"/>
      <c r="Q34" s="96"/>
      <c r="R34" s="96"/>
      <c r="T34" s="96"/>
      <c r="U34" s="96"/>
      <c r="V34" s="96"/>
      <c r="W34" s="96"/>
      <c r="X34" s="96"/>
      <c r="Y34" s="96"/>
      <c r="Z34" s="96"/>
      <c r="AA34" s="96"/>
    </row>
    <row r="35" spans="8:27" s="98" customFormat="1">
      <c r="H35" s="157"/>
      <c r="J35" s="128" t="s">
        <v>229</v>
      </c>
      <c r="K35" s="67"/>
      <c r="L35" s="128" t="s">
        <v>239</v>
      </c>
      <c r="M35" s="128" t="s">
        <v>244</v>
      </c>
      <c r="N35" s="128" t="s">
        <v>248</v>
      </c>
      <c r="O35" s="96"/>
      <c r="Q35" s="96"/>
      <c r="R35" s="96"/>
      <c r="S35" s="103"/>
      <c r="T35" s="101"/>
      <c r="V35" s="96"/>
      <c r="Z35" s="96"/>
      <c r="AA35" s="96"/>
    </row>
    <row r="36" spans="8:27" s="103" customFormat="1">
      <c r="H36" s="157"/>
      <c r="J36" s="96"/>
      <c r="K36" s="67"/>
      <c r="L36" s="96"/>
      <c r="O36" s="96"/>
      <c r="Q36" s="96"/>
      <c r="R36" s="96"/>
      <c r="V36" s="96"/>
    </row>
    <row r="37" spans="8:27" s="117" customFormat="1">
      <c r="H37" s="157"/>
      <c r="J37" s="125" t="s">
        <v>108</v>
      </c>
      <c r="K37" s="125" t="s">
        <v>108</v>
      </c>
      <c r="L37" s="125" t="s">
        <v>108</v>
      </c>
      <c r="M37" s="125" t="s">
        <v>108</v>
      </c>
      <c r="N37" s="125" t="s">
        <v>108</v>
      </c>
      <c r="O37" s="96"/>
      <c r="Q37" s="96"/>
      <c r="R37" s="96"/>
      <c r="V37" s="96"/>
    </row>
    <row r="38" spans="8:27" s="117" customFormat="1">
      <c r="H38" s="157"/>
      <c r="J38" s="131" t="s">
        <v>251</v>
      </c>
      <c r="K38" s="131" t="s">
        <v>256</v>
      </c>
      <c r="L38" s="131" t="s">
        <v>261</v>
      </c>
      <c r="M38" s="131" t="s">
        <v>267</v>
      </c>
      <c r="N38" s="131" t="s">
        <v>271</v>
      </c>
      <c r="O38" s="96"/>
      <c r="Q38" s="96"/>
      <c r="R38" s="96"/>
      <c r="V38" s="96"/>
    </row>
    <row r="39" spans="8:27" s="117" customFormat="1">
      <c r="H39" s="157"/>
      <c r="J39" s="131" t="s">
        <v>252</v>
      </c>
      <c r="K39" s="131" t="s">
        <v>257</v>
      </c>
      <c r="L39" s="131" t="s">
        <v>262</v>
      </c>
      <c r="M39" s="131" t="s">
        <v>268</v>
      </c>
      <c r="N39" s="131" t="s">
        <v>272</v>
      </c>
      <c r="O39" s="96"/>
      <c r="Q39" s="96"/>
      <c r="R39" s="96"/>
      <c r="V39" s="96"/>
    </row>
    <row r="40" spans="8:27" s="117" customFormat="1">
      <c r="H40" s="157"/>
      <c r="J40" s="131" t="s">
        <v>253</v>
      </c>
      <c r="K40" s="131" t="s">
        <v>258</v>
      </c>
      <c r="L40" s="131" t="s">
        <v>263</v>
      </c>
      <c r="M40" s="131" t="s">
        <v>313</v>
      </c>
      <c r="N40" s="131" t="s">
        <v>273</v>
      </c>
      <c r="O40" s="96"/>
      <c r="Q40" s="96"/>
      <c r="R40" s="96"/>
      <c r="V40" s="96"/>
    </row>
    <row r="41" spans="8:27" s="117" customFormat="1">
      <c r="H41" s="157"/>
      <c r="J41" s="131" t="s">
        <v>254</v>
      </c>
      <c r="K41" s="131" t="s">
        <v>259</v>
      </c>
      <c r="L41" s="131" t="s">
        <v>264</v>
      </c>
      <c r="M41" s="131" t="s">
        <v>269</v>
      </c>
      <c r="N41" s="131" t="s">
        <v>274</v>
      </c>
      <c r="O41" s="96"/>
      <c r="Q41" s="96"/>
      <c r="R41" s="96"/>
      <c r="V41" s="96"/>
    </row>
    <row r="42" spans="8:27" s="117" customFormat="1">
      <c r="H42" s="157"/>
      <c r="J42" s="131" t="s">
        <v>255</v>
      </c>
      <c r="K42" s="131" t="s">
        <v>260</v>
      </c>
      <c r="L42" s="131" t="s">
        <v>265</v>
      </c>
      <c r="M42" s="131" t="s">
        <v>270</v>
      </c>
      <c r="N42" s="131" t="s">
        <v>265</v>
      </c>
      <c r="O42" s="96"/>
      <c r="Q42" s="96"/>
      <c r="R42" s="96"/>
      <c r="V42" s="96"/>
    </row>
    <row r="43" spans="8:27" s="117" customFormat="1">
      <c r="H43" s="157"/>
      <c r="J43" s="96"/>
      <c r="K43" s="67"/>
      <c r="L43" s="131" t="s">
        <v>266</v>
      </c>
      <c r="M43" s="132" t="s">
        <v>291</v>
      </c>
      <c r="O43" s="96"/>
      <c r="Q43" s="96"/>
      <c r="R43" s="96"/>
      <c r="V43" s="96"/>
    </row>
    <row r="44" spans="8:27" s="117" customFormat="1">
      <c r="H44" s="157"/>
      <c r="J44" s="96"/>
      <c r="K44" s="67"/>
      <c r="L44" s="96"/>
      <c r="O44" s="96"/>
      <c r="Q44" s="96"/>
      <c r="R44" s="96"/>
      <c r="V44" s="96"/>
    </row>
    <row r="45" spans="8:27" s="117" customFormat="1">
      <c r="H45" s="157"/>
      <c r="J45" s="125" t="s">
        <v>109</v>
      </c>
      <c r="K45" s="125" t="s">
        <v>109</v>
      </c>
      <c r="L45" s="125" t="s">
        <v>109</v>
      </c>
      <c r="M45" s="125" t="s">
        <v>109</v>
      </c>
      <c r="N45" s="125" t="s">
        <v>109</v>
      </c>
      <c r="O45" s="96"/>
      <c r="Q45" s="96"/>
      <c r="R45" s="96"/>
      <c r="V45" s="96"/>
    </row>
    <row r="46" spans="8:27" s="117" customFormat="1">
      <c r="H46" s="157"/>
      <c r="J46" s="136" t="s">
        <v>296</v>
      </c>
      <c r="K46" s="138" t="s">
        <v>265</v>
      </c>
      <c r="L46" s="140" t="s">
        <v>301</v>
      </c>
      <c r="M46" s="141" t="s">
        <v>307</v>
      </c>
      <c r="N46" s="142" t="s">
        <v>317</v>
      </c>
      <c r="O46" s="96"/>
      <c r="Q46" s="96"/>
      <c r="R46" s="96"/>
      <c r="V46" s="96"/>
    </row>
    <row r="47" spans="8:27" s="117" customFormat="1">
      <c r="H47" s="157"/>
      <c r="J47" s="136" t="s">
        <v>297</v>
      </c>
      <c r="K47" s="138" t="s">
        <v>292</v>
      </c>
      <c r="L47" s="140" t="s">
        <v>302</v>
      </c>
      <c r="M47" s="141" t="s">
        <v>308</v>
      </c>
      <c r="N47" s="142" t="s">
        <v>315</v>
      </c>
      <c r="O47" s="96"/>
      <c r="Q47" s="96"/>
      <c r="R47" s="96"/>
      <c r="V47" s="96"/>
    </row>
    <row r="48" spans="8:27" s="117" customFormat="1">
      <c r="H48" s="157"/>
      <c r="J48" s="136" t="s">
        <v>298</v>
      </c>
      <c r="K48" s="138" t="s">
        <v>295</v>
      </c>
      <c r="L48" s="140" t="s">
        <v>303</v>
      </c>
      <c r="M48" s="141" t="s">
        <v>309</v>
      </c>
      <c r="N48" s="142" t="s">
        <v>309</v>
      </c>
      <c r="O48" s="96"/>
      <c r="Q48" s="96"/>
      <c r="R48" s="96"/>
      <c r="V48" s="96"/>
    </row>
    <row r="49" spans="8:22" s="117" customFormat="1">
      <c r="H49" s="157"/>
      <c r="J49" s="136" t="s">
        <v>299</v>
      </c>
      <c r="K49" s="138" t="s">
        <v>293</v>
      </c>
      <c r="L49" s="140" t="s">
        <v>304</v>
      </c>
      <c r="M49" s="141" t="s">
        <v>310</v>
      </c>
      <c r="N49" s="147" t="s">
        <v>397</v>
      </c>
      <c r="O49" s="96"/>
      <c r="Q49" s="96"/>
      <c r="R49" s="96"/>
      <c r="V49" s="96"/>
    </row>
    <row r="50" spans="8:22" s="117" customFormat="1">
      <c r="H50" s="157"/>
      <c r="J50" s="136" t="s">
        <v>300</v>
      </c>
      <c r="K50" s="138" t="s">
        <v>294</v>
      </c>
      <c r="L50" s="140" t="s">
        <v>305</v>
      </c>
      <c r="M50" s="141" t="s">
        <v>311</v>
      </c>
      <c r="N50" s="142" t="s">
        <v>316</v>
      </c>
      <c r="O50" s="96"/>
      <c r="Q50" s="96"/>
      <c r="R50" s="96"/>
      <c r="V50" s="96"/>
    </row>
    <row r="51" spans="8:22" s="117" customFormat="1">
      <c r="H51" s="157"/>
      <c r="J51" s="145"/>
      <c r="K51" s="67"/>
      <c r="L51" s="140" t="s">
        <v>306</v>
      </c>
      <c r="M51" s="141" t="s">
        <v>312</v>
      </c>
      <c r="O51" s="96"/>
      <c r="Q51" s="96"/>
      <c r="R51" s="96"/>
      <c r="V51" s="96"/>
    </row>
    <row r="52" spans="8:22" s="144" customFormat="1">
      <c r="H52" s="157"/>
      <c r="J52" s="145" t="s">
        <v>110</v>
      </c>
      <c r="K52" s="145" t="s">
        <v>110</v>
      </c>
      <c r="L52" s="145" t="s">
        <v>110</v>
      </c>
      <c r="M52" s="145" t="s">
        <v>110</v>
      </c>
      <c r="N52" s="145" t="s">
        <v>110</v>
      </c>
      <c r="O52" s="140"/>
      <c r="Q52" s="140"/>
      <c r="R52" s="140"/>
      <c r="V52" s="140"/>
    </row>
    <row r="53" spans="8:22" s="144" customFormat="1">
      <c r="H53" s="157"/>
      <c r="J53" s="146" t="s">
        <v>344</v>
      </c>
      <c r="K53" s="146" t="s">
        <v>349</v>
      </c>
      <c r="L53" s="146" t="s">
        <v>333</v>
      </c>
      <c r="M53" s="146" t="s">
        <v>306</v>
      </c>
      <c r="N53" s="146" t="s">
        <v>339</v>
      </c>
      <c r="O53" s="140"/>
      <c r="Q53" s="140"/>
      <c r="R53" s="140"/>
      <c r="V53" s="140"/>
    </row>
    <row r="54" spans="8:22" s="144" customFormat="1">
      <c r="H54" s="157"/>
      <c r="J54" s="146" t="s">
        <v>345</v>
      </c>
      <c r="K54" s="146" t="s">
        <v>350</v>
      </c>
      <c r="L54" s="146" t="s">
        <v>334</v>
      </c>
      <c r="M54" s="146" t="s">
        <v>328</v>
      </c>
      <c r="N54" s="146" t="s">
        <v>340</v>
      </c>
      <c r="O54" s="140"/>
      <c r="Q54" s="140"/>
      <c r="R54" s="140"/>
      <c r="V54" s="140"/>
    </row>
    <row r="55" spans="8:22" s="144" customFormat="1">
      <c r="H55" s="157"/>
      <c r="J55" s="146" t="s">
        <v>346</v>
      </c>
      <c r="K55" s="146" t="s">
        <v>351</v>
      </c>
      <c r="L55" s="146" t="s">
        <v>335</v>
      </c>
      <c r="M55" s="146" t="s">
        <v>329</v>
      </c>
      <c r="N55" s="146" t="s">
        <v>341</v>
      </c>
      <c r="O55" s="140"/>
      <c r="Q55" s="140"/>
      <c r="R55" s="140"/>
      <c r="V55" s="140"/>
    </row>
    <row r="56" spans="8:22" s="144" customFormat="1">
      <c r="H56" s="157"/>
      <c r="J56" s="146" t="s">
        <v>347</v>
      </c>
      <c r="K56" s="146" t="s">
        <v>352</v>
      </c>
      <c r="L56" s="146" t="s">
        <v>336</v>
      </c>
      <c r="M56" s="146" t="s">
        <v>330</v>
      </c>
      <c r="N56" s="146" t="s">
        <v>342</v>
      </c>
      <c r="O56" s="140"/>
      <c r="Q56" s="140"/>
      <c r="R56" s="140"/>
      <c r="V56" s="140"/>
    </row>
    <row r="57" spans="8:22" s="144" customFormat="1">
      <c r="H57" s="157"/>
      <c r="J57" s="146" t="s">
        <v>348</v>
      </c>
      <c r="K57" s="146" t="s">
        <v>353</v>
      </c>
      <c r="L57" s="146" t="s">
        <v>337</v>
      </c>
      <c r="M57" s="146" t="s">
        <v>331</v>
      </c>
      <c r="N57" s="146" t="s">
        <v>343</v>
      </c>
      <c r="O57" s="140"/>
      <c r="Q57" s="140"/>
      <c r="R57" s="140"/>
      <c r="V57" s="140"/>
    </row>
    <row r="58" spans="8:22" s="144" customFormat="1">
      <c r="H58" s="157"/>
      <c r="K58" s="138"/>
      <c r="L58" s="146" t="s">
        <v>338</v>
      </c>
      <c r="M58" s="146" t="s">
        <v>332</v>
      </c>
      <c r="N58" s="148" t="s">
        <v>111</v>
      </c>
      <c r="O58" s="140"/>
      <c r="Q58" s="140"/>
      <c r="R58" s="140"/>
      <c r="V58" s="140"/>
    </row>
    <row r="59" spans="8:22" s="144" customFormat="1">
      <c r="H59" s="157"/>
      <c r="J59" s="148" t="s">
        <v>111</v>
      </c>
      <c r="K59" s="148" t="s">
        <v>111</v>
      </c>
      <c r="L59" s="148" t="s">
        <v>111</v>
      </c>
      <c r="M59" s="148" t="s">
        <v>111</v>
      </c>
      <c r="N59" s="147" t="s">
        <v>391</v>
      </c>
      <c r="O59" s="140"/>
      <c r="Q59" s="140"/>
      <c r="R59" s="140"/>
      <c r="V59" s="140"/>
    </row>
    <row r="60" spans="8:22" s="144" customFormat="1">
      <c r="H60" s="157"/>
      <c r="J60" s="146" t="s">
        <v>357</v>
      </c>
      <c r="K60" s="138" t="s">
        <v>31</v>
      </c>
      <c r="L60" s="146" t="s">
        <v>366</v>
      </c>
      <c r="M60" s="144" t="s">
        <v>372</v>
      </c>
      <c r="N60" s="147" t="s">
        <v>392</v>
      </c>
      <c r="O60" s="140"/>
      <c r="Q60" s="140"/>
      <c r="R60" s="140"/>
      <c r="V60" s="140"/>
    </row>
    <row r="61" spans="8:22" s="144" customFormat="1">
      <c r="H61" s="157"/>
      <c r="J61" s="146" t="s">
        <v>358</v>
      </c>
      <c r="K61" s="138" t="s">
        <v>362</v>
      </c>
      <c r="L61" s="146" t="s">
        <v>367</v>
      </c>
      <c r="M61" s="144" t="s">
        <v>373</v>
      </c>
      <c r="N61" s="144" t="s">
        <v>377</v>
      </c>
      <c r="O61" s="140"/>
      <c r="Q61" s="140"/>
      <c r="R61" s="140"/>
      <c r="V61" s="140"/>
    </row>
    <row r="62" spans="8:22" s="144" customFormat="1">
      <c r="H62" s="157"/>
      <c r="J62" s="146" t="s">
        <v>359</v>
      </c>
      <c r="K62" s="138" t="s">
        <v>363</v>
      </c>
      <c r="L62" s="146" t="s">
        <v>368</v>
      </c>
      <c r="M62" s="147" t="s">
        <v>376</v>
      </c>
      <c r="N62" s="147" t="s">
        <v>379</v>
      </c>
      <c r="O62" s="140"/>
      <c r="Q62" s="140"/>
      <c r="R62" s="140"/>
      <c r="V62" s="140"/>
    </row>
    <row r="63" spans="8:22" s="144" customFormat="1">
      <c r="H63" s="157"/>
      <c r="J63" s="146" t="s">
        <v>360</v>
      </c>
      <c r="K63" s="138" t="s">
        <v>364</v>
      </c>
      <c r="L63" s="146" t="s">
        <v>369</v>
      </c>
      <c r="M63" s="144" t="s">
        <v>374</v>
      </c>
      <c r="N63" s="144" t="s">
        <v>378</v>
      </c>
      <c r="O63" s="140"/>
      <c r="Q63" s="140"/>
      <c r="R63" s="140"/>
      <c r="V63" s="140"/>
    </row>
    <row r="64" spans="8:22" s="144" customFormat="1">
      <c r="H64" s="157"/>
      <c r="J64" s="146" t="s">
        <v>361</v>
      </c>
      <c r="K64" s="138" t="s">
        <v>365</v>
      </c>
      <c r="L64" s="146" t="s">
        <v>370</v>
      </c>
      <c r="M64" s="147" t="s">
        <v>393</v>
      </c>
      <c r="O64" s="140"/>
      <c r="Q64" s="140"/>
      <c r="R64" s="140"/>
      <c r="V64" s="140"/>
    </row>
    <row r="65" spans="8:22" s="144" customFormat="1">
      <c r="H65" s="157"/>
      <c r="K65" s="138"/>
      <c r="L65" s="146" t="s">
        <v>371</v>
      </c>
      <c r="M65" s="147" t="s">
        <v>375</v>
      </c>
      <c r="O65" s="140"/>
      <c r="Q65" s="140"/>
      <c r="R65" s="140"/>
      <c r="V65" s="140"/>
    </row>
    <row r="66" spans="8:22" s="144" customFormat="1">
      <c r="H66" s="157"/>
      <c r="J66" s="154" t="s">
        <v>112</v>
      </c>
      <c r="K66" s="154" t="s">
        <v>112</v>
      </c>
      <c r="L66" s="154" t="s">
        <v>112</v>
      </c>
      <c r="M66" s="154" t="s">
        <v>112</v>
      </c>
      <c r="N66" s="154" t="s">
        <v>112</v>
      </c>
      <c r="O66" s="140"/>
      <c r="Q66" s="140"/>
      <c r="R66" s="140"/>
      <c r="V66" s="140"/>
    </row>
    <row r="67" spans="8:22" s="144" customFormat="1">
      <c r="H67" s="157"/>
      <c r="J67" s="140" t="s">
        <v>400</v>
      </c>
      <c r="K67" s="140" t="s">
        <v>405</v>
      </c>
      <c r="L67" s="140" t="s">
        <v>408</v>
      </c>
      <c r="M67" s="140" t="s">
        <v>413</v>
      </c>
      <c r="N67" s="140" t="s">
        <v>420</v>
      </c>
      <c r="O67" s="140"/>
      <c r="Q67" s="140"/>
      <c r="R67" s="140"/>
      <c r="V67" s="140"/>
    </row>
    <row r="68" spans="8:22" s="144" customFormat="1">
      <c r="H68" s="157"/>
      <c r="J68" s="140" t="s">
        <v>401</v>
      </c>
      <c r="K68" s="140" t="s">
        <v>406</v>
      </c>
      <c r="L68" s="140" t="s">
        <v>409</v>
      </c>
      <c r="M68" s="140" t="s">
        <v>414</v>
      </c>
      <c r="N68" s="140" t="s">
        <v>422</v>
      </c>
      <c r="O68" s="140"/>
      <c r="Q68" s="140"/>
      <c r="R68" s="140"/>
      <c r="V68" s="140"/>
    </row>
    <row r="69" spans="8:22" s="144" customFormat="1">
      <c r="H69" s="157"/>
      <c r="J69" s="140" t="s">
        <v>402</v>
      </c>
      <c r="K69" s="140" t="s">
        <v>407</v>
      </c>
      <c r="L69" s="140" t="s">
        <v>410</v>
      </c>
      <c r="M69" s="140" t="s">
        <v>424</v>
      </c>
      <c r="N69" s="140" t="s">
        <v>423</v>
      </c>
      <c r="O69" s="140"/>
      <c r="Q69" s="140"/>
      <c r="R69" s="140"/>
      <c r="V69" s="140"/>
    </row>
    <row r="70" spans="8:22" s="144" customFormat="1">
      <c r="H70" s="157"/>
      <c r="J70" s="140" t="s">
        <v>403</v>
      </c>
      <c r="K70" s="140" t="s">
        <v>309</v>
      </c>
      <c r="L70" s="140" t="s">
        <v>411</v>
      </c>
      <c r="M70" s="140" t="s">
        <v>416</v>
      </c>
      <c r="N70" s="140" t="s">
        <v>421</v>
      </c>
      <c r="O70" s="140"/>
      <c r="Q70" s="140"/>
      <c r="R70" s="140"/>
      <c r="V70" s="140"/>
    </row>
    <row r="71" spans="8:22" s="144" customFormat="1">
      <c r="H71" s="157"/>
      <c r="J71" s="140" t="s">
        <v>404</v>
      </c>
      <c r="K71" s="140"/>
      <c r="L71" s="140" t="s">
        <v>412</v>
      </c>
      <c r="M71" s="140" t="s">
        <v>417</v>
      </c>
      <c r="O71" s="140"/>
      <c r="Q71" s="140"/>
      <c r="R71" s="140"/>
      <c r="V71" s="140"/>
    </row>
    <row r="72" spans="8:22" s="144" customFormat="1">
      <c r="H72" s="157"/>
      <c r="J72" s="140"/>
      <c r="K72" s="140"/>
      <c r="L72" s="140"/>
      <c r="M72" s="140" t="s">
        <v>418</v>
      </c>
      <c r="N72" s="140"/>
      <c r="O72" s="140"/>
      <c r="Q72" s="140"/>
      <c r="R72" s="140"/>
      <c r="V72" s="140"/>
    </row>
    <row r="73" spans="8:22" s="144" customFormat="1">
      <c r="H73" s="157"/>
      <c r="J73" s="140"/>
      <c r="K73" s="140"/>
      <c r="L73" s="140"/>
      <c r="M73" s="140" t="s">
        <v>419</v>
      </c>
      <c r="N73" s="140"/>
      <c r="O73" s="140"/>
      <c r="Q73" s="140"/>
      <c r="R73" s="140"/>
      <c r="V73" s="140"/>
    </row>
    <row r="74" spans="8:22" s="144" customFormat="1">
      <c r="H74" s="157"/>
      <c r="K74" s="158" t="s">
        <v>113</v>
      </c>
      <c r="L74" s="158" t="s">
        <v>113</v>
      </c>
      <c r="M74" s="153"/>
      <c r="N74" s="127"/>
      <c r="O74" s="140"/>
      <c r="Q74" s="140"/>
      <c r="R74" s="140"/>
      <c r="V74" s="140"/>
    </row>
    <row r="75" spans="8:22" s="144" customFormat="1">
      <c r="H75" s="157"/>
      <c r="K75" s="160" t="s">
        <v>442</v>
      </c>
      <c r="L75" s="160" t="s">
        <v>433</v>
      </c>
      <c r="M75" s="153"/>
      <c r="N75" s="158" t="s">
        <v>113</v>
      </c>
      <c r="O75" s="140"/>
      <c r="Q75" s="140"/>
      <c r="R75" s="140"/>
      <c r="V75" s="140"/>
    </row>
    <row r="76" spans="8:22" s="144" customFormat="1">
      <c r="H76" s="157"/>
      <c r="K76" s="160" t="s">
        <v>443</v>
      </c>
      <c r="L76" s="160" t="s">
        <v>434</v>
      </c>
      <c r="M76" s="153"/>
      <c r="N76" s="160" t="s">
        <v>459</v>
      </c>
      <c r="O76" s="140"/>
      <c r="Q76" s="140"/>
      <c r="R76" s="140"/>
      <c r="V76" s="140"/>
    </row>
    <row r="77" spans="8:22" s="144" customFormat="1">
      <c r="H77" s="157"/>
      <c r="K77" s="160" t="s">
        <v>444</v>
      </c>
      <c r="L77" s="160" t="s">
        <v>435</v>
      </c>
      <c r="M77" s="158" t="s">
        <v>113</v>
      </c>
      <c r="N77" s="160" t="s">
        <v>460</v>
      </c>
      <c r="O77" s="140"/>
      <c r="Q77" s="140"/>
      <c r="R77" s="140"/>
      <c r="V77" s="140"/>
    </row>
    <row r="78" spans="8:22" s="144" customFormat="1">
      <c r="H78" s="157"/>
      <c r="J78" s="158" t="s">
        <v>113</v>
      </c>
      <c r="K78" s="160" t="s">
        <v>445</v>
      </c>
      <c r="L78" s="160" t="s">
        <v>436</v>
      </c>
      <c r="M78" s="160" t="s">
        <v>466</v>
      </c>
      <c r="N78" s="160" t="s">
        <v>461</v>
      </c>
      <c r="O78" s="140"/>
      <c r="Q78" s="140"/>
      <c r="R78" s="140"/>
      <c r="V78" s="140"/>
    </row>
    <row r="79" spans="8:22" s="144" customFormat="1">
      <c r="H79" s="157"/>
      <c r="J79" s="160" t="s">
        <v>463</v>
      </c>
      <c r="K79" s="161" t="s">
        <v>446</v>
      </c>
      <c r="L79" s="161" t="s">
        <v>437</v>
      </c>
      <c r="M79" s="160" t="s">
        <v>467</v>
      </c>
      <c r="N79" s="160" t="s">
        <v>372</v>
      </c>
      <c r="O79" s="140"/>
      <c r="Q79" s="140"/>
      <c r="R79" s="140"/>
      <c r="V79" s="140"/>
    </row>
    <row r="80" spans="8:22" s="144" customFormat="1">
      <c r="H80" s="157"/>
      <c r="J80" s="160" t="s">
        <v>473</v>
      </c>
      <c r="K80" s="138"/>
      <c r="L80" s="140"/>
      <c r="M80" s="160" t="s">
        <v>468</v>
      </c>
      <c r="N80" s="160" t="s">
        <v>462</v>
      </c>
      <c r="O80" s="140"/>
      <c r="Q80" s="140"/>
      <c r="R80" s="140"/>
      <c r="V80" s="140"/>
    </row>
    <row r="81" spans="8:27" s="144" customFormat="1">
      <c r="H81" s="157"/>
      <c r="J81" s="160" t="s">
        <v>474</v>
      </c>
      <c r="K81" s="138"/>
      <c r="L81" s="140"/>
      <c r="M81" s="160" t="s">
        <v>469</v>
      </c>
      <c r="N81" s="161" t="s">
        <v>446</v>
      </c>
      <c r="O81" s="140"/>
      <c r="Q81" s="140"/>
      <c r="R81" s="140"/>
      <c r="V81" s="140"/>
    </row>
    <row r="82" spans="8:27" s="144" customFormat="1">
      <c r="H82" s="157"/>
      <c r="J82" s="160" t="s">
        <v>475</v>
      </c>
      <c r="K82" s="138"/>
      <c r="L82" s="140"/>
      <c r="M82" s="160" t="s">
        <v>470</v>
      </c>
      <c r="O82" s="140"/>
      <c r="Q82" s="140"/>
      <c r="R82" s="140"/>
      <c r="V82" s="140"/>
    </row>
    <row r="83" spans="8:27" s="144" customFormat="1">
      <c r="H83" s="157"/>
      <c r="J83" s="160" t="s">
        <v>476</v>
      </c>
      <c r="K83" s="138"/>
      <c r="L83" s="140"/>
      <c r="M83" s="161" t="s">
        <v>446</v>
      </c>
      <c r="O83" s="140"/>
      <c r="Q83" s="140"/>
      <c r="R83" s="140"/>
      <c r="V83" s="140"/>
    </row>
    <row r="84" spans="8:27" s="144" customFormat="1">
      <c r="H84" s="157"/>
      <c r="J84" s="161" t="s">
        <v>477</v>
      </c>
      <c r="K84" s="138"/>
      <c r="L84" s="140"/>
      <c r="O84" s="140"/>
      <c r="Q84" s="140"/>
      <c r="R84" s="140"/>
      <c r="V84" s="140"/>
    </row>
    <row r="85" spans="8:27" s="117" customFormat="1">
      <c r="H85" s="157"/>
      <c r="J85" s="131"/>
      <c r="K85" s="67"/>
      <c r="L85" s="96"/>
      <c r="O85" s="96"/>
      <c r="Q85" s="96"/>
      <c r="R85" s="96"/>
      <c r="V85" s="96"/>
    </row>
    <row r="86" spans="8:27" s="98" customFormat="1">
      <c r="H86" s="157"/>
      <c r="R86" s="101"/>
      <c r="Y86" s="101"/>
      <c r="AA86" s="96"/>
    </row>
    <row r="87" spans="8:27" ht="23.25">
      <c r="J87" s="35" t="s">
        <v>181</v>
      </c>
      <c r="K87" s="35" t="s">
        <v>173</v>
      </c>
      <c r="L87" s="35" t="s">
        <v>185</v>
      </c>
      <c r="M87" s="35" t="s">
        <v>196</v>
      </c>
      <c r="N87" s="35" t="s">
        <v>177</v>
      </c>
      <c r="Q87" s="126"/>
      <c r="R87" s="127"/>
      <c r="S87" s="126"/>
      <c r="T87" s="127"/>
      <c r="U87" s="127"/>
      <c r="V87" s="127"/>
      <c r="W87" s="127"/>
      <c r="X87" s="127"/>
      <c r="Y87" s="127"/>
      <c r="Z87" s="127"/>
      <c r="AA87" s="127"/>
    </row>
    <row r="88" spans="8:27">
      <c r="J88" s="107" t="s">
        <v>21</v>
      </c>
      <c r="K88" s="99" t="s">
        <v>21</v>
      </c>
      <c r="L88" s="99" t="s">
        <v>21</v>
      </c>
      <c r="M88" s="99" t="s">
        <v>21</v>
      </c>
      <c r="N88" s="107" t="s">
        <v>21</v>
      </c>
      <c r="Q88" s="102"/>
      <c r="S88" s="102"/>
    </row>
    <row r="89" spans="8:27">
      <c r="J89" s="131" t="s">
        <v>222</v>
      </c>
      <c r="K89" s="131" t="s">
        <v>222</v>
      </c>
      <c r="L89" s="131" t="s">
        <v>281</v>
      </c>
      <c r="M89" s="131" t="s">
        <v>239</v>
      </c>
      <c r="N89" s="131" t="s">
        <v>288</v>
      </c>
      <c r="Q89" s="101"/>
      <c r="S89" s="101"/>
    </row>
    <row r="90" spans="8:27" s="98" customFormat="1">
      <c r="H90" s="157"/>
      <c r="J90" s="131" t="s">
        <v>247</v>
      </c>
      <c r="K90" s="131" t="s">
        <v>247</v>
      </c>
      <c r="L90" s="131" t="s">
        <v>282</v>
      </c>
      <c r="M90" s="131" t="s">
        <v>222</v>
      </c>
      <c r="N90" s="131" t="s">
        <v>289</v>
      </c>
      <c r="Q90" s="101"/>
      <c r="S90" s="101"/>
    </row>
    <row r="91" spans="8:27">
      <c r="J91" s="131" t="s">
        <v>275</v>
      </c>
      <c r="K91" s="131" t="s">
        <v>278</v>
      </c>
      <c r="L91" s="131" t="s">
        <v>247</v>
      </c>
      <c r="M91" s="131" t="s">
        <v>247</v>
      </c>
      <c r="N91" s="131" t="s">
        <v>231</v>
      </c>
      <c r="Q91" s="101"/>
      <c r="S91" s="101"/>
    </row>
    <row r="92" spans="8:27">
      <c r="J92" s="131" t="s">
        <v>276</v>
      </c>
      <c r="K92" s="131" t="s">
        <v>279</v>
      </c>
      <c r="L92" s="131" t="s">
        <v>283</v>
      </c>
      <c r="M92" s="131" t="s">
        <v>231</v>
      </c>
      <c r="N92" s="131" t="s">
        <v>239</v>
      </c>
      <c r="Q92" s="101"/>
      <c r="S92" s="101"/>
    </row>
    <row r="93" spans="8:27">
      <c r="J93" s="131" t="s">
        <v>277</v>
      </c>
      <c r="K93" s="131" t="s">
        <v>280</v>
      </c>
      <c r="L93" s="131" t="s">
        <v>284</v>
      </c>
      <c r="M93" s="131" t="s">
        <v>285</v>
      </c>
      <c r="N93" s="131" t="s">
        <v>290</v>
      </c>
      <c r="Q93" s="101"/>
      <c r="S93" s="101"/>
    </row>
    <row r="94" spans="8:27">
      <c r="J94" s="131" t="s">
        <v>231</v>
      </c>
      <c r="K94" s="98"/>
      <c r="L94" s="131" t="s">
        <v>222</v>
      </c>
      <c r="M94" s="131" t="s">
        <v>286</v>
      </c>
      <c r="Q94" s="104"/>
      <c r="S94" s="101"/>
    </row>
    <row r="95" spans="8:27">
      <c r="J95" s="133" t="s">
        <v>107</v>
      </c>
      <c r="K95" s="133" t="s">
        <v>107</v>
      </c>
      <c r="L95" s="133" t="s">
        <v>107</v>
      </c>
      <c r="M95" s="131" t="s">
        <v>287</v>
      </c>
      <c r="Q95" s="97"/>
      <c r="S95" s="104"/>
    </row>
    <row r="96" spans="8:27">
      <c r="J96" s="134" t="s">
        <v>224</v>
      </c>
      <c r="K96" s="137" t="s">
        <v>230</v>
      </c>
      <c r="L96" s="139" t="s">
        <v>234</v>
      </c>
      <c r="M96" s="133" t="s">
        <v>107</v>
      </c>
      <c r="N96" s="133" t="s">
        <v>107</v>
      </c>
      <c r="Q96" s="97"/>
      <c r="S96" s="103"/>
    </row>
    <row r="97" spans="8:19">
      <c r="J97" s="147" t="s">
        <v>396</v>
      </c>
      <c r="K97" s="147" t="s">
        <v>395</v>
      </c>
      <c r="L97" s="139" t="s">
        <v>235</v>
      </c>
      <c r="M97" s="141" t="s">
        <v>240</v>
      </c>
      <c r="N97" s="142" t="s">
        <v>245</v>
      </c>
      <c r="Q97" s="97"/>
      <c r="S97" s="103"/>
    </row>
    <row r="98" spans="8:19">
      <c r="J98" s="134" t="s">
        <v>226</v>
      </c>
      <c r="K98" s="137" t="s">
        <v>231</v>
      </c>
      <c r="L98" s="139" t="s">
        <v>236</v>
      </c>
      <c r="M98" s="141" t="s">
        <v>241</v>
      </c>
      <c r="N98" s="142" t="s">
        <v>246</v>
      </c>
      <c r="Q98" s="96"/>
      <c r="S98" s="103"/>
    </row>
    <row r="99" spans="8:19">
      <c r="J99" s="134" t="s">
        <v>227</v>
      </c>
      <c r="K99" s="137" t="s">
        <v>232</v>
      </c>
      <c r="L99" s="139" t="s">
        <v>237</v>
      </c>
      <c r="M99" s="141" t="s">
        <v>242</v>
      </c>
      <c r="N99" s="142" t="s">
        <v>233</v>
      </c>
      <c r="Q99" s="96"/>
      <c r="S99" s="103"/>
    </row>
    <row r="100" spans="8:19">
      <c r="J100" s="134" t="s">
        <v>228</v>
      </c>
      <c r="K100" s="137" t="s">
        <v>233</v>
      </c>
      <c r="L100" s="139" t="s">
        <v>238</v>
      </c>
      <c r="M100" s="141" t="s">
        <v>243</v>
      </c>
      <c r="N100" s="142" t="s">
        <v>247</v>
      </c>
      <c r="Q100" s="96"/>
      <c r="S100" s="103"/>
    </row>
    <row r="101" spans="8:19">
      <c r="J101" s="134" t="s">
        <v>229</v>
      </c>
      <c r="K101" s="138"/>
      <c r="L101" s="139" t="s">
        <v>239</v>
      </c>
      <c r="M101" s="147" t="s">
        <v>386</v>
      </c>
      <c r="N101" s="142" t="s">
        <v>222</v>
      </c>
      <c r="S101" s="103"/>
    </row>
    <row r="102" spans="8:19">
      <c r="J102" s="135"/>
      <c r="K102" s="138"/>
      <c r="L102" s="140"/>
      <c r="M102" s="141" t="s">
        <v>244</v>
      </c>
      <c r="N102" s="142" t="s">
        <v>248</v>
      </c>
    </row>
    <row r="103" spans="8:19">
      <c r="J103" s="133" t="s">
        <v>108</v>
      </c>
      <c r="K103" s="133" t="s">
        <v>108</v>
      </c>
      <c r="L103" s="133" t="s">
        <v>108</v>
      </c>
      <c r="M103" s="133" t="s">
        <v>108</v>
      </c>
      <c r="N103" s="133" t="s">
        <v>108</v>
      </c>
    </row>
    <row r="104" spans="8:19">
      <c r="J104" s="134" t="s">
        <v>251</v>
      </c>
      <c r="K104" s="137" t="s">
        <v>256</v>
      </c>
      <c r="L104" s="139" t="s">
        <v>261</v>
      </c>
      <c r="N104" s="142" t="s">
        <v>271</v>
      </c>
    </row>
    <row r="105" spans="8:19">
      <c r="J105" s="134" t="s">
        <v>252</v>
      </c>
      <c r="K105" s="137" t="s">
        <v>257</v>
      </c>
      <c r="L105" s="139" t="s">
        <v>262</v>
      </c>
      <c r="M105" s="141" t="s">
        <v>267</v>
      </c>
      <c r="N105" s="142" t="s">
        <v>272</v>
      </c>
    </row>
    <row r="106" spans="8:19">
      <c r="J106" s="134" t="s">
        <v>253</v>
      </c>
      <c r="K106" s="137" t="s">
        <v>258</v>
      </c>
      <c r="L106" s="139" t="s">
        <v>263</v>
      </c>
      <c r="M106" s="141" t="s">
        <v>268</v>
      </c>
      <c r="N106" s="142" t="s">
        <v>273</v>
      </c>
    </row>
    <row r="107" spans="8:19" s="117" customFormat="1">
      <c r="H107" s="157"/>
      <c r="J107" s="134" t="s">
        <v>254</v>
      </c>
      <c r="K107" s="137" t="s">
        <v>259</v>
      </c>
      <c r="L107" s="139" t="s">
        <v>264</v>
      </c>
      <c r="M107" s="141" t="s">
        <v>313</v>
      </c>
      <c r="N107" s="142" t="s">
        <v>274</v>
      </c>
    </row>
    <row r="108" spans="8:19" s="117" customFormat="1">
      <c r="H108" s="157"/>
      <c r="J108" s="134" t="s">
        <v>255</v>
      </c>
      <c r="K108" s="137" t="s">
        <v>260</v>
      </c>
      <c r="L108" s="139" t="s">
        <v>265</v>
      </c>
      <c r="M108" s="141" t="s">
        <v>269</v>
      </c>
      <c r="N108" s="142" t="s">
        <v>265</v>
      </c>
    </row>
    <row r="109" spans="8:19" s="117" customFormat="1">
      <c r="H109" s="157"/>
      <c r="J109" s="135"/>
      <c r="K109" s="138"/>
      <c r="L109" s="139" t="s">
        <v>266</v>
      </c>
      <c r="M109" s="141" t="s">
        <v>270</v>
      </c>
      <c r="N109" s="142"/>
    </row>
    <row r="110" spans="8:19" s="117" customFormat="1">
      <c r="H110" s="157"/>
      <c r="J110" s="135"/>
      <c r="K110" s="138"/>
      <c r="L110" s="140"/>
      <c r="M110" s="141" t="s">
        <v>291</v>
      </c>
    </row>
    <row r="111" spans="8:19" s="153" customFormat="1">
      <c r="H111" s="157"/>
      <c r="J111" s="140"/>
      <c r="K111" s="138"/>
    </row>
    <row r="112" spans="8:19" s="117" customFormat="1">
      <c r="H112" s="157"/>
      <c r="J112" s="133" t="s">
        <v>109</v>
      </c>
      <c r="K112" s="133" t="s">
        <v>109</v>
      </c>
      <c r="L112" s="133" t="s">
        <v>109</v>
      </c>
      <c r="M112" s="133" t="s">
        <v>109</v>
      </c>
      <c r="N112" s="133" t="s">
        <v>109</v>
      </c>
    </row>
    <row r="113" spans="8:14" s="117" customFormat="1">
      <c r="H113" s="157"/>
      <c r="J113" s="136" t="s">
        <v>296</v>
      </c>
      <c r="K113" s="138" t="s">
        <v>265</v>
      </c>
      <c r="L113" s="140" t="s">
        <v>301</v>
      </c>
      <c r="M113" s="141" t="s">
        <v>307</v>
      </c>
      <c r="N113" s="142" t="s">
        <v>317</v>
      </c>
    </row>
    <row r="114" spans="8:14" s="117" customFormat="1">
      <c r="H114" s="157"/>
      <c r="J114" s="136" t="s">
        <v>297</v>
      </c>
      <c r="K114" s="138" t="s">
        <v>292</v>
      </c>
      <c r="L114" s="140" t="s">
        <v>302</v>
      </c>
      <c r="M114" s="147" t="s">
        <v>314</v>
      </c>
      <c r="N114" s="142" t="s">
        <v>315</v>
      </c>
    </row>
    <row r="115" spans="8:14" s="117" customFormat="1">
      <c r="H115" s="157"/>
      <c r="J115" s="136" t="s">
        <v>298</v>
      </c>
      <c r="K115" s="138" t="s">
        <v>295</v>
      </c>
      <c r="L115" s="140" t="s">
        <v>303</v>
      </c>
      <c r="M115" s="141" t="s">
        <v>309</v>
      </c>
      <c r="N115" s="142" t="s">
        <v>309</v>
      </c>
    </row>
    <row r="116" spans="8:14" s="117" customFormat="1">
      <c r="H116" s="157"/>
      <c r="J116" s="136" t="s">
        <v>299</v>
      </c>
      <c r="K116" s="138" t="s">
        <v>293</v>
      </c>
      <c r="L116" s="140" t="s">
        <v>304</v>
      </c>
      <c r="M116" s="147" t="s">
        <v>398</v>
      </c>
      <c r="N116" s="147" t="s">
        <v>397</v>
      </c>
    </row>
    <row r="117" spans="8:14" s="117" customFormat="1">
      <c r="H117" s="157"/>
      <c r="J117" s="136" t="s">
        <v>300</v>
      </c>
      <c r="K117" s="138" t="s">
        <v>294</v>
      </c>
      <c r="L117" s="140" t="s">
        <v>305</v>
      </c>
      <c r="M117" s="147" t="s">
        <v>399</v>
      </c>
      <c r="N117" s="142" t="s">
        <v>316</v>
      </c>
    </row>
    <row r="118" spans="8:14" s="153" customFormat="1">
      <c r="H118" s="157"/>
      <c r="K118" s="138"/>
      <c r="L118" s="140" t="s">
        <v>306</v>
      </c>
      <c r="M118" s="141" t="s">
        <v>312</v>
      </c>
    </row>
    <row r="119" spans="8:14" s="117" customFormat="1">
      <c r="H119" s="157"/>
      <c r="J119" s="152" t="s">
        <v>110</v>
      </c>
      <c r="K119" s="152" t="s">
        <v>110</v>
      </c>
      <c r="L119" s="152" t="s">
        <v>110</v>
      </c>
      <c r="M119" s="152" t="s">
        <v>110</v>
      </c>
      <c r="N119" s="152" t="s">
        <v>110</v>
      </c>
    </row>
    <row r="120" spans="8:14" s="117" customFormat="1">
      <c r="H120" s="157"/>
      <c r="J120" s="146" t="s">
        <v>344</v>
      </c>
      <c r="K120" s="146" t="s">
        <v>349</v>
      </c>
      <c r="L120" s="146" t="s">
        <v>333</v>
      </c>
      <c r="M120" s="146" t="s">
        <v>306</v>
      </c>
      <c r="N120" s="146" t="s">
        <v>339</v>
      </c>
    </row>
    <row r="121" spans="8:14" s="151" customFormat="1">
      <c r="H121" s="157"/>
      <c r="J121" s="146" t="s">
        <v>345</v>
      </c>
      <c r="K121" s="146" t="s">
        <v>350</v>
      </c>
      <c r="L121" s="146" t="s">
        <v>334</v>
      </c>
      <c r="M121" s="146" t="s">
        <v>328</v>
      </c>
      <c r="N121" s="146" t="s">
        <v>340</v>
      </c>
    </row>
    <row r="122" spans="8:14" s="151" customFormat="1">
      <c r="H122" s="157"/>
      <c r="J122" s="146" t="s">
        <v>346</v>
      </c>
      <c r="K122" s="146" t="s">
        <v>351</v>
      </c>
      <c r="L122" s="146" t="s">
        <v>335</v>
      </c>
      <c r="M122" s="146" t="s">
        <v>329</v>
      </c>
      <c r="N122" s="146" t="s">
        <v>341</v>
      </c>
    </row>
    <row r="123" spans="8:14" s="151" customFormat="1">
      <c r="H123" s="157"/>
      <c r="J123" s="146" t="s">
        <v>347</v>
      </c>
      <c r="K123" s="146" t="s">
        <v>352</v>
      </c>
      <c r="L123" s="146" t="s">
        <v>336</v>
      </c>
      <c r="M123" s="146" t="s">
        <v>330</v>
      </c>
      <c r="N123" s="146" t="s">
        <v>342</v>
      </c>
    </row>
    <row r="124" spans="8:14" s="151" customFormat="1">
      <c r="H124" s="157"/>
      <c r="J124" s="146" t="s">
        <v>348</v>
      </c>
      <c r="K124" s="146" t="s">
        <v>353</v>
      </c>
      <c r="L124" s="146" t="s">
        <v>337</v>
      </c>
      <c r="M124" s="146" t="s">
        <v>331</v>
      </c>
      <c r="N124" s="146" t="s">
        <v>343</v>
      </c>
    </row>
    <row r="125" spans="8:14" s="151" customFormat="1">
      <c r="H125" s="157"/>
      <c r="L125" s="146" t="s">
        <v>338</v>
      </c>
      <c r="M125" s="146" t="s">
        <v>332</v>
      </c>
    </row>
    <row r="126" spans="8:14" s="151" customFormat="1">
      <c r="H126" s="157"/>
    </row>
    <row r="127" spans="8:14" s="151" customFormat="1">
      <c r="H127" s="157"/>
      <c r="J127" s="152" t="s">
        <v>111</v>
      </c>
      <c r="K127" s="152" t="s">
        <v>111</v>
      </c>
      <c r="L127" s="152" t="s">
        <v>111</v>
      </c>
      <c r="M127" s="152" t="s">
        <v>111</v>
      </c>
      <c r="N127" s="152" t="s">
        <v>111</v>
      </c>
    </row>
    <row r="128" spans="8:14" s="151" customFormat="1">
      <c r="H128" s="157"/>
      <c r="J128" s="146" t="s">
        <v>357</v>
      </c>
      <c r="K128" s="150" t="s">
        <v>31</v>
      </c>
      <c r="L128" s="150" t="s">
        <v>366</v>
      </c>
      <c r="M128" s="150" t="s">
        <v>372</v>
      </c>
      <c r="N128" s="150" t="s">
        <v>456</v>
      </c>
    </row>
    <row r="129" spans="8:14" s="151" customFormat="1">
      <c r="H129" s="157"/>
      <c r="J129" s="146" t="s">
        <v>358</v>
      </c>
      <c r="K129" s="150" t="s">
        <v>362</v>
      </c>
      <c r="L129" s="150" t="s">
        <v>367</v>
      </c>
      <c r="M129" s="150" t="s">
        <v>373</v>
      </c>
      <c r="N129" s="150" t="s">
        <v>457</v>
      </c>
    </row>
    <row r="130" spans="8:14" s="151" customFormat="1">
      <c r="H130" s="157"/>
      <c r="J130" s="146" t="s">
        <v>359</v>
      </c>
      <c r="K130" s="150" t="s">
        <v>363</v>
      </c>
      <c r="L130" s="150" t="s">
        <v>368</v>
      </c>
      <c r="M130" s="150" t="s">
        <v>464</v>
      </c>
      <c r="N130" s="150" t="s">
        <v>377</v>
      </c>
    </row>
    <row r="131" spans="8:14" s="151" customFormat="1">
      <c r="H131" s="157"/>
      <c r="J131" s="146" t="s">
        <v>360</v>
      </c>
      <c r="K131" s="150" t="s">
        <v>364</v>
      </c>
      <c r="L131" s="150" t="s">
        <v>369</v>
      </c>
      <c r="M131" s="150" t="s">
        <v>374</v>
      </c>
      <c r="N131" s="150" t="s">
        <v>458</v>
      </c>
    </row>
    <row r="132" spans="8:14" s="151" customFormat="1">
      <c r="H132" s="157"/>
      <c r="J132" s="146" t="s">
        <v>361</v>
      </c>
      <c r="K132" s="150" t="s">
        <v>441</v>
      </c>
      <c r="L132" s="150" t="s">
        <v>370</v>
      </c>
      <c r="M132" s="150" t="s">
        <v>465</v>
      </c>
      <c r="N132" s="150" t="s">
        <v>378</v>
      </c>
    </row>
    <row r="133" spans="8:14" s="151" customFormat="1">
      <c r="H133" s="157"/>
      <c r="L133" s="150" t="s">
        <v>432</v>
      </c>
      <c r="M133" s="150" t="s">
        <v>375</v>
      </c>
    </row>
    <row r="134" spans="8:14" s="151" customFormat="1">
      <c r="H134" s="157"/>
      <c r="J134" s="154" t="s">
        <v>112</v>
      </c>
      <c r="K134" s="154" t="s">
        <v>112</v>
      </c>
      <c r="L134" s="154" t="s">
        <v>112</v>
      </c>
      <c r="M134" s="154" t="s">
        <v>112</v>
      </c>
      <c r="N134" s="154" t="s">
        <v>112</v>
      </c>
    </row>
    <row r="135" spans="8:14" s="151" customFormat="1">
      <c r="H135" s="157"/>
      <c r="J135" s="140" t="s">
        <v>400</v>
      </c>
      <c r="K135" s="140" t="s">
        <v>405</v>
      </c>
      <c r="L135" s="140" t="s">
        <v>408</v>
      </c>
      <c r="M135" s="140" t="s">
        <v>413</v>
      </c>
      <c r="N135" s="140" t="s">
        <v>420</v>
      </c>
    </row>
    <row r="136" spans="8:14" s="151" customFormat="1">
      <c r="H136" s="157"/>
      <c r="J136" s="140" t="s">
        <v>401</v>
      </c>
      <c r="K136" s="140" t="s">
        <v>406</v>
      </c>
      <c r="L136" s="140" t="s">
        <v>426</v>
      </c>
      <c r="M136" s="140" t="s">
        <v>414</v>
      </c>
      <c r="N136" s="140" t="s">
        <v>422</v>
      </c>
    </row>
    <row r="137" spans="8:14" s="151" customFormat="1">
      <c r="H137" s="157"/>
      <c r="J137" s="140" t="s">
        <v>402</v>
      </c>
      <c r="K137" s="140" t="s">
        <v>407</v>
      </c>
      <c r="L137" s="140" t="s">
        <v>425</v>
      </c>
      <c r="M137" s="140" t="s">
        <v>415</v>
      </c>
      <c r="N137" s="140" t="s">
        <v>423</v>
      </c>
    </row>
    <row r="138" spans="8:14" s="151" customFormat="1">
      <c r="H138" s="157"/>
      <c r="J138" s="140" t="s">
        <v>403</v>
      </c>
      <c r="K138" s="140" t="s">
        <v>309</v>
      </c>
      <c r="L138" s="140" t="s">
        <v>411</v>
      </c>
      <c r="M138" s="140" t="s">
        <v>416</v>
      </c>
      <c r="N138" s="140" t="s">
        <v>421</v>
      </c>
    </row>
    <row r="139" spans="8:14" s="153" customFormat="1" ht="30">
      <c r="H139" s="157"/>
      <c r="J139" s="140" t="s">
        <v>404</v>
      </c>
      <c r="L139" s="140" t="s">
        <v>412</v>
      </c>
      <c r="M139" s="309" t="s">
        <v>480</v>
      </c>
    </row>
    <row r="140" spans="8:14" s="153" customFormat="1" ht="30">
      <c r="H140" s="157"/>
      <c r="J140" s="140"/>
      <c r="M140" s="309" t="s">
        <v>481</v>
      </c>
      <c r="N140" s="140"/>
    </row>
    <row r="141" spans="8:14" s="153" customFormat="1" ht="30">
      <c r="H141" s="157"/>
      <c r="J141" s="163" t="s">
        <v>113</v>
      </c>
      <c r="K141" s="163" t="s">
        <v>113</v>
      </c>
      <c r="L141" s="163" t="s">
        <v>113</v>
      </c>
      <c r="M141" s="310" t="s">
        <v>482</v>
      </c>
      <c r="N141" s="164"/>
    </row>
    <row r="142" spans="8:14" s="153" customFormat="1">
      <c r="H142" s="157"/>
      <c r="J142" s="160" t="s">
        <v>463</v>
      </c>
      <c r="K142" s="160" t="s">
        <v>442</v>
      </c>
      <c r="L142" s="160" t="s">
        <v>433</v>
      </c>
      <c r="M142" s="163" t="s">
        <v>113</v>
      </c>
      <c r="N142" s="163" t="s">
        <v>113</v>
      </c>
    </row>
    <row r="143" spans="8:14" s="162" customFormat="1">
      <c r="J143" s="160" t="s">
        <v>473</v>
      </c>
      <c r="K143" s="160" t="s">
        <v>443</v>
      </c>
      <c r="L143" s="160" t="s">
        <v>434</v>
      </c>
      <c r="M143" s="160" t="s">
        <v>466</v>
      </c>
      <c r="N143" s="160" t="s">
        <v>459</v>
      </c>
    </row>
    <row r="144" spans="8:14" s="162" customFormat="1">
      <c r="J144" s="160" t="s">
        <v>474</v>
      </c>
      <c r="K144" s="160" t="s">
        <v>444</v>
      </c>
      <c r="L144" s="160" t="s">
        <v>435</v>
      </c>
      <c r="M144" s="160" t="s">
        <v>467</v>
      </c>
      <c r="N144" s="160" t="s">
        <v>460</v>
      </c>
    </row>
    <row r="145" spans="10:20" s="162" customFormat="1">
      <c r="J145" s="160" t="s">
        <v>475</v>
      </c>
      <c r="K145" s="160" t="s">
        <v>445</v>
      </c>
      <c r="L145" s="160" t="s">
        <v>436</v>
      </c>
      <c r="M145" s="160" t="s">
        <v>468</v>
      </c>
      <c r="N145" s="160" t="s">
        <v>461</v>
      </c>
    </row>
    <row r="146" spans="10:20" s="162" customFormat="1">
      <c r="J146" s="160" t="s">
        <v>476</v>
      </c>
      <c r="K146" s="161" t="s">
        <v>446</v>
      </c>
      <c r="L146" s="161" t="s">
        <v>437</v>
      </c>
      <c r="M146" s="160" t="s">
        <v>469</v>
      </c>
      <c r="N146" s="160" t="s">
        <v>372</v>
      </c>
    </row>
    <row r="147" spans="10:20" s="162" customFormat="1">
      <c r="J147" s="161" t="s">
        <v>477</v>
      </c>
      <c r="M147" s="160" t="s">
        <v>470</v>
      </c>
      <c r="N147" s="160" t="s">
        <v>462</v>
      </c>
    </row>
    <row r="148" spans="10:20">
      <c r="M148" s="161" t="s">
        <v>446</v>
      </c>
      <c r="N148" s="161" t="s">
        <v>446</v>
      </c>
    </row>
    <row r="149" spans="10:20" ht="23.25">
      <c r="J149" s="35" t="s">
        <v>182</v>
      </c>
      <c r="K149" s="35" t="s">
        <v>174</v>
      </c>
      <c r="L149" s="35" t="s">
        <v>186</v>
      </c>
      <c r="M149" s="35" t="s">
        <v>197</v>
      </c>
      <c r="N149" s="35" t="s">
        <v>178</v>
      </c>
      <c r="O149" s="35" t="s">
        <v>319</v>
      </c>
    </row>
    <row r="150" spans="10:20">
      <c r="J150" s="148" t="s">
        <v>21</v>
      </c>
      <c r="K150" s="107" t="s">
        <v>21</v>
      </c>
      <c r="L150" s="107" t="s">
        <v>21</v>
      </c>
      <c r="M150" s="107" t="s">
        <v>21</v>
      </c>
      <c r="N150" s="107" t="s">
        <v>21</v>
      </c>
      <c r="O150" s="99" t="s">
        <v>21</v>
      </c>
    </row>
    <row r="151" spans="10:20">
      <c r="J151" s="143" t="s">
        <v>275</v>
      </c>
      <c r="K151" s="143" t="s">
        <v>222</v>
      </c>
      <c r="L151" s="143" t="s">
        <v>281</v>
      </c>
      <c r="M151" s="143" t="s">
        <v>239</v>
      </c>
      <c r="N151" s="143" t="s">
        <v>288</v>
      </c>
      <c r="O151" s="143" t="s">
        <v>321</v>
      </c>
    </row>
    <row r="152" spans="10:20">
      <c r="J152" s="143" t="s">
        <v>276</v>
      </c>
      <c r="K152" s="143" t="s">
        <v>247</v>
      </c>
      <c r="L152" s="143" t="s">
        <v>282</v>
      </c>
      <c r="M152" s="143" t="s">
        <v>222</v>
      </c>
      <c r="N152" s="143" t="s">
        <v>289</v>
      </c>
      <c r="O152" s="143" t="s">
        <v>231</v>
      </c>
    </row>
    <row r="153" spans="10:20">
      <c r="J153" s="143" t="s">
        <v>247</v>
      </c>
      <c r="K153" s="143" t="s">
        <v>278</v>
      </c>
      <c r="L153" s="143" t="s">
        <v>247</v>
      </c>
      <c r="M153" s="143" t="s">
        <v>247</v>
      </c>
      <c r="N153" s="143" t="s">
        <v>231</v>
      </c>
      <c r="O153" s="143" t="s">
        <v>247</v>
      </c>
    </row>
    <row r="154" spans="10:20">
      <c r="J154" s="143" t="s">
        <v>222</v>
      </c>
      <c r="K154" s="143" t="s">
        <v>279</v>
      </c>
      <c r="L154" s="143" t="s">
        <v>283</v>
      </c>
      <c r="M154" s="143" t="s">
        <v>231</v>
      </c>
      <c r="N154" s="143" t="s">
        <v>239</v>
      </c>
      <c r="O154" s="143" t="s">
        <v>239</v>
      </c>
    </row>
    <row r="155" spans="10:20">
      <c r="J155" s="143" t="s">
        <v>277</v>
      </c>
      <c r="K155" s="143" t="s">
        <v>280</v>
      </c>
      <c r="L155" s="143" t="s">
        <v>228</v>
      </c>
      <c r="M155" s="143" t="s">
        <v>285</v>
      </c>
      <c r="N155" s="143" t="s">
        <v>290</v>
      </c>
      <c r="O155" s="143" t="s">
        <v>322</v>
      </c>
    </row>
    <row r="156" spans="10:20">
      <c r="J156" s="143" t="s">
        <v>231</v>
      </c>
      <c r="K156" s="143" t="s">
        <v>320</v>
      </c>
      <c r="L156" s="143" t="s">
        <v>222</v>
      </c>
      <c r="M156" s="143" t="s">
        <v>286</v>
      </c>
      <c r="O156" s="143" t="s">
        <v>222</v>
      </c>
    </row>
    <row r="157" spans="10:20">
      <c r="M157" s="143" t="s">
        <v>287</v>
      </c>
      <c r="O157" s="143" t="s">
        <v>323</v>
      </c>
    </row>
    <row r="158" spans="10:20">
      <c r="J158" s="148" t="s">
        <v>107</v>
      </c>
      <c r="K158" s="107" t="s">
        <v>107</v>
      </c>
      <c r="L158" s="107" t="s">
        <v>107</v>
      </c>
      <c r="M158" s="148" t="s">
        <v>107</v>
      </c>
      <c r="N158" s="107" t="s">
        <v>107</v>
      </c>
      <c r="O158" s="149" t="s">
        <v>390</v>
      </c>
      <c r="P158" s="107"/>
      <c r="Q158" s="107"/>
      <c r="R158" s="107"/>
      <c r="S158" s="107"/>
      <c r="T158" s="107"/>
    </row>
    <row r="159" spans="10:20">
      <c r="J159" s="143" t="s">
        <v>224</v>
      </c>
      <c r="K159" s="143" t="s">
        <v>395</v>
      </c>
      <c r="L159" s="143" t="s">
        <v>239</v>
      </c>
      <c r="M159" s="150" t="s">
        <v>241</v>
      </c>
      <c r="N159" s="143" t="s">
        <v>247</v>
      </c>
      <c r="O159" s="64" t="s">
        <v>382</v>
      </c>
    </row>
    <row r="160" spans="10:20">
      <c r="J160" s="143" t="s">
        <v>226</v>
      </c>
      <c r="K160" s="143" t="s">
        <v>381</v>
      </c>
      <c r="L160" s="143" t="s">
        <v>387</v>
      </c>
      <c r="M160" s="143" t="s">
        <v>240</v>
      </c>
      <c r="N160" s="143" t="s">
        <v>222</v>
      </c>
      <c r="O160" s="64" t="s">
        <v>394</v>
      </c>
    </row>
    <row r="161" spans="8:15">
      <c r="J161" s="143" t="s">
        <v>396</v>
      </c>
      <c r="K161" s="143" t="s">
        <v>231</v>
      </c>
      <c r="L161" s="143" t="s">
        <v>234</v>
      </c>
      <c r="M161" s="143" t="s">
        <v>243</v>
      </c>
      <c r="N161" s="143" t="s">
        <v>380</v>
      </c>
      <c r="O161" s="64" t="s">
        <v>383</v>
      </c>
    </row>
    <row r="162" spans="8:15">
      <c r="J162" s="143" t="s">
        <v>380</v>
      </c>
      <c r="K162" s="143" t="s">
        <v>230</v>
      </c>
      <c r="L162" s="143" t="s">
        <v>388</v>
      </c>
      <c r="M162" s="143" t="s">
        <v>242</v>
      </c>
      <c r="N162" s="143" t="s">
        <v>245</v>
      </c>
      <c r="O162" s="64" t="s">
        <v>384</v>
      </c>
    </row>
    <row r="163" spans="8:15">
      <c r="J163" s="143" t="s">
        <v>228</v>
      </c>
      <c r="K163" s="143" t="s">
        <v>232</v>
      </c>
      <c r="L163" s="143" t="s">
        <v>238</v>
      </c>
      <c r="M163" s="143" t="s">
        <v>244</v>
      </c>
      <c r="N163" s="143" t="s">
        <v>246</v>
      </c>
      <c r="O163" s="64" t="s">
        <v>385</v>
      </c>
    </row>
    <row r="164" spans="8:15">
      <c r="J164" s="143" t="s">
        <v>229</v>
      </c>
      <c r="K164" s="143" t="s">
        <v>233</v>
      </c>
      <c r="L164" s="143" t="s">
        <v>389</v>
      </c>
      <c r="M164" s="143" t="s">
        <v>386</v>
      </c>
      <c r="N164" s="143" t="s">
        <v>233</v>
      </c>
      <c r="O164" s="64"/>
    </row>
    <row r="165" spans="8:15">
      <c r="J165" s="143"/>
      <c r="K165" s="149"/>
      <c r="M165" s="143"/>
      <c r="O165" s="117"/>
    </row>
    <row r="166" spans="8:15">
      <c r="J166" s="125" t="s">
        <v>108</v>
      </c>
      <c r="K166" s="149" t="s">
        <v>108</v>
      </c>
      <c r="L166" s="125" t="s">
        <v>108</v>
      </c>
      <c r="M166" s="125" t="s">
        <v>108</v>
      </c>
      <c r="N166" s="149" t="s">
        <v>108</v>
      </c>
      <c r="O166" s="149" t="s">
        <v>108</v>
      </c>
    </row>
    <row r="167" spans="8:15">
      <c r="J167" s="143" t="s">
        <v>251</v>
      </c>
      <c r="K167" s="64" t="s">
        <v>256</v>
      </c>
      <c r="L167" s="151" t="s">
        <v>261</v>
      </c>
      <c r="M167" s="143" t="s">
        <v>267</v>
      </c>
      <c r="N167" s="143" t="s">
        <v>271</v>
      </c>
      <c r="O167" s="143" t="s">
        <v>292</v>
      </c>
    </row>
    <row r="168" spans="8:15" s="117" customFormat="1">
      <c r="H168" s="157"/>
      <c r="J168" s="143" t="s">
        <v>252</v>
      </c>
      <c r="K168" s="64" t="s">
        <v>257</v>
      </c>
      <c r="L168" s="151" t="s">
        <v>262</v>
      </c>
      <c r="M168" s="143" t="s">
        <v>268</v>
      </c>
      <c r="N168" s="143" t="s">
        <v>272</v>
      </c>
      <c r="O168" s="143" t="s">
        <v>265</v>
      </c>
    </row>
    <row r="169" spans="8:15" s="117" customFormat="1">
      <c r="H169" s="157"/>
      <c r="J169" s="143" t="s">
        <v>253</v>
      </c>
      <c r="K169" s="64" t="s">
        <v>258</v>
      </c>
      <c r="L169" s="151" t="s">
        <v>263</v>
      </c>
      <c r="M169" s="143" t="s">
        <v>313</v>
      </c>
      <c r="N169" s="143" t="s">
        <v>273</v>
      </c>
      <c r="O169" s="143" t="s">
        <v>427</v>
      </c>
    </row>
    <row r="170" spans="8:15" s="117" customFormat="1">
      <c r="H170" s="157"/>
      <c r="J170" s="143" t="s">
        <v>254</v>
      </c>
      <c r="K170" s="64" t="s">
        <v>259</v>
      </c>
      <c r="L170" s="151" t="s">
        <v>264</v>
      </c>
      <c r="M170" s="143" t="s">
        <v>269</v>
      </c>
      <c r="N170" s="143" t="s">
        <v>274</v>
      </c>
      <c r="O170" s="143" t="s">
        <v>428</v>
      </c>
    </row>
    <row r="171" spans="8:15" s="117" customFormat="1">
      <c r="H171" s="157"/>
      <c r="J171" s="143" t="s">
        <v>255</v>
      </c>
      <c r="K171" s="64" t="s">
        <v>260</v>
      </c>
      <c r="L171" s="151" t="s">
        <v>265</v>
      </c>
      <c r="M171" s="143" t="s">
        <v>270</v>
      </c>
      <c r="N171" s="143" t="s">
        <v>265</v>
      </c>
      <c r="O171" s="143" t="s">
        <v>429</v>
      </c>
    </row>
    <row r="172" spans="8:15" s="117" customFormat="1">
      <c r="H172" s="157"/>
      <c r="L172" s="151" t="s">
        <v>266</v>
      </c>
      <c r="M172" s="143" t="s">
        <v>291</v>
      </c>
      <c r="O172" s="143" t="s">
        <v>430</v>
      </c>
    </row>
    <row r="173" spans="8:15" s="117" customFormat="1">
      <c r="H173" s="157"/>
      <c r="J173" s="125" t="s">
        <v>109</v>
      </c>
      <c r="K173" s="125" t="s">
        <v>109</v>
      </c>
      <c r="L173" s="125" t="s">
        <v>109</v>
      </c>
      <c r="M173" s="125" t="s">
        <v>109</v>
      </c>
      <c r="N173" s="125" t="s">
        <v>109</v>
      </c>
    </row>
    <row r="174" spans="8:15" s="117" customFormat="1">
      <c r="H174" s="157"/>
      <c r="J174" s="150" t="s">
        <v>297</v>
      </c>
      <c r="K174" s="150" t="s">
        <v>438</v>
      </c>
      <c r="L174" s="150" t="s">
        <v>301</v>
      </c>
      <c r="M174" s="150" t="s">
        <v>463</v>
      </c>
      <c r="N174" s="150" t="s">
        <v>453</v>
      </c>
    </row>
    <row r="175" spans="8:15" s="117" customFormat="1">
      <c r="H175" s="157"/>
      <c r="J175" s="150" t="s">
        <v>296</v>
      </c>
      <c r="K175" s="150" t="s">
        <v>439</v>
      </c>
      <c r="L175" s="150" t="s">
        <v>302</v>
      </c>
      <c r="M175" s="150" t="s">
        <v>308</v>
      </c>
      <c r="N175" s="150" t="s">
        <v>315</v>
      </c>
    </row>
    <row r="176" spans="8:15" s="117" customFormat="1">
      <c r="H176" s="157"/>
      <c r="J176" s="150" t="s">
        <v>299</v>
      </c>
      <c r="K176" s="150" t="s">
        <v>440</v>
      </c>
      <c r="L176" s="150" t="s">
        <v>303</v>
      </c>
      <c r="M176" s="150" t="s">
        <v>309</v>
      </c>
      <c r="N176" s="150" t="s">
        <v>316</v>
      </c>
      <c r="O176" s="32"/>
    </row>
    <row r="177" spans="8:15" s="117" customFormat="1">
      <c r="H177" s="157"/>
      <c r="J177" s="150" t="s">
        <v>471</v>
      </c>
      <c r="K177" s="150" t="s">
        <v>226</v>
      </c>
      <c r="L177" s="150" t="s">
        <v>304</v>
      </c>
      <c r="M177" s="150" t="s">
        <v>310</v>
      </c>
      <c r="N177" s="150" t="s">
        <v>454</v>
      </c>
      <c r="O177" s="158" t="s">
        <v>109</v>
      </c>
    </row>
    <row r="178" spans="8:15" s="117" customFormat="1">
      <c r="H178" s="157"/>
      <c r="J178" s="150" t="s">
        <v>472</v>
      </c>
      <c r="K178" s="150" t="s">
        <v>292</v>
      </c>
      <c r="L178" s="150" t="s">
        <v>305</v>
      </c>
      <c r="M178" s="150" t="s">
        <v>311</v>
      </c>
      <c r="N178" s="150" t="s">
        <v>455</v>
      </c>
      <c r="O178" s="160" t="s">
        <v>447</v>
      </c>
    </row>
    <row r="179" spans="8:15" s="117" customFormat="1">
      <c r="H179" s="157"/>
      <c r="L179" s="159" t="s">
        <v>306</v>
      </c>
      <c r="M179" s="150" t="s">
        <v>312</v>
      </c>
      <c r="O179" s="160" t="s">
        <v>448</v>
      </c>
    </row>
    <row r="180" spans="8:15" s="117" customFormat="1">
      <c r="H180" s="157"/>
      <c r="K180" s="32"/>
      <c r="N180" s="143"/>
      <c r="O180" s="160" t="s">
        <v>449</v>
      </c>
    </row>
    <row r="181" spans="8:15">
      <c r="J181" s="156" t="s">
        <v>110</v>
      </c>
      <c r="K181" s="156" t="s">
        <v>110</v>
      </c>
      <c r="L181" s="156" t="s">
        <v>110</v>
      </c>
      <c r="M181" s="156" t="s">
        <v>110</v>
      </c>
      <c r="N181" s="156" t="s">
        <v>110</v>
      </c>
      <c r="O181" s="160" t="s">
        <v>450</v>
      </c>
    </row>
    <row r="182" spans="8:15">
      <c r="J182" s="146" t="s">
        <v>344</v>
      </c>
      <c r="K182" s="117" t="s">
        <v>349</v>
      </c>
      <c r="L182" s="32" t="s">
        <v>333</v>
      </c>
      <c r="M182" s="32" t="s">
        <v>306</v>
      </c>
      <c r="N182" s="32" t="s">
        <v>339</v>
      </c>
      <c r="O182" s="160" t="s">
        <v>451</v>
      </c>
    </row>
    <row r="183" spans="8:15" s="153" customFormat="1">
      <c r="H183" s="157"/>
      <c r="J183" s="146" t="s">
        <v>345</v>
      </c>
      <c r="K183" s="153" t="s">
        <v>350</v>
      </c>
      <c r="L183" s="153" t="s">
        <v>334</v>
      </c>
      <c r="M183" s="153" t="s">
        <v>328</v>
      </c>
      <c r="N183" s="153" t="s">
        <v>340</v>
      </c>
      <c r="O183" s="160" t="s">
        <v>452</v>
      </c>
    </row>
    <row r="184" spans="8:15" s="153" customFormat="1">
      <c r="H184" s="157"/>
      <c r="J184" s="146" t="s">
        <v>346</v>
      </c>
      <c r="K184" s="153" t="s">
        <v>351</v>
      </c>
      <c r="L184" s="153" t="s">
        <v>335</v>
      </c>
      <c r="M184" s="153" t="s">
        <v>329</v>
      </c>
      <c r="N184" s="153" t="s">
        <v>341</v>
      </c>
    </row>
    <row r="185" spans="8:15" s="153" customFormat="1">
      <c r="H185" s="157"/>
      <c r="J185" s="146" t="s">
        <v>347</v>
      </c>
      <c r="K185" s="153" t="s">
        <v>352</v>
      </c>
      <c r="L185" s="153" t="s">
        <v>336</v>
      </c>
      <c r="M185" s="153" t="s">
        <v>330</v>
      </c>
      <c r="N185" s="153" t="s">
        <v>342</v>
      </c>
    </row>
    <row r="186" spans="8:15" s="153" customFormat="1">
      <c r="H186" s="157"/>
      <c r="J186" s="146" t="s">
        <v>348</v>
      </c>
      <c r="K186" s="153" t="s">
        <v>353</v>
      </c>
      <c r="L186" s="153" t="s">
        <v>337</v>
      </c>
      <c r="M186" s="153" t="s">
        <v>331</v>
      </c>
      <c r="N186" s="153" t="s">
        <v>343</v>
      </c>
    </row>
    <row r="187" spans="8:15" s="153" customFormat="1">
      <c r="H187" s="157"/>
      <c r="J187" s="155"/>
      <c r="L187" s="153" t="s">
        <v>338</v>
      </c>
      <c r="M187" s="153" t="s">
        <v>332</v>
      </c>
    </row>
    <row r="188" spans="8:15" s="153" customFormat="1">
      <c r="H188" s="157"/>
      <c r="J188" s="155"/>
    </row>
    <row r="189" spans="8:15" s="153" customFormat="1">
      <c r="H189" s="157"/>
      <c r="J189" s="156" t="s">
        <v>111</v>
      </c>
      <c r="K189" s="156" t="s">
        <v>111</v>
      </c>
      <c r="L189" s="156" t="s">
        <v>111</v>
      </c>
      <c r="M189" s="156" t="s">
        <v>111</v>
      </c>
      <c r="N189" s="156" t="s">
        <v>111</v>
      </c>
    </row>
    <row r="190" spans="8:15" s="153" customFormat="1">
      <c r="H190" s="157"/>
      <c r="J190" s="146" t="s">
        <v>357</v>
      </c>
      <c r="K190" s="153" t="s">
        <v>31</v>
      </c>
      <c r="L190" s="153" t="s">
        <v>366</v>
      </c>
      <c r="M190" s="153" t="s">
        <v>372</v>
      </c>
      <c r="N190" s="153" t="s">
        <v>391</v>
      </c>
    </row>
    <row r="191" spans="8:15" s="153" customFormat="1">
      <c r="H191" s="157"/>
      <c r="J191" s="146" t="s">
        <v>358</v>
      </c>
      <c r="K191" s="153" t="s">
        <v>362</v>
      </c>
      <c r="L191" s="153" t="s">
        <v>367</v>
      </c>
      <c r="M191" s="153" t="s">
        <v>373</v>
      </c>
      <c r="N191" s="153" t="s">
        <v>392</v>
      </c>
    </row>
    <row r="192" spans="8:15" s="153" customFormat="1">
      <c r="H192" s="157"/>
      <c r="J192" s="146" t="s">
        <v>359</v>
      </c>
      <c r="K192" s="153" t="s">
        <v>363</v>
      </c>
      <c r="L192" s="153" t="s">
        <v>368</v>
      </c>
      <c r="M192" s="153" t="s">
        <v>376</v>
      </c>
      <c r="N192" s="153" t="s">
        <v>377</v>
      </c>
    </row>
    <row r="193" spans="8:15" s="153" customFormat="1">
      <c r="H193" s="157"/>
      <c r="J193" s="146" t="s">
        <v>360</v>
      </c>
      <c r="K193" s="153" t="s">
        <v>364</v>
      </c>
      <c r="L193" s="153" t="s">
        <v>369</v>
      </c>
      <c r="M193" s="153" t="s">
        <v>374</v>
      </c>
      <c r="N193" s="153" t="s">
        <v>379</v>
      </c>
    </row>
    <row r="194" spans="8:15" s="153" customFormat="1">
      <c r="H194" s="157"/>
      <c r="J194" s="146" t="s">
        <v>361</v>
      </c>
      <c r="K194" s="153" t="s">
        <v>365</v>
      </c>
      <c r="L194" s="153" t="s">
        <v>370</v>
      </c>
      <c r="M194" s="153" t="s">
        <v>393</v>
      </c>
      <c r="N194" s="153" t="s">
        <v>378</v>
      </c>
    </row>
    <row r="195" spans="8:15" s="153" customFormat="1">
      <c r="H195" s="157"/>
      <c r="J195" s="155"/>
      <c r="L195" s="153" t="s">
        <v>371</v>
      </c>
      <c r="M195" s="153" t="s">
        <v>375</v>
      </c>
    </row>
    <row r="196" spans="8:15" s="153" customFormat="1">
      <c r="H196" s="157"/>
      <c r="J196" s="156" t="s">
        <v>112</v>
      </c>
      <c r="K196" s="156" t="s">
        <v>112</v>
      </c>
      <c r="L196" s="156" t="s">
        <v>112</v>
      </c>
      <c r="M196" s="156" t="s">
        <v>112</v>
      </c>
      <c r="N196" s="156" t="s">
        <v>112</v>
      </c>
    </row>
    <row r="197" spans="8:15" s="153" customFormat="1">
      <c r="H197" s="157"/>
      <c r="J197" s="140" t="s">
        <v>400</v>
      </c>
      <c r="K197" s="153" t="s">
        <v>405</v>
      </c>
      <c r="L197" s="153" t="s">
        <v>408</v>
      </c>
      <c r="M197" s="153" t="s">
        <v>413</v>
      </c>
      <c r="N197" s="153" t="s">
        <v>420</v>
      </c>
    </row>
    <row r="198" spans="8:15" s="117" customFormat="1">
      <c r="H198" s="157"/>
      <c r="J198" s="140" t="s">
        <v>401</v>
      </c>
      <c r="K198" s="32" t="s">
        <v>406</v>
      </c>
      <c r="L198" s="117" t="s">
        <v>426</v>
      </c>
      <c r="M198" s="117" t="s">
        <v>414</v>
      </c>
      <c r="N198" s="117" t="s">
        <v>422</v>
      </c>
      <c r="O198" s="32"/>
    </row>
    <row r="199" spans="8:15">
      <c r="J199" s="140" t="s">
        <v>402</v>
      </c>
      <c r="K199" s="32" t="s">
        <v>407</v>
      </c>
      <c r="L199" s="32" t="s">
        <v>425</v>
      </c>
      <c r="M199" s="32" t="s">
        <v>415</v>
      </c>
      <c r="N199" s="32" t="s">
        <v>423</v>
      </c>
    </row>
    <row r="200" spans="8:15">
      <c r="J200" s="140" t="s">
        <v>403</v>
      </c>
      <c r="K200" s="32" t="s">
        <v>309</v>
      </c>
      <c r="L200" s="32" t="s">
        <v>411</v>
      </c>
      <c r="M200" s="32" t="s">
        <v>416</v>
      </c>
      <c r="N200" s="32" t="s">
        <v>421</v>
      </c>
    </row>
    <row r="201" spans="8:15">
      <c r="J201" s="140" t="s">
        <v>404</v>
      </c>
      <c r="L201" s="32" t="s">
        <v>412</v>
      </c>
      <c r="M201" s="32" t="s">
        <v>417</v>
      </c>
    </row>
    <row r="202" spans="8:15">
      <c r="J202" s="140"/>
      <c r="M202" s="32" t="s">
        <v>418</v>
      </c>
    </row>
    <row r="203" spans="8:15">
      <c r="J203" s="140"/>
      <c r="M203" s="32" t="s">
        <v>419</v>
      </c>
    </row>
    <row r="204" spans="8:15" s="162" customFormat="1">
      <c r="J204" s="140"/>
    </row>
    <row r="205" spans="8:15" s="162" customFormat="1">
      <c r="J205" s="140"/>
    </row>
    <row r="206" spans="8:15" s="162" customFormat="1">
      <c r="J206" s="140"/>
    </row>
    <row r="207" spans="8:15" s="162" customFormat="1">
      <c r="J207" s="140"/>
    </row>
    <row r="208" spans="8:15" s="162" customFormat="1">
      <c r="J208" s="140"/>
    </row>
    <row r="209" spans="10:14">
      <c r="J209" s="140"/>
    </row>
    <row r="210" spans="10:14" ht="23.25">
      <c r="J210" s="35" t="s">
        <v>183</v>
      </c>
      <c r="K210" s="35" t="s">
        <v>175</v>
      </c>
      <c r="L210" s="35" t="s">
        <v>187</v>
      </c>
      <c r="M210" s="35" t="s">
        <v>198</v>
      </c>
      <c r="N210" s="35" t="s">
        <v>179</v>
      </c>
    </row>
    <row r="211" spans="10:14">
      <c r="J211" s="156" t="s">
        <v>21</v>
      </c>
      <c r="K211" s="107" t="s">
        <v>21</v>
      </c>
      <c r="L211" s="107" t="s">
        <v>21</v>
      </c>
      <c r="M211" s="107" t="s">
        <v>21</v>
      </c>
      <c r="N211" s="107" t="s">
        <v>21</v>
      </c>
    </row>
    <row r="212" spans="10:14">
      <c r="J212" s="106"/>
      <c r="K212" s="106"/>
      <c r="L212" s="106"/>
      <c r="M212" s="106"/>
      <c r="N212" s="106"/>
    </row>
    <row r="213" spans="10:14">
      <c r="J213" s="106"/>
      <c r="K213" s="106"/>
      <c r="L213" s="106"/>
      <c r="M213" s="106"/>
      <c r="N213" s="106"/>
    </row>
    <row r="214" spans="10:14">
      <c r="K214" s="106"/>
      <c r="L214" s="106"/>
      <c r="M214" s="106"/>
      <c r="N214" s="106"/>
    </row>
    <row r="215" spans="10:14">
      <c r="K215" s="106"/>
      <c r="L215" s="106"/>
      <c r="M215" s="106"/>
      <c r="N215" s="106"/>
    </row>
    <row r="216" spans="10:14">
      <c r="K216" s="106"/>
      <c r="L216" s="106"/>
      <c r="M216" s="106"/>
      <c r="N216" s="106"/>
    </row>
    <row r="217" spans="10:14">
      <c r="K217" s="106"/>
      <c r="L217" s="106"/>
      <c r="M217" s="106"/>
      <c r="N217" s="106"/>
    </row>
    <row r="218" spans="10:14">
      <c r="J218" s="107" t="s">
        <v>107</v>
      </c>
      <c r="K218" s="107" t="s">
        <v>107</v>
      </c>
      <c r="L218" s="106"/>
      <c r="M218" s="106"/>
      <c r="N218" s="106"/>
    </row>
    <row r="219" spans="10:14">
      <c r="L219" s="107" t="s">
        <v>107</v>
      </c>
      <c r="M219" s="107" t="s">
        <v>107</v>
      </c>
      <c r="N219" s="107" t="s">
        <v>107</v>
      </c>
    </row>
    <row r="226" spans="10:14">
      <c r="J226" s="125" t="s">
        <v>108</v>
      </c>
      <c r="K226" s="125" t="s">
        <v>108</v>
      </c>
    </row>
    <row r="227" spans="10:14">
      <c r="L227" s="125" t="s">
        <v>108</v>
      </c>
      <c r="M227" s="125" t="s">
        <v>108</v>
      </c>
      <c r="N227" s="125" t="s">
        <v>108</v>
      </c>
    </row>
    <row r="234" spans="10:14">
      <c r="J234" s="125" t="s">
        <v>109</v>
      </c>
      <c r="K234" s="125" t="s">
        <v>109</v>
      </c>
    </row>
    <row r="235" spans="10:14">
      <c r="L235" s="125" t="s">
        <v>109</v>
      </c>
      <c r="M235" s="125" t="s">
        <v>109</v>
      </c>
      <c r="N235" s="125" t="s">
        <v>109</v>
      </c>
    </row>
  </sheetData>
  <sheetProtection password="D5D8" sheet="1" objects="1" scenarios="1"/>
  <mergeCells count="20">
    <mergeCell ref="U2:U19"/>
    <mergeCell ref="V2:V19"/>
    <mergeCell ref="W2:W19"/>
    <mergeCell ref="AA2:AA19"/>
    <mergeCell ref="B1:G1"/>
    <mergeCell ref="J1:Z1"/>
    <mergeCell ref="J2:J19"/>
    <mergeCell ref="K2:K19"/>
    <mergeCell ref="L2:L19"/>
    <mergeCell ref="M2:M19"/>
    <mergeCell ref="N2:N19"/>
    <mergeCell ref="O2:O19"/>
    <mergeCell ref="P2:P19"/>
    <mergeCell ref="Q2:Q19"/>
    <mergeCell ref="X2:X19"/>
    <mergeCell ref="Y2:Y19"/>
    <mergeCell ref="Z2:Z19"/>
    <mergeCell ref="R2:R19"/>
    <mergeCell ref="S2:S19"/>
    <mergeCell ref="T2:T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J221"/>
  <sheetViews>
    <sheetView zoomScaleNormal="100" workbookViewId="0">
      <selection activeCell="D2" sqref="D2"/>
    </sheetView>
  </sheetViews>
  <sheetFormatPr defaultRowHeight="15"/>
  <cols>
    <col min="1" max="1" width="11.7109375" bestFit="1" customWidth="1"/>
    <col min="2" max="2" width="12.28515625" customWidth="1"/>
    <col min="3" max="3" width="10.85546875" bestFit="1" customWidth="1"/>
    <col min="4" max="4" width="52.140625" customWidth="1"/>
    <col min="5" max="5" width="17.28515625" style="64" bestFit="1" customWidth="1"/>
    <col min="6" max="6" width="33.7109375" style="64" customWidth="1"/>
    <col min="7" max="7" width="13.42578125" style="64" bestFit="1" customWidth="1"/>
    <col min="8" max="8" width="16.28515625" style="64" bestFit="1" customWidth="1"/>
    <col min="9" max="9" width="12" bestFit="1" customWidth="1"/>
    <col min="10" max="10" width="15.28515625" bestFit="1" customWidth="1"/>
  </cols>
  <sheetData>
    <row r="1" spans="1:10">
      <c r="A1" s="62" t="s">
        <v>160</v>
      </c>
      <c r="B1" s="62" t="s">
        <v>2</v>
      </c>
      <c r="C1" s="62" t="s">
        <v>161</v>
      </c>
      <c r="D1" s="62" t="s">
        <v>162</v>
      </c>
      <c r="E1" s="64" t="s">
        <v>249</v>
      </c>
      <c r="F1" s="64" t="s">
        <v>250</v>
      </c>
      <c r="G1" s="64" t="s">
        <v>163</v>
      </c>
      <c r="H1" s="64" t="s">
        <v>164</v>
      </c>
      <c r="I1" s="64" t="s">
        <v>166</v>
      </c>
      <c r="J1" s="64" t="s">
        <v>6</v>
      </c>
    </row>
    <row r="2" spans="1:10">
      <c r="A2" s="63" t="str">
        <f>IF(Sheet1!G8&lt;&gt;"",Sheet1!G8,"")</f>
        <v>20BBA</v>
      </c>
      <c r="B2" s="63" t="str">
        <f>IF(Sheet1!B8&lt;&gt;"",Sheet1!B8,"")</f>
        <v>Seventh</v>
      </c>
      <c r="C2" s="63" t="str">
        <f>IF(Sheet1!B19&lt;&gt;"",Sheet1!B19,"")</f>
        <v/>
      </c>
      <c r="D2" s="63" t="str">
        <f>IF(Sheet1!B9&lt;&gt;"",Sheet1!B9,"")</f>
        <v xml:space="preserve">Experiential Marketing
</v>
      </c>
      <c r="E2" s="65" t="str">
        <f>IF(C2&lt;&gt;"",IF(Sheet1!D19="ABS",0,Sheet1!D19),"")</f>
        <v/>
      </c>
      <c r="F2" s="65" t="str">
        <f>IF(C2&lt;&gt;"",Sheet1!F19,"")</f>
        <v/>
      </c>
      <c r="G2" s="65" t="str">
        <f>IF(C2&lt;&gt;"",Sheet1!H19,"")</f>
        <v/>
      </c>
      <c r="H2" s="65" t="str">
        <f>IF(C2&lt;&gt;"",Sheet1!J19,"")</f>
        <v/>
      </c>
      <c r="I2" s="63" t="str">
        <f>IF(C2&lt;&gt;"",IF(Sheet1!M17=50,2,IF(Sheet1!M17=100,3)),"")</f>
        <v/>
      </c>
      <c r="J2" s="130" t="str">
        <f>Sheet1!N9</f>
        <v>15/03/2023</v>
      </c>
    </row>
    <row r="3" spans="1:10">
      <c r="A3" t="str">
        <f>IF(C3&lt;&gt;"",A2,"")</f>
        <v/>
      </c>
      <c r="B3" t="str">
        <f>IF(C3&lt;&gt;"",B2,"")</f>
        <v/>
      </c>
      <c r="C3" s="66" t="str">
        <f>IF(Sheet1!B20&lt;&gt;"",Sheet1!B20,"")</f>
        <v/>
      </c>
      <c r="D3" t="str">
        <f>IF(C3&lt;&gt;"",D2,"")</f>
        <v/>
      </c>
      <c r="E3" s="64" t="str">
        <f>IF(C3&lt;&gt;"",IF(Sheet1!D20="ABS",0,Sheet1!D20),"")</f>
        <v/>
      </c>
      <c r="F3" s="64" t="str">
        <f>IF(C3&lt;&gt;"",Sheet1!F20,"")</f>
        <v/>
      </c>
      <c r="G3" s="64" t="str">
        <f>IF(C3&lt;&gt;"",Sheet1!H20,"")</f>
        <v/>
      </c>
      <c r="H3" s="64" t="str">
        <f>IF(C3&lt;&gt;"",Sheet1!J20,"")</f>
        <v/>
      </c>
      <c r="I3" s="68" t="str">
        <f>IF(C3&lt;&gt;"",IF(Sheet1!M17=50,2,IF(Sheet1!M17=100,3)),"")</f>
        <v/>
      </c>
      <c r="J3" t="str">
        <f>IF(C3&lt;&gt;"",J2,"")</f>
        <v/>
      </c>
    </row>
    <row r="4" spans="1:10">
      <c r="A4" s="66" t="str">
        <f>IF(C4&lt;&gt;"",A2,"")</f>
        <v/>
      </c>
      <c r="B4" s="66" t="str">
        <f>IF(C4&lt;&gt;"",B2,"")</f>
        <v/>
      </c>
      <c r="C4" s="66" t="str">
        <f>IF(Sheet1!B21&lt;&gt;"",Sheet1!B21,"")</f>
        <v/>
      </c>
      <c r="D4" s="66" t="str">
        <f>IF(C4&lt;&gt;"",D2,"")</f>
        <v/>
      </c>
      <c r="E4" s="64" t="str">
        <f>IF(C4&lt;&gt;"",IF(Sheet1!D21="ABS",0,Sheet1!D21),"")</f>
        <v/>
      </c>
      <c r="F4" s="64" t="str">
        <f>IF(C4&lt;&gt;"",Sheet1!F21,"")</f>
        <v/>
      </c>
      <c r="G4" s="64" t="str">
        <f>IF(C4&lt;&gt;"",Sheet1!H21,"")</f>
        <v/>
      </c>
      <c r="H4" s="64" t="str">
        <f>IF(C4&lt;&gt;"",Sheet1!J21,"")</f>
        <v/>
      </c>
      <c r="I4" s="68" t="str">
        <f>IF(C4&lt;&gt;"",IF(Sheet1!M17=50,2,IF(Sheet1!M17=100,3)),"")</f>
        <v/>
      </c>
      <c r="J4" s="129" t="str">
        <f t="shared" ref="J4:J67" si="0">IF(C4&lt;&gt;"",J3,"")</f>
        <v/>
      </c>
    </row>
    <row r="5" spans="1:10">
      <c r="A5" s="66" t="str">
        <f>IF(C5&lt;&gt;"",A2,"")</f>
        <v/>
      </c>
      <c r="B5" s="66" t="str">
        <f>IF(C5&lt;&gt;"",B2,"")</f>
        <v/>
      </c>
      <c r="C5" s="66" t="str">
        <f>IF(Sheet1!B22&lt;&gt;"",Sheet1!B22,"")</f>
        <v/>
      </c>
      <c r="D5" s="66" t="str">
        <f>IF(C5&lt;&gt;"",D2,"")</f>
        <v/>
      </c>
      <c r="E5" s="64" t="str">
        <f>IF(C5&lt;&gt;"",IF(Sheet1!D22="ABS",0,Sheet1!D22),"")</f>
        <v/>
      </c>
      <c r="F5" s="64" t="str">
        <f>IF(C5&lt;&gt;"",Sheet1!F22,"")</f>
        <v/>
      </c>
      <c r="G5" s="64" t="str">
        <f>IF(C5&lt;&gt;"",Sheet1!H22,"")</f>
        <v/>
      </c>
      <c r="H5" s="64" t="str">
        <f>IF(C5&lt;&gt;"",Sheet1!J22,"")</f>
        <v/>
      </c>
      <c r="I5" s="68" t="str">
        <f>IF(C5&lt;&gt;"",IF(Sheet1!M17=50,2,IF(Sheet1!M17=100,3)),"")</f>
        <v/>
      </c>
      <c r="J5" s="129" t="str">
        <f t="shared" si="0"/>
        <v/>
      </c>
    </row>
    <row r="6" spans="1:10">
      <c r="A6" s="66" t="str">
        <f>IF(C6&lt;&gt;"",A2,"")</f>
        <v/>
      </c>
      <c r="B6" s="66" t="str">
        <f>IF(C6&lt;&gt;"",B2,"")</f>
        <v/>
      </c>
      <c r="C6" s="66" t="str">
        <f>IF(Sheet1!B23&lt;&gt;"",Sheet1!B23,"")</f>
        <v/>
      </c>
      <c r="D6" s="66" t="str">
        <f>IF(C6&lt;&gt;"",D2,"")</f>
        <v/>
      </c>
      <c r="E6" s="64" t="str">
        <f>IF(C6&lt;&gt;"",IF(Sheet1!D23="ABS",0,Sheet1!D23),"")</f>
        <v/>
      </c>
      <c r="F6" s="64" t="str">
        <f>IF(C6&lt;&gt;"",Sheet1!F23,"")</f>
        <v/>
      </c>
      <c r="G6" s="64" t="str">
        <f>IF(C6&lt;&gt;"",Sheet1!H23,"")</f>
        <v/>
      </c>
      <c r="H6" s="64" t="str">
        <f>IF(C6&lt;&gt;"",Sheet1!J23,"")</f>
        <v/>
      </c>
      <c r="I6" s="68" t="str">
        <f>IF(C6&lt;&gt;"",IF(Sheet1!M17=50,2,IF(Sheet1!M17=100,3)),"")</f>
        <v/>
      </c>
      <c r="J6" s="129" t="str">
        <f t="shared" si="0"/>
        <v/>
      </c>
    </row>
    <row r="7" spans="1:10">
      <c r="A7" s="66" t="str">
        <f>IF(C7&lt;&gt;"",A2,"")</f>
        <v/>
      </c>
      <c r="B7" s="66" t="str">
        <f>IF(C7&lt;&gt;"",B2,"")</f>
        <v/>
      </c>
      <c r="C7" s="66" t="str">
        <f>IF(Sheet1!B24&lt;&gt;"",Sheet1!B24,"")</f>
        <v/>
      </c>
      <c r="D7" s="66" t="str">
        <f>IF(C7&lt;&gt;"",D2,"")</f>
        <v/>
      </c>
      <c r="E7" s="64" t="str">
        <f>IF(C7&lt;&gt;"",IF(Sheet1!D24="ABS",0,Sheet1!D24),"")</f>
        <v/>
      </c>
      <c r="F7" s="64" t="str">
        <f>IF(C7&lt;&gt;"",Sheet1!F24,"")</f>
        <v/>
      </c>
      <c r="G7" s="64" t="str">
        <f>IF(C7&lt;&gt;"",Sheet1!H24,"")</f>
        <v/>
      </c>
      <c r="H7" s="64" t="str">
        <f>IF(C7&lt;&gt;"",Sheet1!J24,"")</f>
        <v/>
      </c>
      <c r="I7" s="68" t="str">
        <f>IF(C7&lt;&gt;"",IF(Sheet1!M17=50,2,IF(Sheet1!M17=100,3)),"")</f>
        <v/>
      </c>
      <c r="J7" s="129" t="str">
        <f t="shared" si="0"/>
        <v/>
      </c>
    </row>
    <row r="8" spans="1:10">
      <c r="A8" s="66" t="str">
        <f>IF(C8&lt;&gt;"",A2,"")</f>
        <v/>
      </c>
      <c r="B8" s="66" t="str">
        <f>IF(C8&lt;&gt;"",B2,"")</f>
        <v/>
      </c>
      <c r="C8" s="66" t="str">
        <f>IF(Sheet1!B25&lt;&gt;"",Sheet1!B25,"")</f>
        <v/>
      </c>
      <c r="D8" s="66" t="str">
        <f>IF(C8&lt;&gt;"",D2,"")</f>
        <v/>
      </c>
      <c r="E8" s="64" t="str">
        <f>IF(C8&lt;&gt;"",IF(Sheet1!D25="ABS",0,Sheet1!D25),"")</f>
        <v/>
      </c>
      <c r="F8" s="64" t="str">
        <f>IF(C8&lt;&gt;"",Sheet1!F25,"")</f>
        <v/>
      </c>
      <c r="G8" s="64" t="str">
        <f>IF(C8&lt;&gt;"",Sheet1!H25,"")</f>
        <v/>
      </c>
      <c r="H8" s="64" t="str">
        <f>IF(C8&lt;&gt;"",Sheet1!J25,"")</f>
        <v/>
      </c>
      <c r="I8" s="68" t="str">
        <f>IF(C8&lt;&gt;"",IF(Sheet1!M17=50,2,IF(Sheet1!M17=100,3)),"")</f>
        <v/>
      </c>
      <c r="J8" s="129" t="str">
        <f t="shared" si="0"/>
        <v/>
      </c>
    </row>
    <row r="9" spans="1:10">
      <c r="A9" s="66" t="str">
        <f>IF(C9&lt;&gt;"",A2,"")</f>
        <v/>
      </c>
      <c r="B9" s="66" t="str">
        <f>IF(C9&lt;&gt;"",B2,"")</f>
        <v/>
      </c>
      <c r="C9" s="66" t="str">
        <f>IF(Sheet1!B26&lt;&gt;"",Sheet1!B26,"")</f>
        <v/>
      </c>
      <c r="D9" s="66" t="str">
        <f>IF(C9&lt;&gt;"",D2,"")</f>
        <v/>
      </c>
      <c r="E9" s="64" t="str">
        <f>IF(C9&lt;&gt;"",IF(Sheet1!D26="ABS",0,Sheet1!D26),"")</f>
        <v/>
      </c>
      <c r="F9" s="64" t="str">
        <f>IF(C9&lt;&gt;"",Sheet1!F26,"")</f>
        <v/>
      </c>
      <c r="G9" s="64" t="str">
        <f>IF(C9&lt;&gt;"",Sheet1!H26,"")</f>
        <v/>
      </c>
      <c r="H9" s="64" t="str">
        <f>IF(C9&lt;&gt;"",Sheet1!J26,"")</f>
        <v/>
      </c>
      <c r="I9" s="68" t="str">
        <f>IF(C9&lt;&gt;"",IF(Sheet1!M17=50,2,IF(Sheet1!M17=100,3)),"")</f>
        <v/>
      </c>
      <c r="J9" s="129" t="str">
        <f t="shared" si="0"/>
        <v/>
      </c>
    </row>
    <row r="10" spans="1:10">
      <c r="A10" s="66" t="str">
        <f>IF(C10&lt;&gt;"",A2,"")</f>
        <v/>
      </c>
      <c r="B10" s="66" t="str">
        <f>IF(C10&lt;&gt;"",B2,"")</f>
        <v/>
      </c>
      <c r="C10" s="66" t="str">
        <f>IF(Sheet1!B27&lt;&gt;"",Sheet1!B27,"")</f>
        <v/>
      </c>
      <c r="D10" s="66" t="str">
        <f>IF(C10&lt;&gt;"",D2,"")</f>
        <v/>
      </c>
      <c r="E10" s="64" t="str">
        <f>IF(C10&lt;&gt;"",IF(Sheet1!D27="ABS",0,Sheet1!D27),"")</f>
        <v/>
      </c>
      <c r="F10" s="64" t="str">
        <f>IF(C10&lt;&gt;"",Sheet1!F27,"")</f>
        <v/>
      </c>
      <c r="G10" s="64" t="str">
        <f>IF(C10&lt;&gt;"",Sheet1!H27,"")</f>
        <v/>
      </c>
      <c r="H10" s="64" t="str">
        <f>IF(C10&lt;&gt;"",Sheet1!J27,"")</f>
        <v/>
      </c>
      <c r="I10" s="68" t="str">
        <f>IF(C10&lt;&gt;"",IF(Sheet1!M17=50,2,IF(Sheet1!M17=100,3)),"")</f>
        <v/>
      </c>
      <c r="J10" s="129" t="str">
        <f t="shared" si="0"/>
        <v/>
      </c>
    </row>
    <row r="11" spans="1:10">
      <c r="A11" s="66" t="str">
        <f>IF(C11&lt;&gt;"",A2,"")</f>
        <v/>
      </c>
      <c r="B11" s="66" t="str">
        <f>IF(C11&lt;&gt;"",B2,"")</f>
        <v/>
      </c>
      <c r="C11" s="66" t="str">
        <f>IF(Sheet1!B28&lt;&gt;"",Sheet1!B28,"")</f>
        <v/>
      </c>
      <c r="D11" s="66" t="str">
        <f>IF(C11&lt;&gt;"",D2,"")</f>
        <v/>
      </c>
      <c r="E11" s="64" t="str">
        <f>IF(C11&lt;&gt;"",IF(Sheet1!D28="ABS",0,Sheet1!D28),"")</f>
        <v/>
      </c>
      <c r="F11" s="64" t="str">
        <f>IF(C11&lt;&gt;"",Sheet1!F28,"")</f>
        <v/>
      </c>
      <c r="G11" s="64" t="str">
        <f>IF(C11&lt;&gt;"",Sheet1!H28,"")</f>
        <v/>
      </c>
      <c r="H11" s="64" t="str">
        <f>IF(C11&lt;&gt;"",Sheet1!J28,"")</f>
        <v/>
      </c>
      <c r="I11" s="68" t="str">
        <f>IF(C11&lt;&gt;"",IF(Sheet1!M17=50,2,IF(Sheet1!M17=100,3)),"")</f>
        <v/>
      </c>
      <c r="J11" s="129" t="str">
        <f t="shared" si="0"/>
        <v/>
      </c>
    </row>
    <row r="12" spans="1:10">
      <c r="A12" s="66" t="str">
        <f>IF(C12&lt;&gt;"",A2,"")</f>
        <v/>
      </c>
      <c r="B12" s="66" t="str">
        <f>IF(C12&lt;&gt;"",B2,"")</f>
        <v/>
      </c>
      <c r="C12" s="66" t="str">
        <f>IF(Sheet1!B29&lt;&gt;"",Sheet1!B29,"")</f>
        <v/>
      </c>
      <c r="D12" s="66" t="str">
        <f>IF(C12&lt;&gt;"",D2,"")</f>
        <v/>
      </c>
      <c r="E12" s="64" t="str">
        <f>IF(C12&lt;&gt;"",IF(Sheet1!D29="ABS",0,Sheet1!D29),"")</f>
        <v/>
      </c>
      <c r="F12" s="64" t="str">
        <f>IF(C12&lt;&gt;"",Sheet1!F29,"")</f>
        <v/>
      </c>
      <c r="G12" s="64" t="str">
        <f>IF(C12&lt;&gt;"",Sheet1!H29,"")</f>
        <v/>
      </c>
      <c r="H12" s="64" t="str">
        <f>IF(C12&lt;&gt;"",Sheet1!J29,"")</f>
        <v/>
      </c>
      <c r="I12" s="68" t="str">
        <f>IF(C12&lt;&gt;"",IF(Sheet1!M17=50,2,IF(Sheet1!M17=100,3)),"")</f>
        <v/>
      </c>
      <c r="J12" s="129" t="str">
        <f t="shared" si="0"/>
        <v/>
      </c>
    </row>
    <row r="13" spans="1:10">
      <c r="A13" s="66" t="str">
        <f>IF(C13&lt;&gt;"",A2,"")</f>
        <v/>
      </c>
      <c r="B13" s="66" t="str">
        <f>IF(C13&lt;&gt;"",B2,"")</f>
        <v/>
      </c>
      <c r="C13" s="66" t="str">
        <f>IF(Sheet1!B30&lt;&gt;"",Sheet1!B30,"")</f>
        <v/>
      </c>
      <c r="D13" s="66" t="str">
        <f>IF(C13&lt;&gt;"",D2,"")</f>
        <v/>
      </c>
      <c r="E13" s="64" t="str">
        <f>IF(C13&lt;&gt;"",IF(Sheet1!D30="ABS",0,Sheet1!D30),"")</f>
        <v/>
      </c>
      <c r="F13" s="64" t="str">
        <f>IF(C13&lt;&gt;"",Sheet1!F30,"")</f>
        <v/>
      </c>
      <c r="G13" s="64" t="str">
        <f>IF(C13&lt;&gt;"",Sheet1!H30,"")</f>
        <v/>
      </c>
      <c r="H13" s="64" t="str">
        <f>IF(C13&lt;&gt;"",Sheet1!J30,"")</f>
        <v/>
      </c>
      <c r="I13" s="68" t="str">
        <f>IF(C13&lt;&gt;"",IF(Sheet1!M17=50,2,IF(Sheet1!M17=100,3)),"")</f>
        <v/>
      </c>
      <c r="J13" s="129" t="str">
        <f t="shared" si="0"/>
        <v/>
      </c>
    </row>
    <row r="14" spans="1:10">
      <c r="A14" s="66" t="str">
        <f>IF(C14&lt;&gt;"",A2,"")</f>
        <v/>
      </c>
      <c r="B14" s="66" t="str">
        <f>IF(C14&lt;&gt;"",B2,"")</f>
        <v/>
      </c>
      <c r="C14" s="66" t="str">
        <f>IF(Sheet1!B31&lt;&gt;"",Sheet1!B31,"")</f>
        <v/>
      </c>
      <c r="D14" s="66" t="str">
        <f>IF(C14&lt;&gt;"",D2,"")</f>
        <v/>
      </c>
      <c r="E14" s="64" t="str">
        <f>IF(C14&lt;&gt;"",IF(Sheet1!D31="ABS",0,Sheet1!D31),"")</f>
        <v/>
      </c>
      <c r="F14" s="64" t="str">
        <f>IF(C14&lt;&gt;"",Sheet1!F31,"")</f>
        <v/>
      </c>
      <c r="G14" s="64" t="str">
        <f>IF(C14&lt;&gt;"",Sheet1!H31,"")</f>
        <v/>
      </c>
      <c r="H14" s="64" t="str">
        <f>IF(C14&lt;&gt;"",Sheet1!J31,"")</f>
        <v/>
      </c>
      <c r="I14" s="68" t="str">
        <f>IF(C14&lt;&gt;"",IF(Sheet1!M17=50,2,IF(Sheet1!M17=100,3)),"")</f>
        <v/>
      </c>
      <c r="J14" s="129" t="str">
        <f t="shared" si="0"/>
        <v/>
      </c>
    </row>
    <row r="15" spans="1:10">
      <c r="A15" s="66" t="str">
        <f>IF(C15&lt;&gt;"",A2,"")</f>
        <v/>
      </c>
      <c r="B15" s="66" t="str">
        <f>IF(C15&lt;&gt;"",B2,"")</f>
        <v/>
      </c>
      <c r="C15" s="66" t="str">
        <f>IF(Sheet1!B32&lt;&gt;"",Sheet1!B32,"")</f>
        <v/>
      </c>
      <c r="D15" s="66" t="str">
        <f>IF(C15&lt;&gt;"",D2,"")</f>
        <v/>
      </c>
      <c r="E15" s="64" t="str">
        <f>IF(C15&lt;&gt;"",IF(Sheet1!D32="ABS",0,Sheet1!D32),"")</f>
        <v/>
      </c>
      <c r="F15" s="64" t="str">
        <f>IF(C15&lt;&gt;"",Sheet1!F32,"")</f>
        <v/>
      </c>
      <c r="G15" s="64" t="str">
        <f>IF(C15&lt;&gt;"",Sheet1!H32,"")</f>
        <v/>
      </c>
      <c r="H15" s="64" t="str">
        <f>IF(C15&lt;&gt;"",Sheet1!J32,"")</f>
        <v/>
      </c>
      <c r="I15" s="68" t="str">
        <f>IF(C15&lt;&gt;"",IF(Sheet1!M17=50,2,IF(Sheet1!M17=100,3)),"")</f>
        <v/>
      </c>
      <c r="J15" s="129" t="str">
        <f t="shared" si="0"/>
        <v/>
      </c>
    </row>
    <row r="16" spans="1:10">
      <c r="A16" s="66" t="str">
        <f>IF(C16&lt;&gt;"",A2,"")</f>
        <v/>
      </c>
      <c r="B16" s="66" t="str">
        <f>IF(C16&lt;&gt;"",B2,"")</f>
        <v/>
      </c>
      <c r="C16" s="66" t="str">
        <f>IF(Sheet1!B33&lt;&gt;"",Sheet1!B33,"")</f>
        <v/>
      </c>
      <c r="D16" s="66" t="str">
        <f>IF(C16&lt;&gt;"",D2,"")</f>
        <v/>
      </c>
      <c r="E16" s="64" t="str">
        <f>IF(C16&lt;&gt;"",IF(Sheet1!D33="ABS",0,Sheet1!D33),"")</f>
        <v/>
      </c>
      <c r="F16" s="64" t="str">
        <f>IF(C16&lt;&gt;"",Sheet1!F33,"")</f>
        <v/>
      </c>
      <c r="G16" s="64" t="str">
        <f>IF(C16&lt;&gt;"",Sheet1!H33,"")</f>
        <v/>
      </c>
      <c r="H16" s="64" t="str">
        <f>IF(C16&lt;&gt;"",Sheet1!J33,"")</f>
        <v/>
      </c>
      <c r="I16" s="68" t="str">
        <f>IF(C16&lt;&gt;"",IF(Sheet1!M17=50,2,IF(Sheet1!M17=100,3)),"")</f>
        <v/>
      </c>
      <c r="J16" s="129" t="str">
        <f t="shared" si="0"/>
        <v/>
      </c>
    </row>
    <row r="17" spans="1:10">
      <c r="A17" s="66" t="str">
        <f>IF(C17&lt;&gt;"",A2,"")</f>
        <v/>
      </c>
      <c r="B17" s="66" t="str">
        <f>IF(C17&lt;&gt;"",B2,"")</f>
        <v/>
      </c>
      <c r="C17" s="66" t="str">
        <f>IF(Sheet1!B34&lt;&gt;"",Sheet1!B34,"")</f>
        <v/>
      </c>
      <c r="D17" s="66" t="str">
        <f>IF(C17&lt;&gt;"",D2,"")</f>
        <v/>
      </c>
      <c r="E17" s="64" t="str">
        <f>IF(C17&lt;&gt;"",IF(Sheet1!D34="ABS",0,Sheet1!D34),"")</f>
        <v/>
      </c>
      <c r="F17" s="64" t="str">
        <f>IF(C17&lt;&gt;"",Sheet1!F34,"")</f>
        <v/>
      </c>
      <c r="G17" s="64" t="str">
        <f>IF(C17&lt;&gt;"",Sheet1!H34,"")</f>
        <v/>
      </c>
      <c r="H17" s="64" t="str">
        <f>IF(C17&lt;&gt;"",Sheet1!J34,"")</f>
        <v/>
      </c>
      <c r="I17" s="68" t="str">
        <f>IF(C17&lt;&gt;"",IF(Sheet1!M17=50,2,IF(Sheet1!M17=100,3)),"")</f>
        <v/>
      </c>
      <c r="J17" s="129" t="str">
        <f t="shared" si="0"/>
        <v/>
      </c>
    </row>
    <row r="18" spans="1:10">
      <c r="A18" s="66" t="str">
        <f>IF(C18&lt;&gt;"",A2,"")</f>
        <v/>
      </c>
      <c r="B18" s="66" t="str">
        <f>IF(C18&lt;&gt;"",B2,"")</f>
        <v/>
      </c>
      <c r="C18" s="66" t="str">
        <f>IF(Sheet1!B35&lt;&gt;"",Sheet1!B35,"")</f>
        <v/>
      </c>
      <c r="D18" s="66" t="str">
        <f>IF(C18&lt;&gt;"",D2,"")</f>
        <v/>
      </c>
      <c r="E18" s="64" t="str">
        <f>IF(C18&lt;&gt;"",IF(Sheet1!D35="ABS",0,Sheet1!D35),"")</f>
        <v/>
      </c>
      <c r="F18" s="64" t="str">
        <f>IF(C18&lt;&gt;"",Sheet1!F35,"")</f>
        <v/>
      </c>
      <c r="G18" s="64" t="str">
        <f>IF(C18&lt;&gt;"",Sheet1!H35,"")</f>
        <v/>
      </c>
      <c r="H18" s="64" t="str">
        <f>IF(C18&lt;&gt;"",Sheet1!J35,"")</f>
        <v/>
      </c>
      <c r="I18" s="68" t="str">
        <f>IF(C18&lt;&gt;"",IF(Sheet1!M17=50,2,IF(Sheet1!M17=100,3)),"")</f>
        <v/>
      </c>
      <c r="J18" s="129" t="str">
        <f t="shared" si="0"/>
        <v/>
      </c>
    </row>
    <row r="19" spans="1:10">
      <c r="A19" s="66" t="str">
        <f>IF(C19&lt;&gt;"",A2,"")</f>
        <v/>
      </c>
      <c r="B19" s="66" t="str">
        <f>IF(C19&lt;&gt;"",B2,"")</f>
        <v/>
      </c>
      <c r="C19" s="66" t="str">
        <f>IF(Sheet1!B36&lt;&gt;"",Sheet1!B36,"")</f>
        <v/>
      </c>
      <c r="D19" s="66" t="str">
        <f>IF(C19&lt;&gt;"",D2,"")</f>
        <v/>
      </c>
      <c r="E19" s="64" t="str">
        <f>IF(C19&lt;&gt;"",IF(Sheet1!D36="ABS",0,Sheet1!D36),"")</f>
        <v/>
      </c>
      <c r="F19" s="64" t="str">
        <f>IF(C19&lt;&gt;"",Sheet1!F36,"")</f>
        <v/>
      </c>
      <c r="G19" s="64" t="str">
        <f>IF(C19&lt;&gt;"",Sheet1!H36,"")</f>
        <v/>
      </c>
      <c r="H19" s="64" t="str">
        <f>IF(C19&lt;&gt;"",Sheet1!J36,"")</f>
        <v/>
      </c>
      <c r="I19" s="68" t="str">
        <f>IF(C19&lt;&gt;"",IF(Sheet1!M17=50,2,IF(Sheet1!M17=100,3)),"")</f>
        <v/>
      </c>
      <c r="J19" s="129" t="str">
        <f t="shared" si="0"/>
        <v/>
      </c>
    </row>
    <row r="20" spans="1:10">
      <c r="A20" s="66" t="str">
        <f>IF(C20&lt;&gt;"",A2,"")</f>
        <v/>
      </c>
      <c r="B20" s="66" t="str">
        <f>IF(C20&lt;&gt;"",B2,"")</f>
        <v/>
      </c>
      <c r="C20" s="66" t="str">
        <f>IF(Sheet1!B37&lt;&gt;"",Sheet1!B37,"")</f>
        <v/>
      </c>
      <c r="D20" s="66" t="str">
        <f>IF(C20&lt;&gt;"",D2,"")</f>
        <v/>
      </c>
      <c r="E20" s="64" t="str">
        <f>IF(C20&lt;&gt;"",IF(Sheet1!D37="ABS",0,Sheet1!D37),"")</f>
        <v/>
      </c>
      <c r="F20" s="64" t="str">
        <f>IF(C20&lt;&gt;"",Sheet1!F37,"")</f>
        <v/>
      </c>
      <c r="G20" s="64" t="str">
        <f>IF(C20&lt;&gt;"",Sheet1!H37,"")</f>
        <v/>
      </c>
      <c r="H20" s="64" t="str">
        <f>IF(C20&lt;&gt;"",Sheet1!J37,"")</f>
        <v/>
      </c>
      <c r="I20" s="68" t="str">
        <f>IF(C20&lt;&gt;"",IF(Sheet1!M17=50,2,IF(Sheet1!M17=100,3)),"")</f>
        <v/>
      </c>
      <c r="J20" s="129" t="str">
        <f t="shared" si="0"/>
        <v/>
      </c>
    </row>
    <row r="21" spans="1:10">
      <c r="A21" s="66" t="str">
        <f>IF(C21&lt;&gt;"",A2,"")</f>
        <v/>
      </c>
      <c r="B21" s="66" t="str">
        <f>IF(C21&lt;&gt;"",B2,"")</f>
        <v/>
      </c>
      <c r="C21" s="66" t="str">
        <f>IF(Sheet1!B38&lt;&gt;"",Sheet1!B38,"")</f>
        <v/>
      </c>
      <c r="D21" s="66" t="str">
        <f>IF(C21&lt;&gt;"",D2,"")</f>
        <v/>
      </c>
      <c r="E21" s="64" t="str">
        <f>IF(C21&lt;&gt;"",IF(Sheet1!D38="ABS",0,Sheet1!D38),"")</f>
        <v/>
      </c>
      <c r="F21" s="64" t="str">
        <f>IF(C21&lt;&gt;"",Sheet1!F38,"")</f>
        <v/>
      </c>
      <c r="G21" s="64" t="str">
        <f>IF(C21&lt;&gt;"",Sheet1!H38,"")</f>
        <v/>
      </c>
      <c r="H21" s="64" t="str">
        <f>IF(C21&lt;&gt;"",Sheet1!J38,"")</f>
        <v/>
      </c>
      <c r="I21" s="68" t="str">
        <f>IF(C21&lt;&gt;"",IF(Sheet1!M17=50,2,IF(Sheet1!M17=100,3)),"")</f>
        <v/>
      </c>
      <c r="J21" s="129" t="str">
        <f t="shared" si="0"/>
        <v/>
      </c>
    </row>
    <row r="22" spans="1:10">
      <c r="A22" s="63" t="str">
        <f>IF(Sheet2!G8&lt;&gt;"",Sheet2!G8,"")</f>
        <v>20BBA</v>
      </c>
      <c r="B22" s="63" t="str">
        <f>IF(Sheet2!B8&lt;&gt;"",Sheet2!B8,"")</f>
        <v>Seventh</v>
      </c>
      <c r="C22" s="63" t="str">
        <f>IF(Sheet2!B19&lt;&gt;"",Sheet2!B19,"")</f>
        <v/>
      </c>
      <c r="D22" s="63" t="str">
        <f>IF(Sheet2!B9&lt;&gt;"",Sheet2!B9,"")</f>
        <v xml:space="preserve">Experiential Marketing
</v>
      </c>
      <c r="E22" s="65" t="str">
        <f>IF(C2&lt;&gt;"",IF(Sheet2!D19="ABS",0,Sheet2!D19),"")</f>
        <v/>
      </c>
      <c r="F22" s="65" t="str">
        <f>IF(C2&lt;&gt;"",Sheet2!F19,"")</f>
        <v/>
      </c>
      <c r="G22" s="65" t="str">
        <f>IF(C2&lt;&gt;"",Sheet2!H19,"")</f>
        <v/>
      </c>
      <c r="H22" s="65" t="str">
        <f>IF(C2&lt;&gt;"",Sheet2!J19,"")</f>
        <v/>
      </c>
      <c r="I22" s="63" t="str">
        <f>IF(C2&lt;&gt;"",IF(Sheet2!M17=50,2,IF(Sheet2!M17=100,3)),"")</f>
        <v/>
      </c>
      <c r="J22" s="63" t="str">
        <f t="shared" si="0"/>
        <v/>
      </c>
    </row>
    <row r="23" spans="1:10">
      <c r="A23" s="66" t="str">
        <f>IF(C3&lt;&gt;"",A2,"")</f>
        <v/>
      </c>
      <c r="B23" s="129" t="str">
        <f>IF(C3&lt;&gt;"",B22,"")</f>
        <v/>
      </c>
      <c r="C23" s="66" t="str">
        <f>IF(Sheet2!B20&lt;&gt;"",Sheet2!B20,"")</f>
        <v/>
      </c>
      <c r="D23" s="66" t="str">
        <f>IF(C3&lt;&gt;"",D2,"")</f>
        <v/>
      </c>
      <c r="E23" s="64" t="str">
        <f>IF(C2&lt;&gt;"",IF(Sheet2!D20="ABS",0,Sheet2!D20),"")</f>
        <v/>
      </c>
      <c r="F23" s="64" t="str">
        <f>IF(C2&lt;&gt;"",Sheet2!F20,"")</f>
        <v/>
      </c>
      <c r="G23" s="64" t="str">
        <f>IF(C2&lt;&gt;"",Sheet2!H20,"")</f>
        <v/>
      </c>
      <c r="H23" s="64" t="str">
        <f>IF(C2&lt;&gt;"",Sheet2!J20,"")</f>
        <v/>
      </c>
      <c r="I23" s="68" t="str">
        <f>IF(C3&lt;&gt;"",IF(Sheet2!M17=50,2,IF(Sheet2!M17=100,3)),"")</f>
        <v/>
      </c>
      <c r="J23" s="129" t="str">
        <f t="shared" si="0"/>
        <v/>
      </c>
    </row>
    <row r="24" spans="1:10">
      <c r="A24" s="129" t="str">
        <f t="shared" ref="A24:A41" si="1">IF(C4&lt;&gt;"",A3,"")</f>
        <v/>
      </c>
      <c r="B24" s="129" t="str">
        <f>IF(C4&lt;&gt;"",B22,"")</f>
        <v/>
      </c>
      <c r="C24" s="129" t="str">
        <f>IF(Sheet2!B21&lt;&gt;"",Sheet2!B21,"")</f>
        <v/>
      </c>
      <c r="D24" s="129" t="str">
        <f t="shared" ref="D24:D41" si="2">IF(C4&lt;&gt;"",D3,"")</f>
        <v/>
      </c>
      <c r="E24" s="64" t="str">
        <f>IF(C3&lt;&gt;"",IF(Sheet2!D21="ABS",0,Sheet2!D21),"")</f>
        <v/>
      </c>
      <c r="F24" s="64" t="str">
        <f>IF(C3&lt;&gt;"",Sheet2!F21,"")</f>
        <v/>
      </c>
      <c r="G24" s="64" t="str">
        <f>IF(C3&lt;&gt;"",Sheet2!H21,"")</f>
        <v/>
      </c>
      <c r="H24" s="64" t="str">
        <f>IF(C3&lt;&gt;"",Sheet2!J21,"")</f>
        <v/>
      </c>
      <c r="I24" s="68" t="str">
        <f>IF(C4&lt;&gt;"",IF(Sheet2!M17=50,2,IF(Sheet2!M17=100,3)),"")</f>
        <v/>
      </c>
      <c r="J24" s="129" t="str">
        <f t="shared" si="0"/>
        <v/>
      </c>
    </row>
    <row r="25" spans="1:10">
      <c r="A25" s="129" t="str">
        <f t="shared" si="1"/>
        <v/>
      </c>
      <c r="B25" s="129" t="str">
        <f>IF(C5&lt;&gt;"",B22,"")</f>
        <v/>
      </c>
      <c r="C25" s="129" t="str">
        <f>IF(Sheet2!B22&lt;&gt;"",Sheet2!B22,"")</f>
        <v/>
      </c>
      <c r="D25" s="129" t="str">
        <f t="shared" si="2"/>
        <v/>
      </c>
      <c r="E25" s="64" t="str">
        <f>IF(C4&lt;&gt;"",IF(Sheet2!D22="ABS",0,Sheet2!D22),"")</f>
        <v/>
      </c>
      <c r="F25" s="64" t="str">
        <f>IF(C4&lt;&gt;"",Sheet2!F22,"")</f>
        <v/>
      </c>
      <c r="G25" s="64" t="str">
        <f>IF(C4&lt;&gt;"",Sheet2!H22,"")</f>
        <v/>
      </c>
      <c r="H25" s="64" t="str">
        <f>IF(C4&lt;&gt;"",Sheet2!J22,"")</f>
        <v/>
      </c>
      <c r="I25" s="68" t="str">
        <f>IF(C5&lt;&gt;"",IF(Sheet2!M17=50,2,IF(Sheet2!M17=100,3)),"")</f>
        <v/>
      </c>
      <c r="J25" s="129" t="str">
        <f t="shared" si="0"/>
        <v/>
      </c>
    </row>
    <row r="26" spans="1:10">
      <c r="A26" s="129" t="str">
        <f t="shared" si="1"/>
        <v/>
      </c>
      <c r="B26" s="129" t="str">
        <f t="shared" ref="B26:B41" si="3">IF(C6&lt;&gt;"",B23,"")</f>
        <v/>
      </c>
      <c r="C26" s="129" t="str">
        <f>IF(Sheet2!B23&lt;&gt;"",Sheet2!B23,"")</f>
        <v/>
      </c>
      <c r="D26" s="129" t="str">
        <f t="shared" si="2"/>
        <v/>
      </c>
      <c r="E26" s="64" t="str">
        <f>IF(C5&lt;&gt;"",IF(Sheet2!D23="ABS",0,Sheet2!D23),"")</f>
        <v/>
      </c>
      <c r="F26" s="64" t="str">
        <f>IF(C5&lt;&gt;"",Sheet2!F23,"")</f>
        <v/>
      </c>
      <c r="G26" s="64" t="str">
        <f>IF(C5&lt;&gt;"",Sheet2!H23,"")</f>
        <v/>
      </c>
      <c r="H26" s="64" t="str">
        <f>IF(C5&lt;&gt;"",Sheet2!J23,"")</f>
        <v/>
      </c>
      <c r="I26" s="68" t="str">
        <f>IF(C6&lt;&gt;"",IF(Sheet2!M17=50,2,IF(Sheet2!M17=100,3)),"")</f>
        <v/>
      </c>
      <c r="J26" s="129" t="str">
        <f t="shared" si="0"/>
        <v/>
      </c>
    </row>
    <row r="27" spans="1:10">
      <c r="A27" s="129" t="str">
        <f t="shared" si="1"/>
        <v/>
      </c>
      <c r="B27" s="129" t="str">
        <f t="shared" si="3"/>
        <v/>
      </c>
      <c r="C27" s="129" t="str">
        <f>IF(Sheet2!B24&lt;&gt;"",Sheet2!B24,"")</f>
        <v/>
      </c>
      <c r="D27" s="129" t="str">
        <f t="shared" si="2"/>
        <v/>
      </c>
      <c r="E27" s="64" t="str">
        <f>IF(C6&lt;&gt;"",IF(Sheet2!D24="ABS",0,Sheet2!D24),"")</f>
        <v/>
      </c>
      <c r="F27" s="64" t="str">
        <f>IF(C6&lt;&gt;"",Sheet2!F24,"")</f>
        <v/>
      </c>
      <c r="G27" s="64" t="str">
        <f>IF(C6&lt;&gt;"",Sheet2!H24,"")</f>
        <v/>
      </c>
      <c r="H27" s="64" t="str">
        <f>IF(C6&lt;&gt;"",Sheet2!J24,"")</f>
        <v/>
      </c>
      <c r="I27" s="68" t="str">
        <f>IF(C7&lt;&gt;"",IF(Sheet2!M17=50,2,IF(Sheet2!M17=100,3)),"")</f>
        <v/>
      </c>
      <c r="J27" s="129" t="str">
        <f t="shared" si="0"/>
        <v/>
      </c>
    </row>
    <row r="28" spans="1:10">
      <c r="A28" s="129" t="str">
        <f t="shared" si="1"/>
        <v/>
      </c>
      <c r="B28" s="129" t="str">
        <f t="shared" si="3"/>
        <v/>
      </c>
      <c r="C28" s="129" t="str">
        <f>IF(Sheet2!B25&lt;&gt;"",Sheet2!B25,"")</f>
        <v/>
      </c>
      <c r="D28" s="129" t="str">
        <f t="shared" si="2"/>
        <v/>
      </c>
      <c r="E28" s="64" t="str">
        <f>IF(C7&lt;&gt;"",IF(Sheet2!D25="ABS",0,Sheet2!D25),"")</f>
        <v/>
      </c>
      <c r="F28" s="64" t="str">
        <f>IF(C7&lt;&gt;"",Sheet2!F25,"")</f>
        <v/>
      </c>
      <c r="G28" s="64" t="str">
        <f>IF(C7&lt;&gt;"",Sheet2!H25,"")</f>
        <v/>
      </c>
      <c r="H28" s="64" t="str">
        <f>IF(C7&lt;&gt;"",Sheet2!J25,"")</f>
        <v/>
      </c>
      <c r="I28" s="68" t="str">
        <f>IF(C8&lt;&gt;"",IF(Sheet2!M17=50,2,IF(Sheet2!M17=100,3)),"")</f>
        <v/>
      </c>
      <c r="J28" s="129" t="str">
        <f t="shared" si="0"/>
        <v/>
      </c>
    </row>
    <row r="29" spans="1:10">
      <c r="A29" s="129" t="str">
        <f t="shared" si="1"/>
        <v/>
      </c>
      <c r="B29" s="129" t="str">
        <f t="shared" si="3"/>
        <v/>
      </c>
      <c r="C29" s="129" t="str">
        <f>IF(Sheet2!B26&lt;&gt;"",Sheet2!B26,"")</f>
        <v/>
      </c>
      <c r="D29" s="129" t="str">
        <f t="shared" si="2"/>
        <v/>
      </c>
      <c r="E29" s="64" t="str">
        <f>IF(C8&lt;&gt;"",IF(Sheet2!D26="ABS",0,Sheet2!D26),"")</f>
        <v/>
      </c>
      <c r="F29" s="64" t="str">
        <f>IF(C8&lt;&gt;"",Sheet2!F26,"")</f>
        <v/>
      </c>
      <c r="G29" s="64" t="str">
        <f>IF(C8&lt;&gt;"",Sheet2!H26,"")</f>
        <v/>
      </c>
      <c r="H29" s="64" t="str">
        <f>IF(C8&lt;&gt;"",Sheet2!J26,"")</f>
        <v/>
      </c>
      <c r="I29" s="68" t="str">
        <f>IF(C9&lt;&gt;"",IF(Sheet2!M17=50,2,IF(Sheet2!M17=100,3)),"")</f>
        <v/>
      </c>
      <c r="J29" s="129" t="str">
        <f t="shared" si="0"/>
        <v/>
      </c>
    </row>
    <row r="30" spans="1:10">
      <c r="A30" s="129" t="str">
        <f t="shared" si="1"/>
        <v/>
      </c>
      <c r="B30" s="129" t="str">
        <f t="shared" si="3"/>
        <v/>
      </c>
      <c r="C30" s="129" t="str">
        <f>IF(Sheet2!B27&lt;&gt;"",Sheet2!B27,"")</f>
        <v/>
      </c>
      <c r="D30" s="129" t="str">
        <f t="shared" si="2"/>
        <v/>
      </c>
      <c r="E30" s="64" t="str">
        <f>IF(C9&lt;&gt;"",IF(Sheet2!D27="ABS",0,Sheet2!D27),"")</f>
        <v/>
      </c>
      <c r="F30" s="64" t="str">
        <f>IF(C9&lt;&gt;"",Sheet2!F27,"")</f>
        <v/>
      </c>
      <c r="G30" s="64" t="str">
        <f>IF(C9&lt;&gt;"",Sheet2!H27,"")</f>
        <v/>
      </c>
      <c r="H30" s="64" t="str">
        <f>IF(C9&lt;&gt;"",Sheet2!J27,"")</f>
        <v/>
      </c>
      <c r="I30" s="68" t="str">
        <f>IF(C10&lt;&gt;"",IF(Sheet2!M17=50,2,IF(Sheet2!M17=100,3)),"")</f>
        <v/>
      </c>
      <c r="J30" s="129" t="str">
        <f t="shared" si="0"/>
        <v/>
      </c>
    </row>
    <row r="31" spans="1:10">
      <c r="A31" s="129" t="str">
        <f t="shared" si="1"/>
        <v/>
      </c>
      <c r="B31" s="129" t="str">
        <f t="shared" si="3"/>
        <v/>
      </c>
      <c r="C31" s="129" t="str">
        <f>IF(Sheet2!B28&lt;&gt;"",Sheet2!B28,"")</f>
        <v/>
      </c>
      <c r="D31" s="129" t="str">
        <f t="shared" si="2"/>
        <v/>
      </c>
      <c r="E31" s="64" t="str">
        <f>IF(C10&lt;&gt;"",IF(Sheet2!D28="ABS",0,Sheet2!D28),"")</f>
        <v/>
      </c>
      <c r="F31" s="64" t="str">
        <f>IF(C10&lt;&gt;"",Sheet2!F28,"")</f>
        <v/>
      </c>
      <c r="G31" s="64" t="str">
        <f>IF(C10&lt;&gt;"",Sheet2!H28,"")</f>
        <v/>
      </c>
      <c r="H31" s="64" t="str">
        <f>IF(C10&lt;&gt;"",Sheet2!J28,"")</f>
        <v/>
      </c>
      <c r="I31" s="68" t="str">
        <f>IF(C11&lt;&gt;"",IF(Sheet2!M17=50,2,IF(Sheet2!M17=100,3)),"")</f>
        <v/>
      </c>
      <c r="J31" s="129" t="str">
        <f t="shared" si="0"/>
        <v/>
      </c>
    </row>
    <row r="32" spans="1:10">
      <c r="A32" s="129" t="str">
        <f t="shared" si="1"/>
        <v/>
      </c>
      <c r="B32" s="129" t="str">
        <f t="shared" si="3"/>
        <v/>
      </c>
      <c r="C32" s="129" t="str">
        <f>IF(Sheet2!B29&lt;&gt;"",Sheet2!B29,"")</f>
        <v/>
      </c>
      <c r="D32" s="129" t="str">
        <f t="shared" si="2"/>
        <v/>
      </c>
      <c r="E32" s="64" t="str">
        <f>IF(C11&lt;&gt;"",IF(Sheet2!D29="ABS",0,Sheet2!D29),"")</f>
        <v/>
      </c>
      <c r="F32" s="64" t="str">
        <f>IF(C11&lt;&gt;"",Sheet2!F29,"")</f>
        <v/>
      </c>
      <c r="G32" s="64" t="str">
        <f>IF(C11&lt;&gt;"",Sheet2!H29,"")</f>
        <v/>
      </c>
      <c r="H32" s="64" t="str">
        <f>IF(C11&lt;&gt;"",Sheet2!J29,"")</f>
        <v/>
      </c>
      <c r="I32" s="68" t="str">
        <f>IF(C12&lt;&gt;"",IF(Sheet2!M17=50,2,IF(Sheet2!M17=100,3)),"")</f>
        <v/>
      </c>
      <c r="J32" s="129" t="str">
        <f t="shared" si="0"/>
        <v/>
      </c>
    </row>
    <row r="33" spans="1:10">
      <c r="A33" s="129" t="str">
        <f t="shared" si="1"/>
        <v/>
      </c>
      <c r="B33" s="129" t="str">
        <f t="shared" si="3"/>
        <v/>
      </c>
      <c r="C33" s="129" t="str">
        <f>IF(Sheet2!B30&lt;&gt;"",Sheet2!B30,"")</f>
        <v/>
      </c>
      <c r="D33" s="129" t="str">
        <f t="shared" si="2"/>
        <v/>
      </c>
      <c r="E33" s="64" t="str">
        <f>IF(C12&lt;&gt;"",IF(Sheet2!D30="ABS",0,Sheet2!D30),"")</f>
        <v/>
      </c>
      <c r="F33" s="64" t="str">
        <f>IF(C12&lt;&gt;"",Sheet2!F30,"")</f>
        <v/>
      </c>
      <c r="G33" s="64" t="str">
        <f>IF(C12&lt;&gt;"",Sheet2!H30,"")</f>
        <v/>
      </c>
      <c r="H33" s="64" t="str">
        <f>IF(C12&lt;&gt;"",Sheet2!J30,"")</f>
        <v/>
      </c>
      <c r="I33" s="68" t="str">
        <f>IF(C13&lt;&gt;"",IF(Sheet2!M17=50,2,IF(Sheet2!M17=100,3)),"")</f>
        <v/>
      </c>
      <c r="J33" s="129" t="str">
        <f t="shared" si="0"/>
        <v/>
      </c>
    </row>
    <row r="34" spans="1:10">
      <c r="A34" s="129" t="str">
        <f t="shared" si="1"/>
        <v/>
      </c>
      <c r="B34" s="129" t="str">
        <f t="shared" si="3"/>
        <v/>
      </c>
      <c r="C34" s="129" t="str">
        <f>IF(Sheet2!B31&lt;&gt;"",Sheet2!B31,"")</f>
        <v/>
      </c>
      <c r="D34" s="129" t="str">
        <f t="shared" si="2"/>
        <v/>
      </c>
      <c r="E34" s="64" t="str">
        <f>IF(C13&lt;&gt;"",IF(Sheet2!D31="ABS",0,Sheet2!D31),"")</f>
        <v/>
      </c>
      <c r="F34" s="64" t="str">
        <f>IF(C13&lt;&gt;"",Sheet2!F31,"")</f>
        <v/>
      </c>
      <c r="G34" s="64" t="str">
        <f>IF(C13&lt;&gt;"",Sheet2!H31,"")</f>
        <v/>
      </c>
      <c r="H34" s="64" t="str">
        <f>IF(C13&lt;&gt;"",Sheet2!J31,"")</f>
        <v/>
      </c>
      <c r="I34" s="68" t="str">
        <f>IF(C14&lt;&gt;"",IF(Sheet2!M17=50,2,IF(Sheet2!M17=100,3)),"")</f>
        <v/>
      </c>
      <c r="J34" s="129" t="str">
        <f t="shared" si="0"/>
        <v/>
      </c>
    </row>
    <row r="35" spans="1:10">
      <c r="A35" s="129" t="str">
        <f t="shared" si="1"/>
        <v/>
      </c>
      <c r="B35" s="129" t="str">
        <f t="shared" si="3"/>
        <v/>
      </c>
      <c r="C35" s="129" t="str">
        <f>IF(Sheet2!B32&lt;&gt;"",Sheet2!B32,"")</f>
        <v/>
      </c>
      <c r="D35" s="129" t="str">
        <f t="shared" si="2"/>
        <v/>
      </c>
      <c r="E35" s="64" t="str">
        <f>IF(C14&lt;&gt;"",IF(Sheet2!D32="ABS",0,Sheet2!D32),"")</f>
        <v/>
      </c>
      <c r="F35" s="64" t="str">
        <f>IF(C14&lt;&gt;"",Sheet2!F32,"")</f>
        <v/>
      </c>
      <c r="G35" s="64" t="str">
        <f>IF(C14&lt;&gt;"",Sheet2!H32,"")</f>
        <v/>
      </c>
      <c r="H35" s="64" t="str">
        <f>IF(C14&lt;&gt;"",Sheet2!J32,"")</f>
        <v/>
      </c>
      <c r="I35" s="68" t="str">
        <f>IF(C15&lt;&gt;"",IF(Sheet2!M17=50,2,IF(Sheet2!M17=100,3)),"")</f>
        <v/>
      </c>
      <c r="J35" s="129" t="str">
        <f t="shared" si="0"/>
        <v/>
      </c>
    </row>
    <row r="36" spans="1:10">
      <c r="A36" s="129" t="str">
        <f t="shared" si="1"/>
        <v/>
      </c>
      <c r="B36" s="129" t="str">
        <f t="shared" si="3"/>
        <v/>
      </c>
      <c r="C36" s="129" t="str">
        <f>IF(Sheet2!B33&lt;&gt;"",Sheet2!B33,"")</f>
        <v/>
      </c>
      <c r="D36" s="129" t="str">
        <f t="shared" si="2"/>
        <v/>
      </c>
      <c r="E36" s="64" t="str">
        <f>IF(C15&lt;&gt;"",IF(Sheet2!D33="ABS",0,Sheet2!D33),"")</f>
        <v/>
      </c>
      <c r="F36" s="64" t="str">
        <f>IF(C15&lt;&gt;"",Sheet2!F33,"")</f>
        <v/>
      </c>
      <c r="G36" s="64" t="str">
        <f>IF(C15&lt;&gt;"",Sheet2!H33,"")</f>
        <v/>
      </c>
      <c r="H36" s="64" t="str">
        <f>IF(C15&lt;&gt;"",Sheet2!J33,"")</f>
        <v/>
      </c>
      <c r="I36" s="68" t="str">
        <f>IF(C16&lt;&gt;"",IF(Sheet2!M17=50,2,IF(Sheet2!M17=100,3)),"")</f>
        <v/>
      </c>
      <c r="J36" s="129" t="str">
        <f t="shared" si="0"/>
        <v/>
      </c>
    </row>
    <row r="37" spans="1:10">
      <c r="A37" s="129" t="str">
        <f t="shared" si="1"/>
        <v/>
      </c>
      <c r="B37" s="129" t="str">
        <f t="shared" si="3"/>
        <v/>
      </c>
      <c r="C37" s="129" t="str">
        <f>IF(Sheet2!B34&lt;&gt;"",Sheet2!B34,"")</f>
        <v/>
      </c>
      <c r="D37" s="129" t="str">
        <f t="shared" si="2"/>
        <v/>
      </c>
      <c r="E37" s="64" t="str">
        <f>IF(C16&lt;&gt;"",IF(Sheet2!D34="ABS",0,Sheet2!D34),"")</f>
        <v/>
      </c>
      <c r="F37" s="64" t="str">
        <f>IF(C16&lt;&gt;"",Sheet2!F34,"")</f>
        <v/>
      </c>
      <c r="G37" s="64" t="str">
        <f>IF(C16&lt;&gt;"",Sheet2!H34,"")</f>
        <v/>
      </c>
      <c r="H37" s="64" t="str">
        <f>IF(C16&lt;&gt;"",Sheet2!J34,"")</f>
        <v/>
      </c>
      <c r="I37" s="68" t="str">
        <f>IF(C17&lt;&gt;"",IF(Sheet2!M17=50,2,IF(Sheet2!M17=100,3)),"")</f>
        <v/>
      </c>
      <c r="J37" s="129" t="str">
        <f t="shared" si="0"/>
        <v/>
      </c>
    </row>
    <row r="38" spans="1:10">
      <c r="A38" s="129" t="str">
        <f t="shared" si="1"/>
        <v/>
      </c>
      <c r="B38" s="129" t="str">
        <f t="shared" si="3"/>
        <v/>
      </c>
      <c r="C38" s="129" t="str">
        <f>IF(Sheet2!B35&lt;&gt;"",Sheet2!B35,"")</f>
        <v/>
      </c>
      <c r="D38" s="129" t="str">
        <f t="shared" si="2"/>
        <v/>
      </c>
      <c r="E38" s="64" t="str">
        <f>IF(C17&lt;&gt;"",IF(Sheet2!D35="ABS",0,Sheet2!D35),"")</f>
        <v/>
      </c>
      <c r="F38" s="64" t="str">
        <f>IF(C17&lt;&gt;"",Sheet2!F35,"")</f>
        <v/>
      </c>
      <c r="G38" s="64" t="str">
        <f>IF(C17&lt;&gt;"",Sheet2!H35,"")</f>
        <v/>
      </c>
      <c r="H38" s="64" t="str">
        <f>IF(C17&lt;&gt;"",Sheet2!J35,"")</f>
        <v/>
      </c>
      <c r="I38" s="68" t="str">
        <f>IF(C18&lt;&gt;"",IF(Sheet2!M17=50,2,IF(Sheet2!M17=100,3)),"")</f>
        <v/>
      </c>
      <c r="J38" s="129" t="str">
        <f t="shared" si="0"/>
        <v/>
      </c>
    </row>
    <row r="39" spans="1:10">
      <c r="A39" s="129" t="str">
        <f t="shared" si="1"/>
        <v/>
      </c>
      <c r="B39" s="129" t="str">
        <f t="shared" si="3"/>
        <v/>
      </c>
      <c r="C39" s="129" t="str">
        <f>IF(Sheet2!B36&lt;&gt;"",Sheet2!B36,"")</f>
        <v/>
      </c>
      <c r="D39" s="129" t="str">
        <f t="shared" si="2"/>
        <v/>
      </c>
      <c r="E39" s="64" t="str">
        <f>IF(C18&lt;&gt;"",IF(Sheet2!D36="ABS",0,Sheet2!D36),"")</f>
        <v/>
      </c>
      <c r="F39" s="64" t="str">
        <f>IF(C18&lt;&gt;"",Sheet2!F36,"")</f>
        <v/>
      </c>
      <c r="G39" s="64" t="str">
        <f>IF(C18&lt;&gt;"",Sheet2!H36,"")</f>
        <v/>
      </c>
      <c r="H39" s="64" t="str">
        <f>IF(C18&lt;&gt;"",Sheet2!J36,"")</f>
        <v/>
      </c>
      <c r="I39" s="68" t="str">
        <f>IF(C19&lt;&gt;"",IF(Sheet2!M17=50,2,IF(Sheet2!M17=100,3)),"")</f>
        <v/>
      </c>
      <c r="J39" s="129" t="str">
        <f t="shared" si="0"/>
        <v/>
      </c>
    </row>
    <row r="40" spans="1:10">
      <c r="A40" s="129" t="str">
        <f t="shared" si="1"/>
        <v/>
      </c>
      <c r="B40" s="129" t="str">
        <f t="shared" si="3"/>
        <v/>
      </c>
      <c r="C40" s="129" t="str">
        <f>IF(Sheet2!B37&lt;&gt;"",Sheet2!B37,"")</f>
        <v/>
      </c>
      <c r="D40" s="129" t="str">
        <f>IF(C20&lt;&gt;"",D19,"")</f>
        <v/>
      </c>
      <c r="E40" s="64" t="str">
        <f>IF(C19&lt;&gt;"",IF(Sheet2!D37="ABS",0,Sheet2!D37),"")</f>
        <v/>
      </c>
      <c r="F40" s="64" t="str">
        <f>IF(C19&lt;&gt;"",Sheet2!F37,"")</f>
        <v/>
      </c>
      <c r="G40" s="64" t="str">
        <f>IF(C19&lt;&gt;"",Sheet2!H37,"")</f>
        <v/>
      </c>
      <c r="H40" s="64" t="str">
        <f>IF(C19&lt;&gt;"",Sheet2!J37,"")</f>
        <v/>
      </c>
      <c r="I40" s="68" t="str">
        <f>IF(C20&lt;&gt;"",IF(Sheet2!M17=50,2,IF(Sheet2!M17=100,3)),"")</f>
        <v/>
      </c>
      <c r="J40" s="129" t="str">
        <f t="shared" si="0"/>
        <v/>
      </c>
    </row>
    <row r="41" spans="1:10">
      <c r="A41" s="129" t="str">
        <f t="shared" si="1"/>
        <v/>
      </c>
      <c r="B41" s="129" t="str">
        <f t="shared" si="3"/>
        <v/>
      </c>
      <c r="C41" s="129" t="str">
        <f>IF(Sheet2!B38&lt;&gt;"",Sheet2!B38,"")</f>
        <v/>
      </c>
      <c r="D41" s="129" t="str">
        <f t="shared" si="2"/>
        <v/>
      </c>
      <c r="E41" s="64" t="str">
        <f>IF(C20&lt;&gt;"",IF(Sheet2!D38="ABS",0,Sheet2!D38),"")</f>
        <v/>
      </c>
      <c r="F41" s="64" t="str">
        <f>IF(C20&lt;&gt;"",Sheet2!F38,"")</f>
        <v/>
      </c>
      <c r="G41" s="64" t="str">
        <f>IF(C20&lt;&gt;"",Sheet2!H38,"")</f>
        <v/>
      </c>
      <c r="H41" s="64" t="str">
        <f>IF(C20&lt;&gt;"",Sheet2!J38,"")</f>
        <v/>
      </c>
      <c r="I41" s="68" t="str">
        <f>IF(C21&lt;&gt;"",IF(Sheet2!M17=50,2,IF(Sheet2!M17=100,3)),"")</f>
        <v/>
      </c>
      <c r="J41" s="129" t="str">
        <f t="shared" si="0"/>
        <v/>
      </c>
    </row>
    <row r="42" spans="1:10">
      <c r="A42" s="63" t="str">
        <f>IF(Sheet3!G8&lt;&gt;"",Sheet3!G8,"")</f>
        <v>20BBA</v>
      </c>
      <c r="B42" s="63" t="str">
        <f>IF(Sheet3!B8&lt;&gt;"",Sheet3!B8,"")</f>
        <v>Seventh</v>
      </c>
      <c r="C42" s="63" t="str">
        <f>IF(Sheet3!B19&lt;&gt;"",Sheet3!B19,"")</f>
        <v/>
      </c>
      <c r="D42" s="63" t="str">
        <f>IF(Sheet3!B9&lt;&gt;"",Sheet3!B9,"")</f>
        <v xml:space="preserve">Experiential Marketing
</v>
      </c>
      <c r="E42" s="65" t="str">
        <f>IF(C2&lt;&gt;"",IF(Sheet3!D19="ABS",0,Sheet3!D19),"")</f>
        <v/>
      </c>
      <c r="F42" s="65" t="str">
        <f>IF(C2&lt;&gt;"",Sheet3!F19,"")</f>
        <v/>
      </c>
      <c r="G42" s="65" t="str">
        <f>IF(C2&lt;&gt;"",Sheet3!H19,"")</f>
        <v/>
      </c>
      <c r="H42" s="65" t="str">
        <f>IF(C2&lt;&gt;"",Sheet3!J19,"")</f>
        <v/>
      </c>
      <c r="I42" s="63" t="str">
        <f>IF(C2&lt;&gt;"",IF(Sheet3!M17=50,2,IF(Sheet3!M17=100,3)),"")</f>
        <v/>
      </c>
      <c r="J42" s="129" t="str">
        <f t="shared" si="0"/>
        <v/>
      </c>
    </row>
    <row r="43" spans="1:10">
      <c r="A43" s="66" t="str">
        <f>IF(C3&lt;&gt;"",A2,"")</f>
        <v/>
      </c>
      <c r="B43" s="129" t="str">
        <f>IF(C3&lt;&gt;"",B22,"")</f>
        <v/>
      </c>
      <c r="C43" s="66" t="str">
        <f>IF(Sheet3!B20&lt;&gt;"",Sheet3!B20,"")</f>
        <v/>
      </c>
      <c r="D43" s="66" t="str">
        <f>IF(C3&lt;&gt;"",D2,"")</f>
        <v/>
      </c>
      <c r="E43" s="64" t="str">
        <f>IF(C2&lt;&gt;"",IF(Sheet3!D20="ABS",0,Sheet3!D20),"")</f>
        <v/>
      </c>
      <c r="F43" s="64" t="str">
        <f>IF(C2&lt;&gt;"",Sheet3!F20,"")</f>
        <v/>
      </c>
      <c r="G43" s="64" t="str">
        <f>IF(C2&lt;&gt;"",Sheet3!H20,"")</f>
        <v/>
      </c>
      <c r="H43" s="64" t="str">
        <f>IF(C2&lt;&gt;"",Sheet3!J20,"")</f>
        <v/>
      </c>
      <c r="I43" s="68" t="str">
        <f>IF(C3&lt;&gt;"",IF(Sheet3!M17=50,2,IF(Sheet3!M17=100,3)),"")</f>
        <v/>
      </c>
      <c r="J43" s="129" t="str">
        <f t="shared" si="0"/>
        <v/>
      </c>
    </row>
    <row r="44" spans="1:10">
      <c r="A44" s="129" t="str">
        <f t="shared" ref="A44:A61" si="4">IF(C4&lt;&gt;"",A3,"")</f>
        <v/>
      </c>
      <c r="B44" s="129" t="str">
        <f t="shared" ref="B44:B61" si="5">IF(C4&lt;&gt;"",B23,"")</f>
        <v/>
      </c>
      <c r="C44" s="129" t="str">
        <f>IF(Sheet3!B21&lt;&gt;"",Sheet3!B21,"")</f>
        <v/>
      </c>
      <c r="D44" s="129" t="str">
        <f t="shared" ref="D44:D61" si="6">IF(C4&lt;&gt;"",D3,"")</f>
        <v/>
      </c>
      <c r="E44" s="64" t="str">
        <f>IF(C3&lt;&gt;"",IF(Sheet3!D21="ABS",0,Sheet3!D21),"")</f>
        <v/>
      </c>
      <c r="F44" s="64" t="str">
        <f>IF(C3&lt;&gt;"",Sheet3!F21,"")</f>
        <v/>
      </c>
      <c r="G44" s="64" t="str">
        <f>IF(C3&lt;&gt;"",Sheet3!H21,"")</f>
        <v/>
      </c>
      <c r="H44" s="64" t="str">
        <f>IF(C3&lt;&gt;"",Sheet3!J21,"")</f>
        <v/>
      </c>
      <c r="I44" s="68" t="str">
        <f>IF(C4&lt;&gt;"",IF(Sheet3!M17=50,2,IF(Sheet3!M17=100,3)),"")</f>
        <v/>
      </c>
      <c r="J44" s="129" t="str">
        <f t="shared" si="0"/>
        <v/>
      </c>
    </row>
    <row r="45" spans="1:10">
      <c r="A45" s="129" t="str">
        <f t="shared" si="4"/>
        <v/>
      </c>
      <c r="B45" s="129" t="str">
        <f t="shared" si="5"/>
        <v/>
      </c>
      <c r="C45" s="129" t="str">
        <f>IF(Sheet3!B22&lt;&gt;"",Sheet3!B22,"")</f>
        <v/>
      </c>
      <c r="D45" s="129" t="str">
        <f t="shared" si="6"/>
        <v/>
      </c>
      <c r="E45" s="64" t="str">
        <f>IF(C4&lt;&gt;"",IF(Sheet3!D22="ABS",0,Sheet3!D22),"")</f>
        <v/>
      </c>
      <c r="F45" s="64" t="str">
        <f>IF(C4&lt;&gt;"",Sheet3!F22,"")</f>
        <v/>
      </c>
      <c r="G45" s="64" t="str">
        <f>IF(C4&lt;&gt;"",Sheet3!H22,"")</f>
        <v/>
      </c>
      <c r="H45" s="64" t="str">
        <f>IF(C4&lt;&gt;"",Sheet3!J22,"")</f>
        <v/>
      </c>
      <c r="I45" s="68" t="str">
        <f>IF(C5&lt;&gt;"",IF(Sheet3!M17=50,2,IF(Sheet3!M17=100,3)),"")</f>
        <v/>
      </c>
      <c r="J45" s="129" t="str">
        <f t="shared" si="0"/>
        <v/>
      </c>
    </row>
    <row r="46" spans="1:10">
      <c r="A46" s="129" t="str">
        <f t="shared" si="4"/>
        <v/>
      </c>
      <c r="B46" s="129" t="str">
        <f t="shared" si="5"/>
        <v/>
      </c>
      <c r="C46" s="129" t="str">
        <f>IF(Sheet3!B23&lt;&gt;"",Sheet3!B23,"")</f>
        <v/>
      </c>
      <c r="D46" s="129" t="str">
        <f t="shared" si="6"/>
        <v/>
      </c>
      <c r="E46" s="64" t="str">
        <f>IF(C5&lt;&gt;"",IF(Sheet3!D23="ABS",0,Sheet3!D23),"")</f>
        <v/>
      </c>
      <c r="F46" s="64" t="str">
        <f>IF(C5&lt;&gt;"",Sheet3!F23,"")</f>
        <v/>
      </c>
      <c r="G46" s="64" t="str">
        <f>IF(C5&lt;&gt;"",Sheet3!H23,"")</f>
        <v/>
      </c>
      <c r="H46" s="64" t="str">
        <f>IF(C5&lt;&gt;"",Sheet3!J23,"")</f>
        <v/>
      </c>
      <c r="I46" s="68" t="str">
        <f>IF(C6&lt;&gt;"",IF(Sheet3!M17=50,2,IF(Sheet3!M17=100,3)),"")</f>
        <v/>
      </c>
      <c r="J46" s="129" t="str">
        <f t="shared" si="0"/>
        <v/>
      </c>
    </row>
    <row r="47" spans="1:10">
      <c r="A47" s="129" t="str">
        <f t="shared" si="4"/>
        <v/>
      </c>
      <c r="B47" s="129" t="str">
        <f t="shared" si="5"/>
        <v/>
      </c>
      <c r="C47" s="129" t="str">
        <f>IF(Sheet3!B24&lt;&gt;"",Sheet3!B24,"")</f>
        <v/>
      </c>
      <c r="D47" s="129" t="str">
        <f t="shared" si="6"/>
        <v/>
      </c>
      <c r="E47" s="64" t="str">
        <f>IF(C6&lt;&gt;"",IF(Sheet3!D24="ABS",0,Sheet3!D24),"")</f>
        <v/>
      </c>
      <c r="F47" s="64" t="str">
        <f>IF(C6&lt;&gt;"",Sheet3!F24,"")</f>
        <v/>
      </c>
      <c r="G47" s="64" t="str">
        <f>IF(C6&lt;&gt;"",Sheet3!H24,"")</f>
        <v/>
      </c>
      <c r="H47" s="64" t="str">
        <f>IF(C6&lt;&gt;"",Sheet3!J24,"")</f>
        <v/>
      </c>
      <c r="I47" s="68" t="str">
        <f>IF(C7&lt;&gt;"",IF(Sheet3!M17=50,2,IF(Sheet3!M17=100,3)),"")</f>
        <v/>
      </c>
      <c r="J47" s="129" t="str">
        <f t="shared" si="0"/>
        <v/>
      </c>
    </row>
    <row r="48" spans="1:10">
      <c r="A48" s="129" t="str">
        <f t="shared" si="4"/>
        <v/>
      </c>
      <c r="B48" s="129" t="str">
        <f t="shared" si="5"/>
        <v/>
      </c>
      <c r="C48" s="129" t="str">
        <f>IF(Sheet3!B25&lt;&gt;"",Sheet3!B25,"")</f>
        <v/>
      </c>
      <c r="D48" s="129" t="str">
        <f t="shared" si="6"/>
        <v/>
      </c>
      <c r="E48" s="64" t="str">
        <f>IF(C7&lt;&gt;"",IF(Sheet3!D25="ABS",0,Sheet3!D25),"")</f>
        <v/>
      </c>
      <c r="F48" s="64" t="str">
        <f>IF(C7&lt;&gt;"",Sheet3!F25,"")</f>
        <v/>
      </c>
      <c r="G48" s="64" t="str">
        <f>IF(C7&lt;&gt;"",Sheet3!H25,"")</f>
        <v/>
      </c>
      <c r="H48" s="64" t="str">
        <f>IF(C7&lt;&gt;"",Sheet3!J25,"")</f>
        <v/>
      </c>
      <c r="I48" s="68" t="str">
        <f>IF(C8&lt;&gt;"",IF(Sheet3!M17=50,2,IF(Sheet3!M17=100,3)),"")</f>
        <v/>
      </c>
      <c r="J48" s="129" t="str">
        <f t="shared" si="0"/>
        <v/>
      </c>
    </row>
    <row r="49" spans="1:10">
      <c r="A49" s="129" t="str">
        <f t="shared" si="4"/>
        <v/>
      </c>
      <c r="B49" s="129" t="str">
        <f t="shared" si="5"/>
        <v/>
      </c>
      <c r="C49" s="129" t="str">
        <f>IF(Sheet3!B26&lt;&gt;"",Sheet3!B26,"")</f>
        <v/>
      </c>
      <c r="D49" s="129" t="str">
        <f t="shared" si="6"/>
        <v/>
      </c>
      <c r="E49" s="64" t="str">
        <f>IF(C8&lt;&gt;"",IF(Sheet3!D26="ABS",0,Sheet3!D26),"")</f>
        <v/>
      </c>
      <c r="F49" s="64" t="str">
        <f>IF(C8&lt;&gt;"",Sheet3!F26,"")</f>
        <v/>
      </c>
      <c r="G49" s="64" t="str">
        <f>IF(C8&lt;&gt;"",Sheet3!H26,"")</f>
        <v/>
      </c>
      <c r="H49" s="64" t="str">
        <f>IF(C8&lt;&gt;"",Sheet3!J26,"")</f>
        <v/>
      </c>
      <c r="I49" s="68" t="str">
        <f>IF(C9&lt;&gt;"",IF(Sheet3!M17=50,2,IF(Sheet3!M17=100,3)),"")</f>
        <v/>
      </c>
      <c r="J49" s="129" t="str">
        <f t="shared" si="0"/>
        <v/>
      </c>
    </row>
    <row r="50" spans="1:10">
      <c r="A50" s="129" t="str">
        <f t="shared" si="4"/>
        <v/>
      </c>
      <c r="B50" s="129" t="str">
        <f t="shared" si="5"/>
        <v/>
      </c>
      <c r="C50" s="129" t="str">
        <f>IF(Sheet3!B27&lt;&gt;"",Sheet3!B27,"")</f>
        <v/>
      </c>
      <c r="D50" s="129" t="str">
        <f t="shared" si="6"/>
        <v/>
      </c>
      <c r="E50" s="64" t="str">
        <f>IF(C9&lt;&gt;"",IF(Sheet3!D27="ABS",0,Sheet3!D27),"")</f>
        <v/>
      </c>
      <c r="F50" s="64" t="str">
        <f>IF(C9&lt;&gt;"",Sheet3!F27,"")</f>
        <v/>
      </c>
      <c r="G50" s="64" t="str">
        <f>IF(C9&lt;&gt;"",Sheet3!H27,"")</f>
        <v/>
      </c>
      <c r="H50" s="64" t="str">
        <f>IF(C9&lt;&gt;"",Sheet3!J27,"")</f>
        <v/>
      </c>
      <c r="I50" s="68" t="str">
        <f>IF(C10&lt;&gt;"",IF(Sheet3!M17=50,2,IF(Sheet3!M17=100,3)),"")</f>
        <v/>
      </c>
      <c r="J50" s="129" t="str">
        <f t="shared" si="0"/>
        <v/>
      </c>
    </row>
    <row r="51" spans="1:10">
      <c r="A51" s="129" t="str">
        <f t="shared" si="4"/>
        <v/>
      </c>
      <c r="B51" s="129" t="str">
        <f t="shared" si="5"/>
        <v/>
      </c>
      <c r="C51" s="129" t="str">
        <f>IF(Sheet3!B28&lt;&gt;"",Sheet3!B28,"")</f>
        <v/>
      </c>
      <c r="D51" s="129" t="str">
        <f t="shared" si="6"/>
        <v/>
      </c>
      <c r="E51" s="64" t="str">
        <f>IF(C10&lt;&gt;"",IF(Sheet3!D28="ABS",0,Sheet3!D28),"")</f>
        <v/>
      </c>
      <c r="F51" s="64" t="str">
        <f>IF(C10&lt;&gt;"",Sheet3!F28,"")</f>
        <v/>
      </c>
      <c r="G51" s="64" t="str">
        <f>IF(C10&lt;&gt;"",Sheet3!H28,"")</f>
        <v/>
      </c>
      <c r="H51" s="64" t="str">
        <f>IF(C10&lt;&gt;"",Sheet3!J28,"")</f>
        <v/>
      </c>
      <c r="I51" s="68" t="str">
        <f>IF(C11&lt;&gt;"",IF(Sheet3!M17=50,2,IF(Sheet3!M17=100,3)),"")</f>
        <v/>
      </c>
      <c r="J51" s="129" t="str">
        <f t="shared" si="0"/>
        <v/>
      </c>
    </row>
    <row r="52" spans="1:10">
      <c r="A52" s="129" t="str">
        <f t="shared" si="4"/>
        <v/>
      </c>
      <c r="B52" s="129" t="str">
        <f t="shared" si="5"/>
        <v/>
      </c>
      <c r="C52" s="129" t="str">
        <f>IF(Sheet3!B29&lt;&gt;"",Sheet3!B29,"")</f>
        <v/>
      </c>
      <c r="D52" s="129" t="str">
        <f t="shared" si="6"/>
        <v/>
      </c>
      <c r="E52" s="64" t="str">
        <f>IF(C11&lt;&gt;"",IF(Sheet3!D29="ABS",0,Sheet3!D29),"")</f>
        <v/>
      </c>
      <c r="F52" s="64" t="str">
        <f>IF(C11&lt;&gt;"",Sheet3!F29,"")</f>
        <v/>
      </c>
      <c r="G52" s="64" t="str">
        <f>IF(C11&lt;&gt;"",Sheet3!H29,"")</f>
        <v/>
      </c>
      <c r="H52" s="64" t="str">
        <f>IF(C11&lt;&gt;"",Sheet3!J29,"")</f>
        <v/>
      </c>
      <c r="I52" s="68" t="str">
        <f>IF(C12&lt;&gt;"",IF(Sheet3!M17=50,2,IF(Sheet3!M17=100,3)),"")</f>
        <v/>
      </c>
      <c r="J52" s="129" t="str">
        <f t="shared" si="0"/>
        <v/>
      </c>
    </row>
    <row r="53" spans="1:10">
      <c r="A53" s="129" t="str">
        <f t="shared" si="4"/>
        <v/>
      </c>
      <c r="B53" s="129" t="str">
        <f t="shared" si="5"/>
        <v/>
      </c>
      <c r="C53" s="129" t="str">
        <f>IF(Sheet3!B30&lt;&gt;"",Sheet3!B30,"")</f>
        <v/>
      </c>
      <c r="D53" s="129" t="str">
        <f t="shared" si="6"/>
        <v/>
      </c>
      <c r="E53" s="64" t="str">
        <f>IF(C12&lt;&gt;"",IF(Sheet3!D30="ABS",0,Sheet3!D30),"")</f>
        <v/>
      </c>
      <c r="F53" s="64" t="str">
        <f>IF(C12&lt;&gt;"",Sheet3!F30,"")</f>
        <v/>
      </c>
      <c r="G53" s="64" t="str">
        <f>IF(C12&lt;&gt;"",Sheet3!H30,"")</f>
        <v/>
      </c>
      <c r="H53" s="64" t="str">
        <f>IF(C12&lt;&gt;"",Sheet3!J30,"")</f>
        <v/>
      </c>
      <c r="I53" s="68" t="str">
        <f>IF(C13&lt;&gt;"",IF(Sheet3!M17=50,2,IF(Sheet3!M17=100,3)),"")</f>
        <v/>
      </c>
      <c r="J53" s="129" t="str">
        <f t="shared" si="0"/>
        <v/>
      </c>
    </row>
    <row r="54" spans="1:10">
      <c r="A54" s="129" t="str">
        <f t="shared" si="4"/>
        <v/>
      </c>
      <c r="B54" s="129" t="str">
        <f t="shared" si="5"/>
        <v/>
      </c>
      <c r="C54" s="129" t="str">
        <f>IF(Sheet3!B31&lt;&gt;"",Sheet3!B31,"")</f>
        <v/>
      </c>
      <c r="D54" s="129" t="str">
        <f t="shared" si="6"/>
        <v/>
      </c>
      <c r="E54" s="64" t="str">
        <f>IF(C13&lt;&gt;"",IF(Sheet3!D31="ABS",0,Sheet3!D31),"")</f>
        <v/>
      </c>
      <c r="F54" s="64" t="str">
        <f>IF(C13&lt;&gt;"",Sheet3!F31,"")</f>
        <v/>
      </c>
      <c r="G54" s="64" t="str">
        <f>IF(C13&lt;&gt;"",Sheet3!H31,"")</f>
        <v/>
      </c>
      <c r="H54" s="64" t="str">
        <f>IF(C13&lt;&gt;"",Sheet3!J31,"")</f>
        <v/>
      </c>
      <c r="I54" s="68" t="str">
        <f>IF(C14&lt;&gt;"",IF(Sheet3!M17=50,2,IF(Sheet3!M17=100,3)),"")</f>
        <v/>
      </c>
      <c r="J54" s="129" t="str">
        <f t="shared" si="0"/>
        <v/>
      </c>
    </row>
    <row r="55" spans="1:10">
      <c r="A55" s="129" t="str">
        <f t="shared" si="4"/>
        <v/>
      </c>
      <c r="B55" s="129" t="str">
        <f t="shared" si="5"/>
        <v/>
      </c>
      <c r="C55" s="129" t="str">
        <f>IF(Sheet3!B32&lt;&gt;"",Sheet3!B32,"")</f>
        <v/>
      </c>
      <c r="D55" s="129" t="str">
        <f t="shared" si="6"/>
        <v/>
      </c>
      <c r="E55" s="64" t="str">
        <f>IF(C14&lt;&gt;"",IF(Sheet3!D32="ABS",0,Sheet3!D32),"")</f>
        <v/>
      </c>
      <c r="F55" s="64" t="str">
        <f>IF(C14&lt;&gt;"",Sheet3!F32,"")</f>
        <v/>
      </c>
      <c r="G55" s="64" t="str">
        <f>IF(C14&lt;&gt;"",Sheet3!H32,"")</f>
        <v/>
      </c>
      <c r="H55" s="64" t="str">
        <f>IF(C14&lt;&gt;"",Sheet3!J32,"")</f>
        <v/>
      </c>
      <c r="I55" s="68" t="str">
        <f>IF(C15&lt;&gt;"",IF(Sheet3!M17=50,2,IF(Sheet3!M17=100,3)),"")</f>
        <v/>
      </c>
      <c r="J55" s="129" t="str">
        <f t="shared" si="0"/>
        <v/>
      </c>
    </row>
    <row r="56" spans="1:10">
      <c r="A56" s="129" t="str">
        <f t="shared" si="4"/>
        <v/>
      </c>
      <c r="B56" s="129" t="str">
        <f t="shared" si="5"/>
        <v/>
      </c>
      <c r="C56" s="129" t="str">
        <f>IF(Sheet3!B33&lt;&gt;"",Sheet3!B33,"")</f>
        <v/>
      </c>
      <c r="D56" s="129" t="str">
        <f t="shared" si="6"/>
        <v/>
      </c>
      <c r="E56" s="64" t="str">
        <f>IF(C15&lt;&gt;"",IF(Sheet3!D33="ABS",0,Sheet3!D33),"")</f>
        <v/>
      </c>
      <c r="F56" s="64" t="str">
        <f>IF(C15&lt;&gt;"",Sheet3!F33,"")</f>
        <v/>
      </c>
      <c r="G56" s="64" t="str">
        <f>IF(C15&lt;&gt;"",Sheet3!H33,"")</f>
        <v/>
      </c>
      <c r="H56" s="64" t="str">
        <f>IF(C15&lt;&gt;"",Sheet3!J33,"")</f>
        <v/>
      </c>
      <c r="I56" s="68" t="str">
        <f>IF(C16&lt;&gt;"",IF(Sheet3!M17=50,2,IF(Sheet3!M17=100,3)),"")</f>
        <v/>
      </c>
      <c r="J56" s="129" t="str">
        <f t="shared" si="0"/>
        <v/>
      </c>
    </row>
    <row r="57" spans="1:10">
      <c r="A57" s="129" t="str">
        <f t="shared" si="4"/>
        <v/>
      </c>
      <c r="B57" s="129" t="str">
        <f>IF(C17&lt;&gt;"",B36,"")</f>
        <v/>
      </c>
      <c r="C57" s="129" t="str">
        <f>IF(Sheet3!B34&lt;&gt;"",Sheet3!B34,"")</f>
        <v/>
      </c>
      <c r="D57" s="129" t="str">
        <f t="shared" si="6"/>
        <v/>
      </c>
      <c r="E57" s="64" t="str">
        <f>IF(C16&lt;&gt;"",IF(Sheet3!D34="ABS",0,Sheet3!D34),"")</f>
        <v/>
      </c>
      <c r="F57" s="64" t="str">
        <f>IF(C16&lt;&gt;"",Sheet3!F34,"")</f>
        <v/>
      </c>
      <c r="G57" s="64" t="str">
        <f>IF(C16&lt;&gt;"",Sheet3!H34,"")</f>
        <v/>
      </c>
      <c r="H57" s="64" t="str">
        <f>IF(C16&lt;&gt;"",Sheet3!J34,"")</f>
        <v/>
      </c>
      <c r="I57" s="68" t="str">
        <f>IF(C17&lt;&gt;"",IF(Sheet3!M17=50,2,IF(Sheet3!M17=100,3)),"")</f>
        <v/>
      </c>
      <c r="J57" s="129" t="str">
        <f t="shared" si="0"/>
        <v/>
      </c>
    </row>
    <row r="58" spans="1:10">
      <c r="A58" s="129" t="str">
        <f t="shared" si="4"/>
        <v/>
      </c>
      <c r="B58" s="129" t="str">
        <f t="shared" si="5"/>
        <v/>
      </c>
      <c r="C58" s="129" t="str">
        <f>IF(Sheet3!B35&lt;&gt;"",Sheet3!B35,"")</f>
        <v/>
      </c>
      <c r="D58" s="129" t="str">
        <f t="shared" si="6"/>
        <v/>
      </c>
      <c r="E58" s="64" t="str">
        <f>IF(C17&lt;&gt;"",IF(Sheet3!D35="ABS",0,Sheet3!D35),"")</f>
        <v/>
      </c>
      <c r="F58" s="64" t="str">
        <f>IF(C17&lt;&gt;"",Sheet3!F35,"")</f>
        <v/>
      </c>
      <c r="G58" s="64" t="str">
        <f>IF(C17&lt;&gt;"",Sheet3!H35,"")</f>
        <v/>
      </c>
      <c r="H58" s="64" t="str">
        <f>IF(C17&lt;&gt;"",Sheet3!J35,"")</f>
        <v/>
      </c>
      <c r="I58" s="68" t="str">
        <f>IF(C18&lt;&gt;"",IF(Sheet3!M17=50,2,IF(Sheet3!M17=100,3)),"")</f>
        <v/>
      </c>
      <c r="J58" s="129" t="str">
        <f t="shared" si="0"/>
        <v/>
      </c>
    </row>
    <row r="59" spans="1:10">
      <c r="A59" s="129" t="str">
        <f t="shared" si="4"/>
        <v/>
      </c>
      <c r="B59" s="129" t="str">
        <f t="shared" si="5"/>
        <v/>
      </c>
      <c r="C59" s="129" t="str">
        <f>IF(Sheet3!B36&lt;&gt;"",Sheet3!B36,"")</f>
        <v/>
      </c>
      <c r="D59" s="129" t="str">
        <f t="shared" si="6"/>
        <v/>
      </c>
      <c r="E59" s="64" t="str">
        <f>IF(C18&lt;&gt;"",IF(Sheet3!D36="ABS",0,Sheet3!D36),"")</f>
        <v/>
      </c>
      <c r="F59" s="64" t="str">
        <f>IF(C18&lt;&gt;"",Sheet3!F36,"")</f>
        <v/>
      </c>
      <c r="G59" s="64" t="str">
        <f>IF(C18&lt;&gt;"",Sheet3!H36,"")</f>
        <v/>
      </c>
      <c r="H59" s="64" t="str">
        <f>IF(C18&lt;&gt;"",Sheet3!J36,"")</f>
        <v/>
      </c>
      <c r="I59" s="68" t="str">
        <f>IF(C19&lt;&gt;"",IF(Sheet3!M17=50,2,IF(Sheet3!M17=100,3)),"")</f>
        <v/>
      </c>
      <c r="J59" s="129" t="str">
        <f t="shared" si="0"/>
        <v/>
      </c>
    </row>
    <row r="60" spans="1:10">
      <c r="A60" s="129" t="str">
        <f t="shared" si="4"/>
        <v/>
      </c>
      <c r="B60" s="129" t="str">
        <f t="shared" si="5"/>
        <v/>
      </c>
      <c r="C60" s="129" t="str">
        <f>IF(Sheet3!B37&lt;&gt;"",Sheet3!B37,"")</f>
        <v/>
      </c>
      <c r="D60" s="129" t="str">
        <f t="shared" si="6"/>
        <v/>
      </c>
      <c r="E60" s="64" t="str">
        <f>IF(C19&lt;&gt;"",IF(Sheet3!D37="ABS",0,Sheet3!D37),"")</f>
        <v/>
      </c>
      <c r="F60" s="64" t="str">
        <f>IF(C19&lt;&gt;"",Sheet3!F37,"")</f>
        <v/>
      </c>
      <c r="G60" s="64" t="str">
        <f>IF(C19&lt;&gt;"",Sheet3!H37,"")</f>
        <v/>
      </c>
      <c r="H60" s="64" t="str">
        <f>IF(C19&lt;&gt;"",Sheet3!J37,"")</f>
        <v/>
      </c>
      <c r="I60" s="68" t="str">
        <f>IF(C20&lt;&gt;"",IF(Sheet3!M17=50,2,IF(Sheet3!M17=100,3)),"")</f>
        <v/>
      </c>
      <c r="J60" s="129" t="str">
        <f t="shared" si="0"/>
        <v/>
      </c>
    </row>
    <row r="61" spans="1:10">
      <c r="A61" s="129" t="str">
        <f t="shared" si="4"/>
        <v/>
      </c>
      <c r="B61" s="129" t="str">
        <f t="shared" si="5"/>
        <v/>
      </c>
      <c r="C61" s="129" t="str">
        <f>IF(Sheet3!B38&lt;&gt;"",Sheet3!B38,"")</f>
        <v/>
      </c>
      <c r="D61" s="129" t="str">
        <f t="shared" si="6"/>
        <v/>
      </c>
      <c r="E61" s="64" t="str">
        <f>IF(C20&lt;&gt;"",IF(Sheet3!D38="ABS",0,Sheet3!D38),"")</f>
        <v/>
      </c>
      <c r="F61" s="64" t="str">
        <f>IF(C20&lt;&gt;"",Sheet3!F38,"")</f>
        <v/>
      </c>
      <c r="G61" s="64" t="str">
        <f>IF(C20&lt;&gt;"",Sheet3!H38,"")</f>
        <v/>
      </c>
      <c r="H61" s="64" t="str">
        <f>IF(C20&lt;&gt;"",Sheet3!J38,"")</f>
        <v/>
      </c>
      <c r="I61" s="68" t="str">
        <f>IF(C21&lt;&gt;"",IF(Sheet3!M17=50,2,IF(Sheet3!M17=100,3)),"")</f>
        <v/>
      </c>
      <c r="J61" s="129" t="str">
        <f t="shared" si="0"/>
        <v/>
      </c>
    </row>
    <row r="62" spans="1:10">
      <c r="A62" s="63" t="str">
        <f>IF(Sheet4!G8&lt;&gt;"",Sheet4!G8,"")</f>
        <v>20BBA</v>
      </c>
      <c r="B62" s="63" t="str">
        <f>IF(Sheet4!B8&lt;&gt;"",Sheet4!B8,"")</f>
        <v>Seventh</v>
      </c>
      <c r="C62" s="63" t="str">
        <f>IF(Sheet4!B19&lt;&gt;"",Sheet4!B19,"")</f>
        <v/>
      </c>
      <c r="D62" s="63" t="str">
        <f>IF(Sheet4!B9&lt;&gt;"",Sheet4!B9,"")</f>
        <v xml:space="preserve">Experiential Marketing
</v>
      </c>
      <c r="E62" s="65" t="str">
        <f>IF(C2&lt;&gt;"",IF(Sheet4!D19="ABS",0,Sheet4!D19),"")</f>
        <v/>
      </c>
      <c r="F62" s="65" t="str">
        <f>IF(C2&lt;&gt;"",Sheet4!F19,"")</f>
        <v/>
      </c>
      <c r="G62" s="65" t="str">
        <f>IF(C2&lt;&gt;"",Sheet4!H19,"")</f>
        <v/>
      </c>
      <c r="H62" s="65" t="str">
        <f>IF(C2&lt;&gt;"",Sheet4!J19,"")</f>
        <v/>
      </c>
      <c r="I62" s="63" t="str">
        <f>IF(C2&lt;&gt;"",IF(Sheet4!M17=50,2,IF(Sheet4!M17=100,3)),"")</f>
        <v/>
      </c>
      <c r="J62" s="129" t="str">
        <f t="shared" si="0"/>
        <v/>
      </c>
    </row>
    <row r="63" spans="1:10">
      <c r="A63" s="66" t="str">
        <f>IF(C3&lt;&gt;"",A2,"")</f>
        <v/>
      </c>
      <c r="B63" s="66" t="str">
        <f>IF(C3&lt;&gt;"",B22,"")</f>
        <v/>
      </c>
      <c r="C63" s="66" t="str">
        <f>IF(Sheet4!B20&lt;&gt;"",Sheet4!B20,"")</f>
        <v/>
      </c>
      <c r="D63" s="66" t="str">
        <f>IF(C3&lt;&gt;"",D2,"")</f>
        <v/>
      </c>
      <c r="E63" s="64" t="str">
        <f>IF(C2&lt;&gt;"",IF(Sheet4!D20="ABS",0,Sheet4!D20),"")</f>
        <v/>
      </c>
      <c r="F63" s="64" t="str">
        <f>IF(C2&lt;&gt;"",Sheet4!F20,"")</f>
        <v/>
      </c>
      <c r="G63" s="64" t="str">
        <f>IF(C2&lt;&gt;"",Sheet4!H20,"")</f>
        <v/>
      </c>
      <c r="H63" s="64" t="str">
        <f>IF(C2&lt;&gt;"",Sheet4!J20,"")</f>
        <v/>
      </c>
      <c r="I63" s="68" t="str">
        <f>IF(C3&lt;&gt;"",IF(Sheet4!M17=50,2,IF(Sheet4!M17=100,3)),"")</f>
        <v/>
      </c>
      <c r="J63" s="129" t="str">
        <f t="shared" si="0"/>
        <v/>
      </c>
    </row>
    <row r="64" spans="1:10">
      <c r="A64" s="129" t="str">
        <f t="shared" ref="A64:A81" si="7">IF(C4&lt;&gt;"",A3,"")</f>
        <v/>
      </c>
      <c r="B64" s="129" t="str">
        <f t="shared" ref="B64:B81" si="8">IF(C4&lt;&gt;"",B23,"")</f>
        <v/>
      </c>
      <c r="C64" s="129" t="str">
        <f>IF(Sheet4!B21&lt;&gt;"",Sheet4!B21,"")</f>
        <v/>
      </c>
      <c r="D64" s="129" t="str">
        <f t="shared" ref="D64:D81" si="9">IF(C4&lt;&gt;"",D3,"")</f>
        <v/>
      </c>
      <c r="E64" s="64" t="str">
        <f>IF(C3&lt;&gt;"",IF(Sheet4!D21="ABS",0,Sheet4!D21),"")</f>
        <v/>
      </c>
      <c r="F64" s="64" t="str">
        <f>IF(C3&lt;&gt;"",Sheet4!F21,"")</f>
        <v/>
      </c>
      <c r="G64" s="64" t="str">
        <f>IF(C3&lt;&gt;"",Sheet4!H21,"")</f>
        <v/>
      </c>
      <c r="H64" s="64" t="str">
        <f>IF(C3&lt;&gt;"",Sheet4!J21,"")</f>
        <v/>
      </c>
      <c r="I64" s="68" t="str">
        <f>IF(C4&lt;&gt;"",IF(Sheet4!M17=50,2,IF(Sheet4!M17=100,3)),"")</f>
        <v/>
      </c>
      <c r="J64" s="129" t="str">
        <f t="shared" si="0"/>
        <v/>
      </c>
    </row>
    <row r="65" spans="1:10">
      <c r="A65" s="129" t="str">
        <f t="shared" si="7"/>
        <v/>
      </c>
      <c r="B65" s="129" t="str">
        <f t="shared" si="8"/>
        <v/>
      </c>
      <c r="C65" s="129" t="str">
        <f>IF(Sheet4!B22&lt;&gt;"",Sheet4!B22,"")</f>
        <v/>
      </c>
      <c r="D65" s="129" t="str">
        <f t="shared" si="9"/>
        <v/>
      </c>
      <c r="E65" s="64" t="str">
        <f>IF(C4&lt;&gt;"",IF(Sheet4!D22="ABS",0,Sheet4!D22),"")</f>
        <v/>
      </c>
      <c r="F65" s="64" t="str">
        <f>IF(C4&lt;&gt;"",Sheet4!F22,"")</f>
        <v/>
      </c>
      <c r="G65" s="64" t="str">
        <f>IF(C4&lt;&gt;"",Sheet4!H22,"")</f>
        <v/>
      </c>
      <c r="H65" s="64" t="str">
        <f>IF(C4&lt;&gt;"",Sheet4!J22,"")</f>
        <v/>
      </c>
      <c r="I65" s="68" t="str">
        <f>IF(C5&lt;&gt;"",IF(Sheet4!M17=50,2,IF(Sheet4!M17=100,3)),"")</f>
        <v/>
      </c>
      <c r="J65" s="129" t="str">
        <f t="shared" si="0"/>
        <v/>
      </c>
    </row>
    <row r="66" spans="1:10">
      <c r="A66" s="129" t="str">
        <f t="shared" si="7"/>
        <v/>
      </c>
      <c r="B66" s="129" t="str">
        <f t="shared" si="8"/>
        <v/>
      </c>
      <c r="C66" s="129" t="str">
        <f>IF(Sheet4!B23&lt;&gt;"",Sheet4!B23,"")</f>
        <v/>
      </c>
      <c r="D66" s="129" t="str">
        <f t="shared" si="9"/>
        <v/>
      </c>
      <c r="E66" s="64" t="str">
        <f>IF(C5&lt;&gt;"",IF(Sheet4!D23="ABS",0,Sheet4!D23),"")</f>
        <v/>
      </c>
      <c r="F66" s="64" t="str">
        <f>IF(C5&lt;&gt;"",Sheet4!F23,"")</f>
        <v/>
      </c>
      <c r="G66" s="64" t="str">
        <f>IF(C5&lt;&gt;"",Sheet4!H23,"")</f>
        <v/>
      </c>
      <c r="H66" s="64" t="str">
        <f>IF(C5&lt;&gt;"",Sheet4!J23,"")</f>
        <v/>
      </c>
      <c r="I66" s="68" t="str">
        <f>IF(C6&lt;&gt;"",IF(Sheet4!M17=50,2,IF(Sheet4!M17=100,3)),"")</f>
        <v/>
      </c>
      <c r="J66" s="129" t="str">
        <f t="shared" si="0"/>
        <v/>
      </c>
    </row>
    <row r="67" spans="1:10">
      <c r="A67" s="129" t="str">
        <f t="shared" si="7"/>
        <v/>
      </c>
      <c r="B67" s="129" t="str">
        <f t="shared" si="8"/>
        <v/>
      </c>
      <c r="C67" s="129" t="str">
        <f>IF(Sheet4!B24&lt;&gt;"",Sheet4!B24,"")</f>
        <v/>
      </c>
      <c r="D67" s="129" t="str">
        <f t="shared" si="9"/>
        <v/>
      </c>
      <c r="E67" s="64" t="str">
        <f>IF(C6&lt;&gt;"",IF(Sheet4!D24="ABS",0,Sheet4!D24),"")</f>
        <v/>
      </c>
      <c r="F67" s="64" t="str">
        <f>IF(C6&lt;&gt;"",Sheet4!F24,"")</f>
        <v/>
      </c>
      <c r="G67" s="64" t="str">
        <f>IF(C6&lt;&gt;"",Sheet4!H24,"")</f>
        <v/>
      </c>
      <c r="H67" s="64" t="str">
        <f>IF(C6&lt;&gt;"",Sheet4!J24,"")</f>
        <v/>
      </c>
      <c r="I67" s="68" t="str">
        <f>IF(C7&lt;&gt;"",IF(Sheet4!M17=50,2,IF(Sheet4!M17=100,3)),"")</f>
        <v/>
      </c>
      <c r="J67" s="129" t="str">
        <f t="shared" si="0"/>
        <v/>
      </c>
    </row>
    <row r="68" spans="1:10">
      <c r="A68" s="129" t="str">
        <f t="shared" si="7"/>
        <v/>
      </c>
      <c r="B68" s="129" t="str">
        <f t="shared" si="8"/>
        <v/>
      </c>
      <c r="C68" s="129" t="str">
        <f>IF(Sheet4!B25&lt;&gt;"",Sheet4!B25,"")</f>
        <v/>
      </c>
      <c r="D68" s="129" t="str">
        <f t="shared" si="9"/>
        <v/>
      </c>
      <c r="E68" s="64" t="str">
        <f>IF(C7&lt;&gt;"",IF(Sheet4!D25="ABS",0,Sheet4!D25),"")</f>
        <v/>
      </c>
      <c r="F68" s="64" t="str">
        <f>IF(C7&lt;&gt;"",Sheet4!F25,"")</f>
        <v/>
      </c>
      <c r="G68" s="64" t="str">
        <f>IF(C7&lt;&gt;"",Sheet4!H25,"")</f>
        <v/>
      </c>
      <c r="H68" s="64" t="str">
        <f>IF(C7&lt;&gt;"",Sheet4!J25,"")</f>
        <v/>
      </c>
      <c r="I68" s="68" t="str">
        <f>IF(C8&lt;&gt;"",IF(Sheet4!M17=50,2,IF(Sheet4!M17=100,3)),"")</f>
        <v/>
      </c>
      <c r="J68" s="129" t="str">
        <f t="shared" ref="J68:J131" si="10">IF(C68&lt;&gt;"",J67,"")</f>
        <v/>
      </c>
    </row>
    <row r="69" spans="1:10">
      <c r="A69" s="129" t="str">
        <f t="shared" si="7"/>
        <v/>
      </c>
      <c r="B69" s="129" t="str">
        <f t="shared" si="8"/>
        <v/>
      </c>
      <c r="C69" s="129" t="str">
        <f>IF(Sheet4!B26&lt;&gt;"",Sheet4!B26,"")</f>
        <v/>
      </c>
      <c r="D69" s="129" t="str">
        <f t="shared" si="9"/>
        <v/>
      </c>
      <c r="E69" s="64" t="str">
        <f>IF(C8&lt;&gt;"",IF(Sheet4!D26="ABS",0,Sheet4!D26),"")</f>
        <v/>
      </c>
      <c r="F69" s="64" t="str">
        <f>IF(C8&lt;&gt;"",Sheet4!F26,"")</f>
        <v/>
      </c>
      <c r="G69" s="64" t="str">
        <f>IF(C8&lt;&gt;"",Sheet4!H26,"")</f>
        <v/>
      </c>
      <c r="H69" s="64" t="str">
        <f>IF(C8&lt;&gt;"",Sheet4!J26,"")</f>
        <v/>
      </c>
      <c r="I69" s="68" t="str">
        <f>IF(C9&lt;&gt;"",IF(Sheet4!M17=50,2,IF(Sheet4!M17=100,3)),"")</f>
        <v/>
      </c>
      <c r="J69" s="129" t="str">
        <f t="shared" si="10"/>
        <v/>
      </c>
    </row>
    <row r="70" spans="1:10">
      <c r="A70" s="129" t="str">
        <f t="shared" si="7"/>
        <v/>
      </c>
      <c r="B70" s="129" t="str">
        <f t="shared" si="8"/>
        <v/>
      </c>
      <c r="C70" s="129" t="str">
        <f>IF(Sheet4!B27&lt;&gt;"",Sheet4!B27,"")</f>
        <v/>
      </c>
      <c r="D70" s="129" t="str">
        <f t="shared" si="9"/>
        <v/>
      </c>
      <c r="E70" s="64" t="str">
        <f>IF(C9&lt;&gt;"",IF(Sheet4!D27="ABS",0,Sheet4!D27),"")</f>
        <v/>
      </c>
      <c r="F70" s="64" t="str">
        <f>IF(C9&lt;&gt;"",Sheet4!F27,"")</f>
        <v/>
      </c>
      <c r="G70" s="64" t="str">
        <f>IF(C9&lt;&gt;"",Sheet4!H27,"")</f>
        <v/>
      </c>
      <c r="H70" s="64" t="str">
        <f>IF(C9&lt;&gt;"",Sheet4!J27,"")</f>
        <v/>
      </c>
      <c r="I70" s="68" t="str">
        <f>IF(C10&lt;&gt;"",IF(Sheet4!M17=50,2,IF(Sheet4!M17=100,3)),"")</f>
        <v/>
      </c>
      <c r="J70" s="129" t="str">
        <f t="shared" si="10"/>
        <v/>
      </c>
    </row>
    <row r="71" spans="1:10">
      <c r="A71" s="129" t="str">
        <f t="shared" si="7"/>
        <v/>
      </c>
      <c r="B71" s="129" t="str">
        <f t="shared" si="8"/>
        <v/>
      </c>
      <c r="C71" s="129" t="str">
        <f>IF(Sheet4!B28&lt;&gt;"",Sheet4!B28,"")</f>
        <v/>
      </c>
      <c r="D71" s="129" t="str">
        <f t="shared" si="9"/>
        <v/>
      </c>
      <c r="E71" s="64" t="str">
        <f>IF(C10&lt;&gt;"",IF(Sheet4!D28="ABS",0,Sheet4!D28),"")</f>
        <v/>
      </c>
      <c r="F71" s="64" t="str">
        <f>IF(C10&lt;&gt;"",Sheet4!F28,"")</f>
        <v/>
      </c>
      <c r="G71" s="64" t="str">
        <f>IF(C10&lt;&gt;"",Sheet4!H28,"")</f>
        <v/>
      </c>
      <c r="H71" s="64" t="str">
        <f>IF(C10&lt;&gt;"",Sheet4!J28,"")</f>
        <v/>
      </c>
      <c r="I71" s="68" t="str">
        <f>IF(C11&lt;&gt;"",IF(Sheet4!M17=50,2,IF(Sheet4!M17=100,3)),"")</f>
        <v/>
      </c>
      <c r="J71" s="129" t="str">
        <f t="shared" si="10"/>
        <v/>
      </c>
    </row>
    <row r="72" spans="1:10">
      <c r="A72" s="129" t="str">
        <f t="shared" si="7"/>
        <v/>
      </c>
      <c r="B72" s="129" t="str">
        <f t="shared" si="8"/>
        <v/>
      </c>
      <c r="C72" s="129" t="str">
        <f>IF(Sheet4!B29&lt;&gt;"",Sheet4!B29,"")</f>
        <v/>
      </c>
      <c r="D72" s="129" t="str">
        <f t="shared" si="9"/>
        <v/>
      </c>
      <c r="E72" s="64" t="str">
        <f>IF(C11&lt;&gt;"",IF(Sheet4!D29="ABS",0,Sheet4!D29),"")</f>
        <v/>
      </c>
      <c r="F72" s="64" t="str">
        <f>IF(C11&lt;&gt;"",Sheet4!F29,"")</f>
        <v/>
      </c>
      <c r="G72" s="64" t="str">
        <f>IF(C11&lt;&gt;"",Sheet4!H29,"")</f>
        <v/>
      </c>
      <c r="H72" s="64" t="str">
        <f>IF(C11&lt;&gt;"",Sheet4!J29,"")</f>
        <v/>
      </c>
      <c r="I72" s="68" t="str">
        <f>IF(C12&lt;&gt;"",IF(Sheet4!M17=50,2,IF(Sheet4!M17=100,3)),"")</f>
        <v/>
      </c>
      <c r="J72" s="129" t="str">
        <f t="shared" si="10"/>
        <v/>
      </c>
    </row>
    <row r="73" spans="1:10">
      <c r="A73" s="129" t="str">
        <f t="shared" si="7"/>
        <v/>
      </c>
      <c r="B73" s="129" t="str">
        <f t="shared" si="8"/>
        <v/>
      </c>
      <c r="C73" s="129" t="str">
        <f>IF(Sheet4!B30&lt;&gt;"",Sheet4!B30,"")</f>
        <v/>
      </c>
      <c r="D73" s="129" t="str">
        <f t="shared" si="9"/>
        <v/>
      </c>
      <c r="E73" s="64" t="str">
        <f>IF(C12&lt;&gt;"",IF(Sheet4!D30="ABS",0,Sheet4!D30),"")</f>
        <v/>
      </c>
      <c r="F73" s="64" t="str">
        <f>IF(C12&lt;&gt;"",Sheet4!F30,"")</f>
        <v/>
      </c>
      <c r="G73" s="64" t="str">
        <f>IF(C12&lt;&gt;"",Sheet4!H30,"")</f>
        <v/>
      </c>
      <c r="H73" s="64" t="str">
        <f>IF(C12&lt;&gt;"",Sheet4!J30,"")</f>
        <v/>
      </c>
      <c r="I73" s="68" t="str">
        <f>IF(C13&lt;&gt;"",IF(Sheet4!M17=50,2,IF(Sheet4!M17=100,3)),"")</f>
        <v/>
      </c>
      <c r="J73" s="129" t="str">
        <f t="shared" si="10"/>
        <v/>
      </c>
    </row>
    <row r="74" spans="1:10">
      <c r="A74" s="129" t="str">
        <f t="shared" si="7"/>
        <v/>
      </c>
      <c r="B74" s="129" t="str">
        <f t="shared" si="8"/>
        <v/>
      </c>
      <c r="C74" s="129" t="str">
        <f>IF(Sheet4!B31&lt;&gt;"",Sheet4!B31,"")</f>
        <v/>
      </c>
      <c r="D74" s="129" t="str">
        <f t="shared" si="9"/>
        <v/>
      </c>
      <c r="E74" s="64" t="str">
        <f>IF(C13&lt;&gt;"",IF(Sheet4!D31="ABS",0,Sheet4!D31),"")</f>
        <v/>
      </c>
      <c r="F74" s="64" t="str">
        <f>IF(C13&lt;&gt;"",Sheet4!F31,"")</f>
        <v/>
      </c>
      <c r="G74" s="64" t="str">
        <f>IF(C13&lt;&gt;"",Sheet4!H31,"")</f>
        <v/>
      </c>
      <c r="H74" s="64" t="str">
        <f>IF(C13&lt;&gt;"",Sheet4!J31,"")</f>
        <v/>
      </c>
      <c r="I74" s="68" t="str">
        <f>IF(C14&lt;&gt;"",IF(Sheet4!M17=50,2,IF(Sheet4!M17=100,3)),"")</f>
        <v/>
      </c>
      <c r="J74" s="129" t="str">
        <f t="shared" si="10"/>
        <v/>
      </c>
    </row>
    <row r="75" spans="1:10">
      <c r="A75" s="129" t="str">
        <f t="shared" si="7"/>
        <v/>
      </c>
      <c r="B75" s="129" t="str">
        <f t="shared" si="8"/>
        <v/>
      </c>
      <c r="C75" s="129" t="str">
        <f>IF(Sheet4!B32&lt;&gt;"",Sheet4!B32,"")</f>
        <v/>
      </c>
      <c r="D75" s="129" t="str">
        <f t="shared" si="9"/>
        <v/>
      </c>
      <c r="E75" s="64" t="str">
        <f>IF(C14&lt;&gt;"",IF(Sheet4!D32="ABS",0,Sheet4!D32),"")</f>
        <v/>
      </c>
      <c r="F75" s="64" t="str">
        <f>IF(C14&lt;&gt;"",Sheet4!F32,"")</f>
        <v/>
      </c>
      <c r="G75" s="64" t="str">
        <f>IF(C14&lt;&gt;"",Sheet4!H32,"")</f>
        <v/>
      </c>
      <c r="H75" s="64" t="str">
        <f>IF(C14&lt;&gt;"",Sheet4!J32,"")</f>
        <v/>
      </c>
      <c r="I75" s="68" t="str">
        <f>IF(C15&lt;&gt;"",IF(Sheet4!M17=50,2,IF(Sheet4!M17=100,3)),"")</f>
        <v/>
      </c>
      <c r="J75" s="129" t="str">
        <f t="shared" si="10"/>
        <v/>
      </c>
    </row>
    <row r="76" spans="1:10">
      <c r="A76" s="129" t="str">
        <f t="shared" si="7"/>
        <v/>
      </c>
      <c r="B76" s="129" t="str">
        <f t="shared" si="8"/>
        <v/>
      </c>
      <c r="C76" s="129" t="str">
        <f>IF(Sheet4!B33&lt;&gt;"",Sheet4!B33,"")</f>
        <v/>
      </c>
      <c r="D76" s="129" t="str">
        <f t="shared" si="9"/>
        <v/>
      </c>
      <c r="E76" s="64" t="str">
        <f>IF(C15&lt;&gt;"",IF(Sheet4!D33="ABS",0,Sheet4!D33),"")</f>
        <v/>
      </c>
      <c r="F76" s="64" t="str">
        <f>IF(C15&lt;&gt;"",Sheet4!F33,"")</f>
        <v/>
      </c>
      <c r="G76" s="64" t="str">
        <f>IF(C15&lt;&gt;"",Sheet4!H33,"")</f>
        <v/>
      </c>
      <c r="H76" s="64" t="str">
        <f>IF(C15&lt;&gt;"",Sheet4!J33,"")</f>
        <v/>
      </c>
      <c r="I76" s="68" t="str">
        <f>IF(C16&lt;&gt;"",IF(Sheet4!M17=50,2,IF(Sheet4!M17=100,3)),"")</f>
        <v/>
      </c>
      <c r="J76" s="129" t="str">
        <f t="shared" si="10"/>
        <v/>
      </c>
    </row>
    <row r="77" spans="1:10">
      <c r="A77" s="129" t="str">
        <f t="shared" si="7"/>
        <v/>
      </c>
      <c r="B77" s="129" t="str">
        <f t="shared" si="8"/>
        <v/>
      </c>
      <c r="C77" s="129" t="str">
        <f>IF(Sheet4!B34&lt;&gt;"",Sheet4!B34,"")</f>
        <v/>
      </c>
      <c r="D77" s="129" t="str">
        <f t="shared" si="9"/>
        <v/>
      </c>
      <c r="E77" s="64" t="str">
        <f>IF(C16&lt;&gt;"",IF(Sheet4!D34="ABS",0,Sheet4!D34),"")</f>
        <v/>
      </c>
      <c r="F77" s="64" t="str">
        <f>IF(C16&lt;&gt;"",Sheet4!F34,"")</f>
        <v/>
      </c>
      <c r="G77" s="64" t="str">
        <f>IF(C16&lt;&gt;"",Sheet4!H34,"")</f>
        <v/>
      </c>
      <c r="H77" s="64" t="str">
        <f>IF(C16&lt;&gt;"",Sheet4!J34,"")</f>
        <v/>
      </c>
      <c r="I77" s="68" t="str">
        <f>IF(C17&lt;&gt;"",IF(Sheet4!M17=50,2,IF(Sheet4!M17=100,3)),"")</f>
        <v/>
      </c>
      <c r="J77" s="129" t="str">
        <f t="shared" si="10"/>
        <v/>
      </c>
    </row>
    <row r="78" spans="1:10">
      <c r="A78" s="129" t="str">
        <f t="shared" si="7"/>
        <v/>
      </c>
      <c r="B78" s="129" t="str">
        <f t="shared" si="8"/>
        <v/>
      </c>
      <c r="C78" s="129" t="str">
        <f>IF(Sheet4!B35&lt;&gt;"",Sheet4!B35,"")</f>
        <v/>
      </c>
      <c r="D78" s="129" t="str">
        <f t="shared" si="9"/>
        <v/>
      </c>
      <c r="E78" s="64" t="str">
        <f>IF(C17&lt;&gt;"",IF(Sheet4!D35="ABS",0,Sheet4!D35),"")</f>
        <v/>
      </c>
      <c r="F78" s="64" t="str">
        <f>IF(C17&lt;&gt;"",Sheet4!F35,"")</f>
        <v/>
      </c>
      <c r="G78" s="64" t="str">
        <f>IF(C17&lt;&gt;"",Sheet4!H35,"")</f>
        <v/>
      </c>
      <c r="H78" s="64" t="str">
        <f>IF(C17&lt;&gt;"",Sheet4!J35,"")</f>
        <v/>
      </c>
      <c r="I78" s="68" t="str">
        <f>IF(C18&lt;&gt;"",IF(Sheet4!M17=50,2,IF(Sheet4!M17=100,3)),"")</f>
        <v/>
      </c>
      <c r="J78" s="129" t="str">
        <f t="shared" si="10"/>
        <v/>
      </c>
    </row>
    <row r="79" spans="1:10">
      <c r="A79" s="129" t="str">
        <f t="shared" si="7"/>
        <v/>
      </c>
      <c r="B79" s="129" t="str">
        <f t="shared" si="8"/>
        <v/>
      </c>
      <c r="C79" s="129" t="str">
        <f>IF(Sheet4!B36&lt;&gt;"",Sheet4!B36,"")</f>
        <v/>
      </c>
      <c r="D79" s="129" t="str">
        <f t="shared" si="9"/>
        <v/>
      </c>
      <c r="E79" s="64" t="str">
        <f>IF(C18&lt;&gt;"",IF(Sheet4!D36="ABS",0,Sheet4!D36),"")</f>
        <v/>
      </c>
      <c r="F79" s="64" t="str">
        <f>IF(C18&lt;&gt;"",Sheet4!F36,"")</f>
        <v/>
      </c>
      <c r="G79" s="64" t="str">
        <f>IF(C18&lt;&gt;"",Sheet4!H36,"")</f>
        <v/>
      </c>
      <c r="H79" s="64" t="str">
        <f>IF(C18&lt;&gt;"",Sheet4!J36,"")</f>
        <v/>
      </c>
      <c r="I79" s="68" t="str">
        <f>IF(C19&lt;&gt;"",IF(Sheet4!M17=50,2,IF(Sheet4!M17=100,3)),"")</f>
        <v/>
      </c>
      <c r="J79" s="129" t="str">
        <f t="shared" si="10"/>
        <v/>
      </c>
    </row>
    <row r="80" spans="1:10">
      <c r="A80" s="129" t="str">
        <f t="shared" si="7"/>
        <v/>
      </c>
      <c r="B80" s="129" t="str">
        <f t="shared" si="8"/>
        <v/>
      </c>
      <c r="C80" s="129" t="str">
        <f>IF(Sheet4!B37&lt;&gt;"",Sheet4!B37,"")</f>
        <v/>
      </c>
      <c r="D80" s="129" t="str">
        <f t="shared" si="9"/>
        <v/>
      </c>
      <c r="E80" s="64" t="str">
        <f>IF(C19&lt;&gt;"",IF(Sheet4!D37="ABS",0,Sheet4!D37),"")</f>
        <v/>
      </c>
      <c r="F80" s="64" t="str">
        <f>IF(C19&lt;&gt;"",Sheet4!F37,"")</f>
        <v/>
      </c>
      <c r="G80" s="64" t="str">
        <f>IF(C19&lt;&gt;"",Sheet4!H37,"")</f>
        <v/>
      </c>
      <c r="H80" s="64" t="str">
        <f>IF(C19&lt;&gt;"",Sheet4!J37,"")</f>
        <v/>
      </c>
      <c r="I80" s="68" t="str">
        <f>IF(C20&lt;&gt;"",IF(Sheet4!M17=50,2,IF(Sheet4!M17=100,3)),"")</f>
        <v/>
      </c>
      <c r="J80" s="129" t="str">
        <f t="shared" si="10"/>
        <v/>
      </c>
    </row>
    <row r="81" spans="1:10">
      <c r="A81" s="129" t="str">
        <f t="shared" si="7"/>
        <v/>
      </c>
      <c r="B81" s="129" t="str">
        <f t="shared" si="8"/>
        <v/>
      </c>
      <c r="C81" s="129" t="str">
        <f>IF(Sheet4!B38&lt;&gt;"",Sheet4!B38,"")</f>
        <v/>
      </c>
      <c r="D81" s="129" t="str">
        <f t="shared" si="9"/>
        <v/>
      </c>
      <c r="E81" s="64" t="str">
        <f>IF(C20&lt;&gt;"",IF(Sheet4!D38="ABS",0,Sheet4!D38),"")</f>
        <v/>
      </c>
      <c r="F81" s="64" t="str">
        <f>IF(C20&lt;&gt;"",Sheet4!F38,"")</f>
        <v/>
      </c>
      <c r="G81" s="64" t="str">
        <f>IF(C20&lt;&gt;"",Sheet4!H38,"")</f>
        <v/>
      </c>
      <c r="H81" s="64" t="str">
        <f>IF(C20&lt;&gt;"",Sheet4!J38,"")</f>
        <v/>
      </c>
      <c r="I81" s="68" t="str">
        <f>IF(C21&lt;&gt;"",IF(Sheet4!M17=50,2,IF(Sheet4!M17=100,3)),"")</f>
        <v/>
      </c>
      <c r="J81" s="129" t="str">
        <f t="shared" si="10"/>
        <v/>
      </c>
    </row>
    <row r="82" spans="1:10">
      <c r="A82" s="63" t="str">
        <f>IF(Sheet5!G8&lt;&gt;"",Sheet5!G8,"")</f>
        <v>20BBA</v>
      </c>
      <c r="B82" s="63" t="str">
        <f>IF(Sheet5!B8&lt;&gt;"",Sheet5!B8,"")</f>
        <v>Seventh</v>
      </c>
      <c r="C82" s="63" t="str">
        <f>IF(Sheet5!B19&lt;&gt;"",Sheet5!B19,"")</f>
        <v/>
      </c>
      <c r="D82" s="63" t="str">
        <f>IF(Sheet5!B9&lt;&gt;"",Sheet5!B9,"")</f>
        <v xml:space="preserve">Experiential Marketing
</v>
      </c>
      <c r="E82" s="65" t="str">
        <f>IF(C2&lt;&gt;"",IF(Sheet5!D19="ABS",0,Sheet5!D19),"")</f>
        <v/>
      </c>
      <c r="F82" s="65" t="str">
        <f>IF(C2&lt;&gt;"",Sheet5!F19,"")</f>
        <v/>
      </c>
      <c r="G82" s="65" t="str">
        <f>IF(C2&lt;&gt;"",Sheet5!H19,"")</f>
        <v/>
      </c>
      <c r="H82" s="65" t="str">
        <f>IF(C2&lt;&gt;"",Sheet5!J19,"")</f>
        <v/>
      </c>
      <c r="I82" s="63" t="str">
        <f>IF(C2&lt;&gt;"",IF(Sheet5!M17=50,2,IF(Sheet5!M17=100,3)),"")</f>
        <v/>
      </c>
      <c r="J82" s="129" t="str">
        <f t="shared" si="10"/>
        <v/>
      </c>
    </row>
    <row r="83" spans="1:10">
      <c r="A83" s="66" t="str">
        <f>IF(C3&lt;&gt;"",A2,"")</f>
        <v/>
      </c>
      <c r="B83" s="66" t="str">
        <f>IF(C3&lt;&gt;"",B22,"")</f>
        <v/>
      </c>
      <c r="C83" s="66" t="str">
        <f>IF(Sheet5!B20&lt;&gt;"",Sheet5!B20,"")</f>
        <v/>
      </c>
      <c r="D83" s="66" t="str">
        <f>IF(C3&lt;&gt;"",D2,"")</f>
        <v/>
      </c>
      <c r="E83" s="64" t="str">
        <f>IF(C2&lt;&gt;"",IF(Sheet5!D20="ABS",0,Sheet5!D20),"")</f>
        <v/>
      </c>
      <c r="F83" s="64" t="str">
        <f>IF(C2&lt;&gt;"",Sheet5!F20,"")</f>
        <v/>
      </c>
      <c r="G83" s="64" t="str">
        <f>IF(C2&lt;&gt;"",Sheet5!H20,"")</f>
        <v/>
      </c>
      <c r="H83" s="64" t="str">
        <f>IF(C2&lt;&gt;"",Sheet5!J20,"")</f>
        <v/>
      </c>
      <c r="I83" s="68" t="str">
        <f>IF(C3&lt;&gt;"",IF(Sheet5!M17=50,2,IF(Sheet5!M17=100,3)),"")</f>
        <v/>
      </c>
      <c r="J83" s="129" t="str">
        <f t="shared" si="10"/>
        <v/>
      </c>
    </row>
    <row r="84" spans="1:10">
      <c r="A84" s="129" t="str">
        <f t="shared" ref="A84:A101" si="11">IF(C4&lt;&gt;"",A3,"")</f>
        <v/>
      </c>
      <c r="B84" s="129" t="str">
        <f t="shared" ref="B84:B101" si="12">IF(C4&lt;&gt;"",B23,"")</f>
        <v/>
      </c>
      <c r="C84" s="129" t="str">
        <f>IF(Sheet5!B21&lt;&gt;"",Sheet5!B21,"")</f>
        <v/>
      </c>
      <c r="D84" s="129" t="str">
        <f t="shared" ref="D84:D101" si="13">IF(C4&lt;&gt;"",D3,"")</f>
        <v/>
      </c>
      <c r="E84" s="64" t="str">
        <f>IF(C3&lt;&gt;"",IF(Sheet5!D21="ABS",0,Sheet5!D21),"")</f>
        <v/>
      </c>
      <c r="F84" s="64" t="str">
        <f>IF(C3&lt;&gt;"",Sheet5!F21,"")</f>
        <v/>
      </c>
      <c r="G84" s="64" t="str">
        <f>IF(C3&lt;&gt;"",Sheet5!H21,"")</f>
        <v/>
      </c>
      <c r="H84" s="64" t="str">
        <f>IF(C3&lt;&gt;"",Sheet5!J21,"")</f>
        <v/>
      </c>
      <c r="I84" s="68" t="str">
        <f>IF(C4&lt;&gt;"",IF(Sheet5!M17=50,2,IF(Sheet5!M17=100,3)),"")</f>
        <v/>
      </c>
      <c r="J84" s="129" t="str">
        <f t="shared" si="10"/>
        <v/>
      </c>
    </row>
    <row r="85" spans="1:10">
      <c r="A85" s="129" t="str">
        <f t="shared" si="11"/>
        <v/>
      </c>
      <c r="B85" s="129" t="str">
        <f t="shared" si="12"/>
        <v/>
      </c>
      <c r="C85" s="129" t="str">
        <f>IF(Sheet5!B22&lt;&gt;"",Sheet5!B22,"")</f>
        <v/>
      </c>
      <c r="D85" s="129" t="str">
        <f t="shared" si="13"/>
        <v/>
      </c>
      <c r="E85" s="64" t="str">
        <f>IF(C4&lt;&gt;"",IF(Sheet5!D22="ABS",0,Sheet5!D22),"")</f>
        <v/>
      </c>
      <c r="F85" s="64" t="str">
        <f>IF(C4&lt;&gt;"",Sheet5!F22,"")</f>
        <v/>
      </c>
      <c r="G85" s="64" t="str">
        <f>IF(C4&lt;&gt;"",Sheet5!H22,"")</f>
        <v/>
      </c>
      <c r="H85" s="64" t="str">
        <f>IF(C4&lt;&gt;"",Sheet5!J22,"")</f>
        <v/>
      </c>
      <c r="I85" s="68" t="str">
        <f>IF(C5&lt;&gt;"",IF(Sheet5!M17=50,2,IF(Sheet5!M17=100,3)),"")</f>
        <v/>
      </c>
      <c r="J85" s="129" t="str">
        <f t="shared" si="10"/>
        <v/>
      </c>
    </row>
    <row r="86" spans="1:10">
      <c r="A86" s="129" t="str">
        <f t="shared" si="11"/>
        <v/>
      </c>
      <c r="B86" s="129" t="str">
        <f t="shared" si="12"/>
        <v/>
      </c>
      <c r="C86" s="129" t="str">
        <f>IF(Sheet5!B23&lt;&gt;"",Sheet5!B23,"")</f>
        <v/>
      </c>
      <c r="D86" s="129" t="str">
        <f t="shared" si="13"/>
        <v/>
      </c>
      <c r="E86" s="64" t="str">
        <f>IF(C5&lt;&gt;"",IF(Sheet5!D23="ABS",0,Sheet5!D23),"")</f>
        <v/>
      </c>
      <c r="F86" s="64" t="str">
        <f>IF(C5&lt;&gt;"",Sheet5!F23,"")</f>
        <v/>
      </c>
      <c r="G86" s="64" t="str">
        <f>IF(C5&lt;&gt;"",Sheet5!H23,"")</f>
        <v/>
      </c>
      <c r="H86" s="64" t="str">
        <f>IF(C5&lt;&gt;"",Sheet5!J23,"")</f>
        <v/>
      </c>
      <c r="I86" s="68" t="str">
        <f>IF(C6&lt;&gt;"",IF(Sheet5!M17=50,2,IF(Sheet5!M17=100,3)),"")</f>
        <v/>
      </c>
      <c r="J86" s="129" t="str">
        <f t="shared" si="10"/>
        <v/>
      </c>
    </row>
    <row r="87" spans="1:10">
      <c r="A87" s="129" t="str">
        <f t="shared" si="11"/>
        <v/>
      </c>
      <c r="B87" s="129" t="str">
        <f t="shared" si="12"/>
        <v/>
      </c>
      <c r="C87" s="129" t="str">
        <f>IF(Sheet5!B24&lt;&gt;"",Sheet5!B24,"")</f>
        <v/>
      </c>
      <c r="D87" s="129" t="str">
        <f t="shared" si="13"/>
        <v/>
      </c>
      <c r="E87" s="64" t="str">
        <f>IF(C6&lt;&gt;"",IF(Sheet5!D24="ABS",0,Sheet5!D24),"")</f>
        <v/>
      </c>
      <c r="F87" s="64" t="str">
        <f>IF(C6&lt;&gt;"",Sheet5!F24,"")</f>
        <v/>
      </c>
      <c r="G87" s="64" t="str">
        <f>IF(C6&lt;&gt;"",Sheet5!H24,"")</f>
        <v/>
      </c>
      <c r="H87" s="64" t="str">
        <f>IF(C6&lt;&gt;"",Sheet5!J24,"")</f>
        <v/>
      </c>
      <c r="I87" s="68" t="str">
        <f>IF(C7&lt;&gt;"",IF(Sheet5!M17=50,2,IF(Sheet5!M17=100,3)),"")</f>
        <v/>
      </c>
      <c r="J87" s="129" t="str">
        <f t="shared" si="10"/>
        <v/>
      </c>
    </row>
    <row r="88" spans="1:10">
      <c r="A88" s="129" t="str">
        <f t="shared" si="11"/>
        <v/>
      </c>
      <c r="B88" s="129" t="str">
        <f t="shared" si="12"/>
        <v/>
      </c>
      <c r="C88" s="129" t="str">
        <f>IF(Sheet5!B25&lt;&gt;"",Sheet5!B25,"")</f>
        <v/>
      </c>
      <c r="D88" s="129" t="str">
        <f t="shared" si="13"/>
        <v/>
      </c>
      <c r="E88" s="64" t="str">
        <f>IF(C7&lt;&gt;"",IF(Sheet5!D25="ABS",0,Sheet5!D25),"")</f>
        <v/>
      </c>
      <c r="F88" s="64" t="str">
        <f>IF(C7&lt;&gt;"",Sheet5!F25,"")</f>
        <v/>
      </c>
      <c r="G88" s="64" t="str">
        <f>IF(C7&lt;&gt;"",Sheet5!H25,"")</f>
        <v/>
      </c>
      <c r="H88" s="64" t="str">
        <f>IF(C7&lt;&gt;"",Sheet5!J25,"")</f>
        <v/>
      </c>
      <c r="I88" s="68" t="str">
        <f>IF(C8&lt;&gt;"",IF(Sheet5!M17=50,2,IF(Sheet5!M17=100,3)),"")</f>
        <v/>
      </c>
      <c r="J88" s="129" t="str">
        <f t="shared" si="10"/>
        <v/>
      </c>
    </row>
    <row r="89" spans="1:10">
      <c r="A89" s="129" t="str">
        <f t="shared" si="11"/>
        <v/>
      </c>
      <c r="B89" s="129" t="str">
        <f t="shared" si="12"/>
        <v/>
      </c>
      <c r="C89" s="129" t="str">
        <f>IF(Sheet5!B26&lt;&gt;"",Sheet5!B26,"")</f>
        <v/>
      </c>
      <c r="D89" s="129" t="str">
        <f t="shared" si="13"/>
        <v/>
      </c>
      <c r="E89" s="64" t="str">
        <f>IF(C8&lt;&gt;"",IF(Sheet5!D26="ABS",0,Sheet5!D26),"")</f>
        <v/>
      </c>
      <c r="F89" s="64" t="str">
        <f>IF(C8&lt;&gt;"",Sheet5!F26,"")</f>
        <v/>
      </c>
      <c r="G89" s="64" t="str">
        <f>IF(C8&lt;&gt;"",Sheet5!H26,"")</f>
        <v/>
      </c>
      <c r="H89" s="64" t="str">
        <f>IF(C8&lt;&gt;"",Sheet5!J26,"")</f>
        <v/>
      </c>
      <c r="I89" s="68" t="str">
        <f>IF(C9&lt;&gt;"",IF(Sheet5!M17=50,2,IF(Sheet5!M17=100,3)),"")</f>
        <v/>
      </c>
      <c r="J89" s="129" t="str">
        <f t="shared" si="10"/>
        <v/>
      </c>
    </row>
    <row r="90" spans="1:10">
      <c r="A90" s="129" t="str">
        <f t="shared" si="11"/>
        <v/>
      </c>
      <c r="B90" s="129" t="str">
        <f t="shared" si="12"/>
        <v/>
      </c>
      <c r="C90" s="129" t="str">
        <f>IF(Sheet5!B27&lt;&gt;"",Sheet5!B27,"")</f>
        <v/>
      </c>
      <c r="D90" s="129" t="str">
        <f t="shared" si="13"/>
        <v/>
      </c>
      <c r="E90" s="64" t="str">
        <f>IF(C9&lt;&gt;"",IF(Sheet5!D27="ABS",0,Sheet5!D27),"")</f>
        <v/>
      </c>
      <c r="F90" s="64" t="str">
        <f>IF(C9&lt;&gt;"",Sheet5!F27,"")</f>
        <v/>
      </c>
      <c r="G90" s="64" t="str">
        <f>IF(C9&lt;&gt;"",Sheet5!H27,"")</f>
        <v/>
      </c>
      <c r="H90" s="64" t="str">
        <f>IF(C9&lt;&gt;"",Sheet5!J27,"")</f>
        <v/>
      </c>
      <c r="I90" s="68" t="str">
        <f>IF(C10&lt;&gt;"",IF(Sheet5!M17=50,2,IF(Sheet5!M17=100,3)),"")</f>
        <v/>
      </c>
      <c r="J90" s="129" t="str">
        <f t="shared" si="10"/>
        <v/>
      </c>
    </row>
    <row r="91" spans="1:10">
      <c r="A91" s="129" t="str">
        <f t="shared" si="11"/>
        <v/>
      </c>
      <c r="B91" s="129" t="str">
        <f t="shared" si="12"/>
        <v/>
      </c>
      <c r="C91" s="129" t="str">
        <f>IF(Sheet5!B28&lt;&gt;"",Sheet5!B28,"")</f>
        <v/>
      </c>
      <c r="D91" s="129" t="str">
        <f t="shared" si="13"/>
        <v/>
      </c>
      <c r="E91" s="64" t="str">
        <f>IF(C10&lt;&gt;"",IF(Sheet5!D28="ABS",0,Sheet5!D28),"")</f>
        <v/>
      </c>
      <c r="F91" s="64" t="str">
        <f>IF(C10&lt;&gt;"",Sheet5!F28,"")</f>
        <v/>
      </c>
      <c r="G91" s="64" t="str">
        <f>IF(C10&lt;&gt;"",Sheet5!H28,"")</f>
        <v/>
      </c>
      <c r="H91" s="64" t="str">
        <f>IF(C10&lt;&gt;"",Sheet5!J28,"")</f>
        <v/>
      </c>
      <c r="I91" s="68" t="str">
        <f>IF(C11&lt;&gt;"",IF(Sheet5!M17=50,2,IF(Sheet5!M17=100,3)),"")</f>
        <v/>
      </c>
      <c r="J91" s="129" t="str">
        <f t="shared" si="10"/>
        <v/>
      </c>
    </row>
    <row r="92" spans="1:10">
      <c r="A92" s="129" t="str">
        <f t="shared" si="11"/>
        <v/>
      </c>
      <c r="B92" s="129" t="str">
        <f t="shared" si="12"/>
        <v/>
      </c>
      <c r="C92" s="129" t="str">
        <f>IF(Sheet5!B29&lt;&gt;"",Sheet5!B29,"")</f>
        <v/>
      </c>
      <c r="D92" s="129" t="str">
        <f t="shared" si="13"/>
        <v/>
      </c>
      <c r="E92" s="64" t="str">
        <f>IF(C11&lt;&gt;"",IF(Sheet5!D29="ABS",0,Sheet5!D29),"")</f>
        <v/>
      </c>
      <c r="F92" s="64" t="str">
        <f>IF(C11&lt;&gt;"",Sheet5!F29,"")</f>
        <v/>
      </c>
      <c r="G92" s="64" t="str">
        <f>IF(C11&lt;&gt;"",Sheet5!H29,"")</f>
        <v/>
      </c>
      <c r="H92" s="64" t="str">
        <f>IF(C11&lt;&gt;"",Sheet5!J29,"")</f>
        <v/>
      </c>
      <c r="I92" s="68" t="str">
        <f>IF(C12&lt;&gt;"",IF(Sheet5!M17=50,2,IF(Sheet5!M17=100,3)),"")</f>
        <v/>
      </c>
      <c r="J92" s="129" t="str">
        <f t="shared" si="10"/>
        <v/>
      </c>
    </row>
    <row r="93" spans="1:10">
      <c r="A93" s="129" t="str">
        <f t="shared" si="11"/>
        <v/>
      </c>
      <c r="B93" s="129" t="str">
        <f t="shared" si="12"/>
        <v/>
      </c>
      <c r="C93" s="129" t="str">
        <f>IF(Sheet5!B30&lt;&gt;"",Sheet5!B30,"")</f>
        <v/>
      </c>
      <c r="D93" s="129" t="str">
        <f t="shared" si="13"/>
        <v/>
      </c>
      <c r="E93" s="64" t="str">
        <f>IF(C12&lt;&gt;"",IF(Sheet5!D30="ABS",0,Sheet5!D30),"")</f>
        <v/>
      </c>
      <c r="F93" s="64" t="str">
        <f>IF(C12&lt;&gt;"",Sheet5!F30,"")</f>
        <v/>
      </c>
      <c r="G93" s="64" t="str">
        <f>IF(C12&lt;&gt;"",Sheet5!H30,"")</f>
        <v/>
      </c>
      <c r="H93" s="64" t="str">
        <f>IF(C12&lt;&gt;"",Sheet5!J30,"")</f>
        <v/>
      </c>
      <c r="I93" s="68" t="str">
        <f>IF(C13&lt;&gt;"",IF(Sheet5!M17=50,2,IF(Sheet5!M17=100,3)),"")</f>
        <v/>
      </c>
      <c r="J93" s="129" t="str">
        <f t="shared" si="10"/>
        <v/>
      </c>
    </row>
    <row r="94" spans="1:10">
      <c r="A94" s="129" t="str">
        <f t="shared" si="11"/>
        <v/>
      </c>
      <c r="B94" s="129" t="str">
        <f t="shared" si="12"/>
        <v/>
      </c>
      <c r="C94" s="129" t="str">
        <f>IF(Sheet5!B31&lt;&gt;"",Sheet5!B31,"")</f>
        <v/>
      </c>
      <c r="D94" s="129" t="str">
        <f t="shared" si="13"/>
        <v/>
      </c>
      <c r="E94" s="64" t="str">
        <f>IF(C13&lt;&gt;"",IF(Sheet5!D31="ABS",0,Sheet5!D31),"")</f>
        <v/>
      </c>
      <c r="F94" s="64" t="str">
        <f>IF(C13&lt;&gt;"",Sheet5!F31,"")</f>
        <v/>
      </c>
      <c r="G94" s="64" t="str">
        <f>IF(C13&lt;&gt;"",Sheet5!H31,"")</f>
        <v/>
      </c>
      <c r="H94" s="64" t="str">
        <f>IF(C13&lt;&gt;"",Sheet5!J31,"")</f>
        <v/>
      </c>
      <c r="I94" s="68" t="str">
        <f>IF(C14&lt;&gt;"",IF(Sheet5!M17=50,2,IF(Sheet5!M17=100,3)),"")</f>
        <v/>
      </c>
      <c r="J94" s="129" t="str">
        <f t="shared" si="10"/>
        <v/>
      </c>
    </row>
    <row r="95" spans="1:10">
      <c r="A95" s="129" t="str">
        <f t="shared" si="11"/>
        <v/>
      </c>
      <c r="B95" s="129" t="str">
        <f t="shared" si="12"/>
        <v/>
      </c>
      <c r="C95" s="129" t="str">
        <f>IF(Sheet5!B32&lt;&gt;"",Sheet5!B32,"")</f>
        <v/>
      </c>
      <c r="D95" s="129" t="str">
        <f t="shared" si="13"/>
        <v/>
      </c>
      <c r="E95" s="64" t="str">
        <f>IF(C14&lt;&gt;"",IF(Sheet5!D32="ABS",0,Sheet5!D32),"")</f>
        <v/>
      </c>
      <c r="F95" s="64" t="str">
        <f>IF(C14&lt;&gt;"",Sheet5!F32,"")</f>
        <v/>
      </c>
      <c r="G95" s="64" t="str">
        <f>IF(C14&lt;&gt;"",Sheet5!H32,"")</f>
        <v/>
      </c>
      <c r="H95" s="64" t="str">
        <f>IF(C14&lt;&gt;"",Sheet5!J32,"")</f>
        <v/>
      </c>
      <c r="I95" s="68" t="str">
        <f>IF(C15&lt;&gt;"",IF(Sheet5!M17=50,2,IF(Sheet5!M17=100,3)),"")</f>
        <v/>
      </c>
      <c r="J95" s="129" t="str">
        <f t="shared" si="10"/>
        <v/>
      </c>
    </row>
    <row r="96" spans="1:10">
      <c r="A96" s="129" t="str">
        <f t="shared" si="11"/>
        <v/>
      </c>
      <c r="B96" s="129" t="str">
        <f t="shared" si="12"/>
        <v/>
      </c>
      <c r="C96" s="129" t="str">
        <f>IF(Sheet5!B33&lt;&gt;"",Sheet5!B33,"")</f>
        <v/>
      </c>
      <c r="D96" s="129" t="str">
        <f t="shared" si="13"/>
        <v/>
      </c>
      <c r="E96" s="64" t="str">
        <f>IF(C15&lt;&gt;"",IF(Sheet5!D33="ABS",0,Sheet5!D33),"")</f>
        <v/>
      </c>
      <c r="F96" s="64" t="str">
        <f>IF(C15&lt;&gt;"",Sheet5!F33,"")</f>
        <v/>
      </c>
      <c r="G96" s="64" t="str">
        <f>IF(C15&lt;&gt;"",Sheet5!H33,"")</f>
        <v/>
      </c>
      <c r="H96" s="64" t="str">
        <f>IF(C15&lt;&gt;"",Sheet5!J33,"")</f>
        <v/>
      </c>
      <c r="I96" s="68" t="str">
        <f>IF(C16&lt;&gt;"",IF(Sheet5!M17=50,2,IF(Sheet5!M17=100,3)),"")</f>
        <v/>
      </c>
      <c r="J96" s="129" t="str">
        <f t="shared" si="10"/>
        <v/>
      </c>
    </row>
    <row r="97" spans="1:10">
      <c r="A97" s="129" t="str">
        <f t="shared" si="11"/>
        <v/>
      </c>
      <c r="B97" s="129" t="str">
        <f t="shared" si="12"/>
        <v/>
      </c>
      <c r="C97" s="129" t="str">
        <f>IF(Sheet5!B34&lt;&gt;"",Sheet5!B34,"")</f>
        <v/>
      </c>
      <c r="D97" s="129" t="str">
        <f t="shared" si="13"/>
        <v/>
      </c>
      <c r="E97" s="64" t="str">
        <f>IF(C16&lt;&gt;"",IF(Sheet5!D34="ABS",0,Sheet5!D34),"")</f>
        <v/>
      </c>
      <c r="F97" s="64" t="str">
        <f>IF(C16&lt;&gt;"",Sheet5!F34,"")</f>
        <v/>
      </c>
      <c r="G97" s="64" t="str">
        <f>IF(C16&lt;&gt;"",Sheet5!H34,"")</f>
        <v/>
      </c>
      <c r="H97" s="64" t="str">
        <f>IF(C16&lt;&gt;"",Sheet5!J34,"")</f>
        <v/>
      </c>
      <c r="I97" s="68" t="str">
        <f>IF(C17&lt;&gt;"",IF(Sheet5!M17=50,2,IF(Sheet5!M17=100,3)),"")</f>
        <v/>
      </c>
      <c r="J97" s="129" t="str">
        <f t="shared" si="10"/>
        <v/>
      </c>
    </row>
    <row r="98" spans="1:10">
      <c r="A98" s="129" t="str">
        <f t="shared" si="11"/>
        <v/>
      </c>
      <c r="B98" s="129" t="str">
        <f t="shared" si="12"/>
        <v/>
      </c>
      <c r="C98" s="129" t="str">
        <f>IF(Sheet5!B35&lt;&gt;"",Sheet5!B35,"")</f>
        <v/>
      </c>
      <c r="D98" s="129" t="str">
        <f t="shared" si="13"/>
        <v/>
      </c>
      <c r="E98" s="64" t="str">
        <f>IF(C17&lt;&gt;"",IF(Sheet5!D35="ABS",0,Sheet5!D35),"")</f>
        <v/>
      </c>
      <c r="F98" s="64" t="str">
        <f>IF(C17&lt;&gt;"",Sheet5!F35,"")</f>
        <v/>
      </c>
      <c r="G98" s="64" t="str">
        <f>IF(C17&lt;&gt;"",Sheet5!H35,"")</f>
        <v/>
      </c>
      <c r="H98" s="64" t="str">
        <f>IF(C17&lt;&gt;"",Sheet5!J35,"")</f>
        <v/>
      </c>
      <c r="I98" s="68" t="str">
        <f>IF(C18&lt;&gt;"",IF(Sheet5!M17=50,2,IF(Sheet5!M17=100,3)),"")</f>
        <v/>
      </c>
      <c r="J98" s="129" t="str">
        <f t="shared" si="10"/>
        <v/>
      </c>
    </row>
    <row r="99" spans="1:10">
      <c r="A99" s="129" t="str">
        <f t="shared" si="11"/>
        <v/>
      </c>
      <c r="B99" s="129" t="str">
        <f t="shared" si="12"/>
        <v/>
      </c>
      <c r="C99" s="129" t="str">
        <f>IF(Sheet5!B36&lt;&gt;"",Sheet5!B36,"")</f>
        <v/>
      </c>
      <c r="D99" s="129" t="str">
        <f t="shared" si="13"/>
        <v/>
      </c>
      <c r="E99" s="64" t="str">
        <f>IF(C18&lt;&gt;"",IF(Sheet5!D36="ABS",0,Sheet5!D36),"")</f>
        <v/>
      </c>
      <c r="F99" s="64" t="str">
        <f>IF(C18&lt;&gt;"",Sheet5!F36,"")</f>
        <v/>
      </c>
      <c r="G99" s="64" t="str">
        <f>IF(C18&lt;&gt;"",Sheet5!H36,"")</f>
        <v/>
      </c>
      <c r="H99" s="64" t="str">
        <f>IF(C18&lt;&gt;"",Sheet5!J36,"")</f>
        <v/>
      </c>
      <c r="I99" s="68" t="str">
        <f>IF(C19&lt;&gt;"",IF(Sheet5!M17=50,2,IF(Sheet5!M17=100,3)),"")</f>
        <v/>
      </c>
      <c r="J99" s="129" t="str">
        <f t="shared" si="10"/>
        <v/>
      </c>
    </row>
    <row r="100" spans="1:10">
      <c r="A100" s="129" t="str">
        <f t="shared" si="11"/>
        <v/>
      </c>
      <c r="B100" s="129" t="str">
        <f t="shared" si="12"/>
        <v/>
      </c>
      <c r="C100" s="129" t="str">
        <f>IF(Sheet5!B37&lt;&gt;"",Sheet5!B37,"")</f>
        <v/>
      </c>
      <c r="D100" s="129" t="str">
        <f t="shared" si="13"/>
        <v/>
      </c>
      <c r="E100" s="64" t="str">
        <f>IF(C19&lt;&gt;"",IF(Sheet5!D37="ABS",0,Sheet5!D37),"")</f>
        <v/>
      </c>
      <c r="F100" s="64" t="str">
        <f>IF(C19&lt;&gt;"",Sheet5!F37,"")</f>
        <v/>
      </c>
      <c r="G100" s="64" t="str">
        <f>IF(C19&lt;&gt;"",Sheet5!H37,"")</f>
        <v/>
      </c>
      <c r="H100" s="64" t="str">
        <f>IF(C19&lt;&gt;"",Sheet5!J37,"")</f>
        <v/>
      </c>
      <c r="I100" s="68" t="str">
        <f>IF(C20&lt;&gt;"",IF(Sheet5!M17=50,2,IF(Sheet5!M17=100,3)),"")</f>
        <v/>
      </c>
      <c r="J100" s="129" t="str">
        <f t="shared" si="10"/>
        <v/>
      </c>
    </row>
    <row r="101" spans="1:10">
      <c r="A101" s="129" t="str">
        <f t="shared" si="11"/>
        <v/>
      </c>
      <c r="B101" s="129" t="str">
        <f t="shared" si="12"/>
        <v/>
      </c>
      <c r="C101" s="129" t="str">
        <f>IF(Sheet5!B38&lt;&gt;"",Sheet5!B38,"")</f>
        <v/>
      </c>
      <c r="D101" s="129" t="str">
        <f t="shared" si="13"/>
        <v/>
      </c>
      <c r="E101" s="64" t="str">
        <f>IF(C20&lt;&gt;"",IF(Sheet5!D38="ABS",0,Sheet5!D38),"")</f>
        <v/>
      </c>
      <c r="F101" s="64" t="str">
        <f>IF(C20&lt;&gt;"",Sheet5!F38,"")</f>
        <v/>
      </c>
      <c r="G101" s="64" t="str">
        <f>IF(C20&lt;&gt;"",Sheet5!H38,"")</f>
        <v/>
      </c>
      <c r="H101" s="64" t="str">
        <f>IF(C20&lt;&gt;"",Sheet5!J38,"")</f>
        <v/>
      </c>
      <c r="I101" s="68" t="str">
        <f>IF(C21&lt;&gt;"",IF(Sheet5!M17=50,2,IF(Sheet5!M17=100,3)),"")</f>
        <v/>
      </c>
      <c r="J101" s="129" t="str">
        <f t="shared" si="10"/>
        <v/>
      </c>
    </row>
    <row r="102" spans="1:10">
      <c r="A102" s="63" t="str">
        <f>IF(Sheet6!G8&lt;&gt;"",Sheet6!G8,"")</f>
        <v>20BBA</v>
      </c>
      <c r="B102" s="63" t="str">
        <f>IF(Sheet6!B8&lt;&gt;"",Sheet6!B8,"")</f>
        <v>Seventh</v>
      </c>
      <c r="C102" s="63" t="str">
        <f>IF(Sheet6!B19&lt;&gt;"",Sheet6!B19,"")</f>
        <v/>
      </c>
      <c r="D102" s="63" t="str">
        <f>IF(Sheet6!B9&lt;&gt;"",Sheet6!B9,"")</f>
        <v xml:space="preserve">Experiential Marketing
</v>
      </c>
      <c r="E102" s="65" t="str">
        <f>IF(C2&lt;&gt;"",IF(Sheet6!D19="ABS",0,Sheet6!D19),"")</f>
        <v/>
      </c>
      <c r="F102" s="65" t="str">
        <f>IF(C2&lt;&gt;"",Sheet6!F19,"")</f>
        <v/>
      </c>
      <c r="G102" s="65" t="str">
        <f>IF(C2&lt;&gt;"",Sheet6!H19,"")</f>
        <v/>
      </c>
      <c r="H102" s="65" t="str">
        <f>IF(C2&lt;&gt;"",Sheet6!J19,"")</f>
        <v/>
      </c>
      <c r="I102" s="63" t="str">
        <f>IF(C2&lt;&gt;"",IF(Sheet6!M17=50,2,IF(Sheet6!M17=100,3)),"")</f>
        <v/>
      </c>
      <c r="J102" s="129" t="str">
        <f t="shared" si="10"/>
        <v/>
      </c>
    </row>
    <row r="103" spans="1:10">
      <c r="A103" s="66" t="str">
        <f>IF(C3&lt;&gt;"",A2,"")</f>
        <v/>
      </c>
      <c r="B103" s="66" t="str">
        <f>IF(C3&lt;&gt;"",B22,"")</f>
        <v/>
      </c>
      <c r="C103" s="66" t="str">
        <f>IF(Sheet6!B20&lt;&gt;"",Sheet6!B20,"")</f>
        <v/>
      </c>
      <c r="D103" s="66" t="str">
        <f>IF(C3&lt;&gt;"",D2,"")</f>
        <v/>
      </c>
      <c r="E103" s="64" t="str">
        <f>IF(C2&lt;&gt;"",IF(Sheet6!D20="ABS",0,Sheet6!D20),"")</f>
        <v/>
      </c>
      <c r="F103" s="64" t="str">
        <f>IF(C2&lt;&gt;"",Sheet6!F20,"")</f>
        <v/>
      </c>
      <c r="G103" s="64" t="str">
        <f>IF(C2&lt;&gt;"",Sheet6!H20,"")</f>
        <v/>
      </c>
      <c r="H103" s="64" t="str">
        <f>IF(C2&lt;&gt;"",Sheet6!J20,"")</f>
        <v/>
      </c>
      <c r="I103" s="68" t="str">
        <f>IF(C3&lt;&gt;"",IF(Sheet6!M17=50,2,IF(Sheet6!M17=100,3)),"")</f>
        <v/>
      </c>
      <c r="J103" s="129" t="str">
        <f t="shared" si="10"/>
        <v/>
      </c>
    </row>
    <row r="104" spans="1:10">
      <c r="A104" s="129" t="str">
        <f t="shared" ref="A104:A121" si="14">IF(C4&lt;&gt;"",A3,"")</f>
        <v/>
      </c>
      <c r="B104" s="129" t="str">
        <f t="shared" ref="B104:B121" si="15">IF(C4&lt;&gt;"",B23,"")</f>
        <v/>
      </c>
      <c r="C104" s="129" t="str">
        <f>IF(Sheet6!B21&lt;&gt;"",Sheet6!B21,"")</f>
        <v/>
      </c>
      <c r="D104" s="129" t="str">
        <f t="shared" ref="D104:D121" si="16">IF(C4&lt;&gt;"",D3,"")</f>
        <v/>
      </c>
      <c r="E104" s="64" t="str">
        <f>IF(C3&lt;&gt;"",IF(Sheet6!D21="ABS",0,Sheet6!D21),"")</f>
        <v/>
      </c>
      <c r="F104" s="64" t="str">
        <f>IF(C3&lt;&gt;"",Sheet6!F21,"")</f>
        <v/>
      </c>
      <c r="G104" s="64" t="str">
        <f>IF(C3&lt;&gt;"",Sheet6!H21,"")</f>
        <v/>
      </c>
      <c r="H104" s="64" t="str">
        <f>IF(C3&lt;&gt;"",Sheet6!J21,"")</f>
        <v/>
      </c>
      <c r="I104" s="68" t="str">
        <f>IF(C4&lt;&gt;"",IF(Sheet6!M17=50,2,IF(Sheet6!M17=100,3)),"")</f>
        <v/>
      </c>
      <c r="J104" s="129" t="str">
        <f t="shared" si="10"/>
        <v/>
      </c>
    </row>
    <row r="105" spans="1:10">
      <c r="A105" s="129" t="str">
        <f t="shared" si="14"/>
        <v/>
      </c>
      <c r="B105" s="129" t="str">
        <f t="shared" si="15"/>
        <v/>
      </c>
      <c r="C105" s="129" t="str">
        <f>IF(Sheet6!B22&lt;&gt;"",Sheet6!B22,"")</f>
        <v/>
      </c>
      <c r="D105" s="129" t="str">
        <f t="shared" si="16"/>
        <v/>
      </c>
      <c r="E105" s="64" t="str">
        <f>IF(C4&lt;&gt;"",IF(Sheet6!D22="ABS",0,Sheet6!D22),"")</f>
        <v/>
      </c>
      <c r="F105" s="64" t="str">
        <f>IF(C4&lt;&gt;"",Sheet6!F22,"")</f>
        <v/>
      </c>
      <c r="G105" s="64" t="str">
        <f>IF(C4&lt;&gt;"",Sheet6!H22,"")</f>
        <v/>
      </c>
      <c r="H105" s="64" t="str">
        <f>IF(C4&lt;&gt;"",Sheet6!J22,"")</f>
        <v/>
      </c>
      <c r="I105" s="68" t="str">
        <f>IF(C5&lt;&gt;"",IF(Sheet6!M17=50,2,IF(Sheet6!M17=100,3)),"")</f>
        <v/>
      </c>
      <c r="J105" s="129" t="str">
        <f t="shared" si="10"/>
        <v/>
      </c>
    </row>
    <row r="106" spans="1:10">
      <c r="A106" s="129" t="str">
        <f t="shared" si="14"/>
        <v/>
      </c>
      <c r="B106" s="129" t="str">
        <f t="shared" si="15"/>
        <v/>
      </c>
      <c r="C106" s="129" t="str">
        <f>IF(Sheet6!B23&lt;&gt;"",Sheet6!B23,"")</f>
        <v/>
      </c>
      <c r="D106" s="129" t="str">
        <f t="shared" si="16"/>
        <v/>
      </c>
      <c r="E106" s="64" t="str">
        <f>IF(C5&lt;&gt;"",IF(Sheet6!D23="ABS",0,Sheet6!D23),"")</f>
        <v/>
      </c>
      <c r="F106" s="64" t="str">
        <f>IF(C5&lt;&gt;"",Sheet6!F23,"")</f>
        <v/>
      </c>
      <c r="G106" s="64" t="str">
        <f>IF(C5&lt;&gt;"",Sheet6!H23,"")</f>
        <v/>
      </c>
      <c r="H106" s="64" t="str">
        <f>IF(C5&lt;&gt;"",Sheet6!J23,"")</f>
        <v/>
      </c>
      <c r="I106" s="68" t="str">
        <f>IF(C6&lt;&gt;"",IF(Sheet6!M17=50,2,IF(Sheet6!M17=100,3)),"")</f>
        <v/>
      </c>
      <c r="J106" s="129" t="str">
        <f t="shared" si="10"/>
        <v/>
      </c>
    </row>
    <row r="107" spans="1:10">
      <c r="A107" s="129" t="str">
        <f t="shared" si="14"/>
        <v/>
      </c>
      <c r="B107" s="129" t="str">
        <f t="shared" si="15"/>
        <v/>
      </c>
      <c r="C107" s="129" t="str">
        <f>IF(Sheet6!B24&lt;&gt;"",Sheet6!B24,"")</f>
        <v/>
      </c>
      <c r="D107" s="129" t="str">
        <f t="shared" si="16"/>
        <v/>
      </c>
      <c r="E107" s="64" t="str">
        <f>IF(C6&lt;&gt;"",IF(Sheet6!D24="ABS",0,Sheet6!D24),"")</f>
        <v/>
      </c>
      <c r="F107" s="64" t="str">
        <f>IF(C6&lt;&gt;"",Sheet6!F24,"")</f>
        <v/>
      </c>
      <c r="G107" s="64" t="str">
        <f>IF(C6&lt;&gt;"",Sheet6!H24,"")</f>
        <v/>
      </c>
      <c r="H107" s="64" t="str">
        <f>IF(C6&lt;&gt;"",Sheet6!J24,"")</f>
        <v/>
      </c>
      <c r="I107" s="68" t="str">
        <f>IF(C7&lt;&gt;"",IF(Sheet6!M17=50,2,IF(Sheet6!M17=100,3)),"")</f>
        <v/>
      </c>
      <c r="J107" s="129" t="str">
        <f t="shared" si="10"/>
        <v/>
      </c>
    </row>
    <row r="108" spans="1:10">
      <c r="A108" s="129" t="str">
        <f t="shared" si="14"/>
        <v/>
      </c>
      <c r="B108" s="129" t="str">
        <f t="shared" si="15"/>
        <v/>
      </c>
      <c r="C108" s="129" t="str">
        <f>IF(Sheet6!B25&lt;&gt;"",Sheet6!B25,"")</f>
        <v/>
      </c>
      <c r="D108" s="129" t="str">
        <f t="shared" si="16"/>
        <v/>
      </c>
      <c r="E108" s="64" t="str">
        <f>IF(C7&lt;&gt;"",IF(Sheet6!D25="ABS",0,Sheet6!D25),"")</f>
        <v/>
      </c>
      <c r="F108" s="64" t="str">
        <f>IF(C7&lt;&gt;"",Sheet6!F25,"")</f>
        <v/>
      </c>
      <c r="G108" s="64" t="str">
        <f>IF(C7&lt;&gt;"",Sheet6!H25,"")</f>
        <v/>
      </c>
      <c r="H108" s="64" t="str">
        <f>IF(C7&lt;&gt;"",Sheet6!J25,"")</f>
        <v/>
      </c>
      <c r="I108" s="68" t="str">
        <f>IF(C8&lt;&gt;"",IF(Sheet6!M17=50,2,IF(Sheet6!M17=100,3)),"")</f>
        <v/>
      </c>
      <c r="J108" s="129" t="str">
        <f t="shared" si="10"/>
        <v/>
      </c>
    </row>
    <row r="109" spans="1:10">
      <c r="A109" s="129" t="str">
        <f t="shared" si="14"/>
        <v/>
      </c>
      <c r="B109" s="129" t="str">
        <f t="shared" si="15"/>
        <v/>
      </c>
      <c r="C109" s="129" t="str">
        <f>IF(Sheet6!B26&lt;&gt;"",Sheet6!B26,"")</f>
        <v/>
      </c>
      <c r="D109" s="129" t="str">
        <f t="shared" si="16"/>
        <v/>
      </c>
      <c r="E109" s="64" t="str">
        <f>IF(C8&lt;&gt;"",IF(Sheet6!D26="ABS",0,Sheet6!D26),"")</f>
        <v/>
      </c>
      <c r="F109" s="64" t="str">
        <f>IF(C8&lt;&gt;"",Sheet6!F26,"")</f>
        <v/>
      </c>
      <c r="G109" s="64" t="str">
        <f>IF(C8&lt;&gt;"",Sheet6!H26,"")</f>
        <v/>
      </c>
      <c r="H109" s="64" t="str">
        <f>IF(C8&lt;&gt;"",Sheet6!J26,"")</f>
        <v/>
      </c>
      <c r="I109" s="68" t="str">
        <f>IF(C9&lt;&gt;"",IF(Sheet6!M17=50,2,IF(Sheet6!M17=100,3)),"")</f>
        <v/>
      </c>
      <c r="J109" s="129" t="str">
        <f t="shared" si="10"/>
        <v/>
      </c>
    </row>
    <row r="110" spans="1:10">
      <c r="A110" s="129" t="str">
        <f t="shared" si="14"/>
        <v/>
      </c>
      <c r="B110" s="129" t="str">
        <f t="shared" si="15"/>
        <v/>
      </c>
      <c r="C110" s="129" t="str">
        <f>IF(Sheet6!B27&lt;&gt;"",Sheet6!B27,"")</f>
        <v/>
      </c>
      <c r="D110" s="129" t="str">
        <f t="shared" si="16"/>
        <v/>
      </c>
      <c r="E110" s="64" t="str">
        <f>IF(C9&lt;&gt;"",IF(Sheet6!D27="ABS",0,Sheet6!D27),"")</f>
        <v/>
      </c>
      <c r="F110" s="64" t="str">
        <f>IF(C9&lt;&gt;"",Sheet6!F27,"")</f>
        <v/>
      </c>
      <c r="G110" s="64" t="str">
        <f>IF(C9&lt;&gt;"",Sheet6!H27,"")</f>
        <v/>
      </c>
      <c r="H110" s="64" t="str">
        <f>IF(C9&lt;&gt;"",Sheet6!J27,"")</f>
        <v/>
      </c>
      <c r="I110" s="68" t="str">
        <f>IF(C10&lt;&gt;"",IF(Sheet6!M17=50,2,IF(Sheet6!M17=100,3)),"")</f>
        <v/>
      </c>
      <c r="J110" s="129" t="str">
        <f t="shared" si="10"/>
        <v/>
      </c>
    </row>
    <row r="111" spans="1:10">
      <c r="A111" s="129" t="str">
        <f t="shared" si="14"/>
        <v/>
      </c>
      <c r="B111" s="129" t="str">
        <f t="shared" si="15"/>
        <v/>
      </c>
      <c r="C111" s="129" t="str">
        <f>IF(Sheet6!B28&lt;&gt;"",Sheet6!B28,"")</f>
        <v/>
      </c>
      <c r="D111" s="129" t="str">
        <f t="shared" si="16"/>
        <v/>
      </c>
      <c r="E111" s="64" t="str">
        <f>IF(C10&lt;&gt;"",IF(Sheet6!D28="ABS",0,Sheet6!D28),"")</f>
        <v/>
      </c>
      <c r="F111" s="64" t="str">
        <f>IF(C10&lt;&gt;"",Sheet6!F28,"")</f>
        <v/>
      </c>
      <c r="G111" s="64" t="str">
        <f>IF(C10&lt;&gt;"",Sheet6!H28,"")</f>
        <v/>
      </c>
      <c r="H111" s="64" t="str">
        <f>IF(C10&lt;&gt;"",Sheet6!J28,"")</f>
        <v/>
      </c>
      <c r="I111" s="68" t="str">
        <f>IF(C11&lt;&gt;"",IF(Sheet6!M17=50,2,IF(Sheet6!M17=100,3)),"")</f>
        <v/>
      </c>
      <c r="J111" s="129" t="str">
        <f t="shared" si="10"/>
        <v/>
      </c>
    </row>
    <row r="112" spans="1:10">
      <c r="A112" s="129" t="str">
        <f t="shared" si="14"/>
        <v/>
      </c>
      <c r="B112" s="129" t="str">
        <f t="shared" si="15"/>
        <v/>
      </c>
      <c r="C112" s="129" t="str">
        <f>IF(Sheet6!B29&lt;&gt;"",Sheet6!B29,"")</f>
        <v/>
      </c>
      <c r="D112" s="129" t="str">
        <f t="shared" si="16"/>
        <v/>
      </c>
      <c r="E112" s="64" t="str">
        <f>IF(C11&lt;&gt;"",IF(Sheet6!D29="ABS",0,Sheet6!D29),"")</f>
        <v/>
      </c>
      <c r="F112" s="64" t="str">
        <f>IF(C11&lt;&gt;"",Sheet6!F29,"")</f>
        <v/>
      </c>
      <c r="G112" s="64" t="str">
        <f>IF(C11&lt;&gt;"",Sheet6!H29,"")</f>
        <v/>
      </c>
      <c r="H112" s="64" t="str">
        <f>IF(C11&lt;&gt;"",Sheet6!J29,"")</f>
        <v/>
      </c>
      <c r="I112" s="68" t="str">
        <f>IF(C12&lt;&gt;"",IF(Sheet6!M17=50,2,IF(Sheet6!M17=100,3)),"")</f>
        <v/>
      </c>
      <c r="J112" s="129" t="str">
        <f t="shared" si="10"/>
        <v/>
      </c>
    </row>
    <row r="113" spans="1:10">
      <c r="A113" s="129" t="str">
        <f t="shared" si="14"/>
        <v/>
      </c>
      <c r="B113" s="129" t="str">
        <f t="shared" si="15"/>
        <v/>
      </c>
      <c r="C113" s="129" t="str">
        <f>IF(Sheet6!B30&lt;&gt;"",Sheet6!B30,"")</f>
        <v/>
      </c>
      <c r="D113" s="129" t="str">
        <f t="shared" si="16"/>
        <v/>
      </c>
      <c r="E113" s="64" t="str">
        <f>IF(C12&lt;&gt;"",IF(Sheet6!D30="ABS",0,Sheet6!D30),"")</f>
        <v/>
      </c>
      <c r="F113" s="64" t="str">
        <f>IF(C12&lt;&gt;"",Sheet6!F30,"")</f>
        <v/>
      </c>
      <c r="G113" s="64" t="str">
        <f>IF(C12&lt;&gt;"",Sheet6!H30,"")</f>
        <v/>
      </c>
      <c r="H113" s="64" t="str">
        <f>IF(C12&lt;&gt;"",Sheet6!J30,"")</f>
        <v/>
      </c>
      <c r="I113" s="68" t="str">
        <f>IF(C13&lt;&gt;"",IF(Sheet6!M17=50,2,IF(Sheet6!M17=100,3)),"")</f>
        <v/>
      </c>
      <c r="J113" s="129" t="str">
        <f t="shared" si="10"/>
        <v/>
      </c>
    </row>
    <row r="114" spans="1:10">
      <c r="A114" s="129" t="str">
        <f t="shared" si="14"/>
        <v/>
      </c>
      <c r="B114" s="129" t="str">
        <f t="shared" si="15"/>
        <v/>
      </c>
      <c r="C114" s="129" t="str">
        <f>IF(Sheet6!B31&lt;&gt;"",Sheet6!B31,"")</f>
        <v/>
      </c>
      <c r="D114" s="129" t="str">
        <f t="shared" si="16"/>
        <v/>
      </c>
      <c r="E114" s="64" t="str">
        <f>IF(C13&lt;&gt;"",IF(Sheet6!D31="ABS",0,Sheet6!D31),"")</f>
        <v/>
      </c>
      <c r="F114" s="64" t="str">
        <f>IF(C13&lt;&gt;"",Sheet6!F31,"")</f>
        <v/>
      </c>
      <c r="G114" s="64" t="str">
        <f>IF(C13&lt;&gt;"",Sheet6!H31,"")</f>
        <v/>
      </c>
      <c r="H114" s="64" t="str">
        <f>IF(C13&lt;&gt;"",Sheet6!J31,"")</f>
        <v/>
      </c>
      <c r="I114" s="68" t="str">
        <f>IF(C14&lt;&gt;"",IF(Sheet6!M17=50,2,IF(Sheet6!M17=100,3)),"")</f>
        <v/>
      </c>
      <c r="J114" s="129" t="str">
        <f t="shared" si="10"/>
        <v/>
      </c>
    </row>
    <row r="115" spans="1:10">
      <c r="A115" s="129" t="str">
        <f t="shared" si="14"/>
        <v/>
      </c>
      <c r="B115" s="129" t="str">
        <f t="shared" si="15"/>
        <v/>
      </c>
      <c r="C115" s="129" t="str">
        <f>IF(Sheet6!B32&lt;&gt;"",Sheet6!B32,"")</f>
        <v/>
      </c>
      <c r="D115" s="129" t="str">
        <f t="shared" si="16"/>
        <v/>
      </c>
      <c r="E115" s="64" t="str">
        <f>IF(C14&lt;&gt;"",IF(Sheet6!D32="ABS",0,Sheet6!D32),"")</f>
        <v/>
      </c>
      <c r="F115" s="64" t="str">
        <f>IF(C14&lt;&gt;"",Sheet6!F32,"")</f>
        <v/>
      </c>
      <c r="G115" s="64" t="str">
        <f>IF(C14&lt;&gt;"",Sheet6!H32,"")</f>
        <v/>
      </c>
      <c r="H115" s="64" t="str">
        <f>IF(C14&lt;&gt;"",Sheet6!J32,"")</f>
        <v/>
      </c>
      <c r="I115" s="68" t="str">
        <f>IF(C15&lt;&gt;"",IF(Sheet6!M17=50,2,IF(Sheet6!M17=100,3)),"")</f>
        <v/>
      </c>
      <c r="J115" s="129" t="str">
        <f t="shared" si="10"/>
        <v/>
      </c>
    </row>
    <row r="116" spans="1:10">
      <c r="A116" s="129" t="str">
        <f t="shared" si="14"/>
        <v/>
      </c>
      <c r="B116" s="129" t="str">
        <f t="shared" si="15"/>
        <v/>
      </c>
      <c r="C116" s="129" t="str">
        <f>IF(Sheet6!B33&lt;&gt;"",Sheet6!B33,"")</f>
        <v/>
      </c>
      <c r="D116" s="129" t="str">
        <f t="shared" si="16"/>
        <v/>
      </c>
      <c r="E116" s="64" t="str">
        <f>IF(C15&lt;&gt;"",IF(Sheet6!D33="ABS",0,Sheet6!D33),"")</f>
        <v/>
      </c>
      <c r="F116" s="64" t="str">
        <f>IF(C15&lt;&gt;"",Sheet6!F33,"")</f>
        <v/>
      </c>
      <c r="G116" s="64" t="str">
        <f>IF(C15&lt;&gt;"",Sheet6!H33,"")</f>
        <v/>
      </c>
      <c r="H116" s="64" t="str">
        <f>IF(C15&lt;&gt;"",Sheet6!J33,"")</f>
        <v/>
      </c>
      <c r="I116" s="68" t="str">
        <f>IF(C16&lt;&gt;"",IF(Sheet6!M17=50,2,IF(Sheet6!M17=100,3)),"")</f>
        <v/>
      </c>
      <c r="J116" s="129" t="str">
        <f t="shared" si="10"/>
        <v/>
      </c>
    </row>
    <row r="117" spans="1:10">
      <c r="A117" s="129" t="str">
        <f t="shared" si="14"/>
        <v/>
      </c>
      <c r="B117" s="129" t="str">
        <f t="shared" si="15"/>
        <v/>
      </c>
      <c r="C117" s="129" t="str">
        <f>IF(Sheet6!B34&lt;&gt;"",Sheet6!B34,"")</f>
        <v/>
      </c>
      <c r="D117" s="129" t="str">
        <f t="shared" si="16"/>
        <v/>
      </c>
      <c r="E117" s="64" t="str">
        <f>IF(C16&lt;&gt;"",IF(Sheet6!D34="ABS",0,Sheet6!D34),"")</f>
        <v/>
      </c>
      <c r="F117" s="64" t="str">
        <f>IF(C16&lt;&gt;"",Sheet6!F34,"")</f>
        <v/>
      </c>
      <c r="G117" s="64" t="str">
        <f>IF(C16&lt;&gt;"",Sheet6!H34,"")</f>
        <v/>
      </c>
      <c r="H117" s="64" t="str">
        <f>IF(C16&lt;&gt;"",Sheet6!J34,"")</f>
        <v/>
      </c>
      <c r="I117" s="68" t="str">
        <f>IF(C17&lt;&gt;"",IF(Sheet6!M17=50,2,IF(Sheet6!M17=100,3)),"")</f>
        <v/>
      </c>
      <c r="J117" s="129" t="str">
        <f t="shared" si="10"/>
        <v/>
      </c>
    </row>
    <row r="118" spans="1:10">
      <c r="A118" s="129" t="str">
        <f t="shared" si="14"/>
        <v/>
      </c>
      <c r="B118" s="129" t="str">
        <f t="shared" si="15"/>
        <v/>
      </c>
      <c r="C118" s="129" t="str">
        <f>IF(Sheet6!B35&lt;&gt;"",Sheet6!B35,"")</f>
        <v/>
      </c>
      <c r="D118" s="129" t="str">
        <f t="shared" si="16"/>
        <v/>
      </c>
      <c r="E118" s="64" t="str">
        <f>IF(C17&lt;&gt;"",IF(Sheet6!D35="ABS",0,Sheet6!D35),"")</f>
        <v/>
      </c>
      <c r="F118" s="64" t="str">
        <f>IF(C17&lt;&gt;"",Sheet6!F35,"")</f>
        <v/>
      </c>
      <c r="G118" s="64" t="str">
        <f>IF(C17&lt;&gt;"",Sheet6!H35,"")</f>
        <v/>
      </c>
      <c r="H118" s="64" t="str">
        <f>IF(C17&lt;&gt;"",Sheet6!J35,"")</f>
        <v/>
      </c>
      <c r="I118" s="68" t="str">
        <f>IF(C18&lt;&gt;"",IF(Sheet6!M17=50,2,IF(Sheet6!M17=100,3)),"")</f>
        <v/>
      </c>
      <c r="J118" s="129" t="str">
        <f t="shared" si="10"/>
        <v/>
      </c>
    </row>
    <row r="119" spans="1:10">
      <c r="A119" s="129" t="str">
        <f t="shared" si="14"/>
        <v/>
      </c>
      <c r="B119" s="129" t="str">
        <f t="shared" si="15"/>
        <v/>
      </c>
      <c r="C119" s="129" t="str">
        <f>IF(Sheet6!B36&lt;&gt;"",Sheet6!B36,"")</f>
        <v/>
      </c>
      <c r="D119" s="129" t="str">
        <f t="shared" si="16"/>
        <v/>
      </c>
      <c r="E119" s="64" t="str">
        <f>IF(C18&lt;&gt;"",IF(Sheet6!D36="ABS",0,Sheet6!D36),"")</f>
        <v/>
      </c>
      <c r="F119" s="64" t="str">
        <f>IF(C18&lt;&gt;"",Sheet6!F36,"")</f>
        <v/>
      </c>
      <c r="G119" s="64" t="str">
        <f>IF(C18&lt;&gt;"",Sheet6!H36,"")</f>
        <v/>
      </c>
      <c r="H119" s="64" t="str">
        <f>IF(C18&lt;&gt;"",Sheet6!J36,"")</f>
        <v/>
      </c>
      <c r="I119" s="68" t="str">
        <f>IF(C19&lt;&gt;"",IF(Sheet6!M17=50,2,IF(Sheet6!M17=100,3)),"")</f>
        <v/>
      </c>
      <c r="J119" s="129" t="str">
        <f t="shared" si="10"/>
        <v/>
      </c>
    </row>
    <row r="120" spans="1:10">
      <c r="A120" s="129" t="str">
        <f t="shared" si="14"/>
        <v/>
      </c>
      <c r="B120" s="129" t="str">
        <f t="shared" si="15"/>
        <v/>
      </c>
      <c r="C120" s="129" t="str">
        <f>IF(Sheet6!B37&lt;&gt;"",Sheet6!B37,"")</f>
        <v/>
      </c>
      <c r="D120" s="129" t="str">
        <f t="shared" si="16"/>
        <v/>
      </c>
      <c r="E120" s="64" t="str">
        <f>IF(C19&lt;&gt;"",IF(Sheet6!D37="ABS",0,Sheet6!D37),"")</f>
        <v/>
      </c>
      <c r="F120" s="64" t="str">
        <f>IF(C19&lt;&gt;"",Sheet6!F37,"")</f>
        <v/>
      </c>
      <c r="G120" s="64" t="str">
        <f>IF(C19&lt;&gt;"",Sheet6!H37,"")</f>
        <v/>
      </c>
      <c r="H120" s="64" t="str">
        <f>IF(C19&lt;&gt;"",Sheet6!J37,"")</f>
        <v/>
      </c>
      <c r="I120" s="68" t="str">
        <f>IF(C20&lt;&gt;"",IF(Sheet6!M17=50,2,IF(Sheet6!M17=100,3)),"")</f>
        <v/>
      </c>
      <c r="J120" s="129" t="str">
        <f t="shared" si="10"/>
        <v/>
      </c>
    </row>
    <row r="121" spans="1:10">
      <c r="A121" s="129" t="str">
        <f t="shared" si="14"/>
        <v/>
      </c>
      <c r="B121" s="129" t="str">
        <f t="shared" si="15"/>
        <v/>
      </c>
      <c r="C121" s="129" t="str">
        <f>IF(Sheet6!B38&lt;&gt;"",Sheet6!B38,"")</f>
        <v/>
      </c>
      <c r="D121" s="129" t="str">
        <f t="shared" si="16"/>
        <v/>
      </c>
      <c r="E121" s="64" t="str">
        <f>IF(C20&lt;&gt;"",IF(Sheet6!D38="ABS",0,Sheet6!D38),"")</f>
        <v/>
      </c>
      <c r="F121" s="64" t="str">
        <f>IF(C20&lt;&gt;"",Sheet6!F38,"")</f>
        <v/>
      </c>
      <c r="G121" s="64" t="str">
        <f>IF(C20&lt;&gt;"",Sheet6!H38,"")</f>
        <v/>
      </c>
      <c r="H121" s="64" t="str">
        <f>IF(C20&lt;&gt;"",Sheet6!J38,"")</f>
        <v/>
      </c>
      <c r="I121" s="68" t="str">
        <f>IF(C21&lt;&gt;"",IF(Sheet6!M17=50,2,IF(Sheet6!M17=100,3)),"")</f>
        <v/>
      </c>
      <c r="J121" s="129" t="str">
        <f t="shared" si="10"/>
        <v/>
      </c>
    </row>
    <row r="122" spans="1:10">
      <c r="A122" s="63" t="str">
        <f>IF(Sheet7!G8&lt;&gt;"",Sheet7!G8,"")</f>
        <v>20BBA</v>
      </c>
      <c r="B122" s="63" t="str">
        <f>IF(Sheet7!B8&lt;&gt;"",Sheet7!B8,"")</f>
        <v>Seventh</v>
      </c>
      <c r="C122" s="63" t="str">
        <f>IF(Sheet7!B19&lt;&gt;"",Sheet7!B19,"")</f>
        <v/>
      </c>
      <c r="D122" s="63" t="str">
        <f>IF(Sheet7!B9&lt;&gt;"",Sheet7!B9,"")</f>
        <v xml:space="preserve">Experiential Marketing
</v>
      </c>
      <c r="E122" s="65" t="str">
        <f>IF(C2&lt;&gt;"",IF(Sheet7!D19="ABS",0,Sheet7!D19),"")</f>
        <v/>
      </c>
      <c r="F122" s="65" t="str">
        <f>IF(C2&lt;&gt;"",Sheet7!F19,"")</f>
        <v/>
      </c>
      <c r="G122" s="65" t="str">
        <f>IF(C2&lt;&gt;"",Sheet7!H19,"")</f>
        <v/>
      </c>
      <c r="H122" s="65" t="str">
        <f>IF(C2&lt;&gt;"",Sheet7!J19,"")</f>
        <v/>
      </c>
      <c r="I122" s="63" t="str">
        <f>IF(C2&lt;&gt;"",IF(Sheet7!M17=50,2,IF(Sheet7!M17=100,3)),"")</f>
        <v/>
      </c>
      <c r="J122" s="129" t="str">
        <f t="shared" si="10"/>
        <v/>
      </c>
    </row>
    <row r="123" spans="1:10">
      <c r="A123" s="66" t="str">
        <f>IF(C3&lt;&gt;"",A2,"")</f>
        <v/>
      </c>
      <c r="B123" s="66" t="str">
        <f>IF(C3&lt;&gt;"",B22,"")</f>
        <v/>
      </c>
      <c r="C123" s="66" t="str">
        <f>IF(Sheet7!B20&lt;&gt;"",Sheet7!B20,"")</f>
        <v/>
      </c>
      <c r="D123" s="66" t="str">
        <f>IF(C3&lt;&gt;"",D2,"")</f>
        <v/>
      </c>
      <c r="E123" s="64" t="str">
        <f>IF(C2&lt;&gt;"",IF(Sheet7!D20="ABS",0,Sheet7!D20),"")</f>
        <v/>
      </c>
      <c r="F123" s="64" t="str">
        <f>IF(C2&lt;&gt;"",Sheet7!F20,"")</f>
        <v/>
      </c>
      <c r="G123" s="64" t="str">
        <f>IF(C2&lt;&gt;"",Sheet7!H20,"")</f>
        <v/>
      </c>
      <c r="H123" s="64" t="str">
        <f>IF(C2&lt;&gt;"",Sheet7!J20,"")</f>
        <v/>
      </c>
      <c r="I123" s="68" t="str">
        <f>IF(C3&lt;&gt;"",IF(Sheet7!M17=50,2,IF(Sheet7!M17=100,3)),"")</f>
        <v/>
      </c>
      <c r="J123" s="129" t="str">
        <f t="shared" si="10"/>
        <v/>
      </c>
    </row>
    <row r="124" spans="1:10">
      <c r="A124" s="129" t="str">
        <f t="shared" ref="A124:A141" si="17">IF(C4&lt;&gt;"",A3,"")</f>
        <v/>
      </c>
      <c r="B124" s="129" t="str">
        <f t="shared" ref="B124:B141" si="18">IF(C4&lt;&gt;"",B23,"")</f>
        <v/>
      </c>
      <c r="C124" s="129" t="str">
        <f>IF(Sheet7!B21&lt;&gt;"",Sheet7!B21,"")</f>
        <v/>
      </c>
      <c r="D124" s="129" t="str">
        <f t="shared" ref="D124:D141" si="19">IF(C4&lt;&gt;"",D3,"")</f>
        <v/>
      </c>
      <c r="E124" s="64" t="str">
        <f>IF(C3&lt;&gt;"",IF(Sheet7!D21="ABS",0,Sheet7!D21),"")</f>
        <v/>
      </c>
      <c r="F124" s="64" t="str">
        <f>IF(C3&lt;&gt;"",Sheet7!F21,"")</f>
        <v/>
      </c>
      <c r="G124" s="64" t="str">
        <f>IF(C3&lt;&gt;"",Sheet7!H21,"")</f>
        <v/>
      </c>
      <c r="H124" s="64" t="str">
        <f>IF(C3&lt;&gt;"",Sheet7!J21,"")</f>
        <v/>
      </c>
      <c r="I124" s="68" t="str">
        <f>IF(C4&lt;&gt;"",IF(Sheet7!M17=50,2,IF(Sheet7!M17=100,3)),"")</f>
        <v/>
      </c>
      <c r="J124" s="129" t="str">
        <f t="shared" si="10"/>
        <v/>
      </c>
    </row>
    <row r="125" spans="1:10">
      <c r="A125" s="129" t="str">
        <f t="shared" si="17"/>
        <v/>
      </c>
      <c r="B125" s="129" t="str">
        <f t="shared" si="18"/>
        <v/>
      </c>
      <c r="C125" s="129" t="str">
        <f>IF(Sheet7!B22&lt;&gt;"",Sheet7!B22,"")</f>
        <v/>
      </c>
      <c r="D125" s="129" t="str">
        <f t="shared" si="19"/>
        <v/>
      </c>
      <c r="E125" s="64" t="str">
        <f>IF(C4&lt;&gt;"",IF(Sheet7!D22="ABS",0,Sheet7!D22),"")</f>
        <v/>
      </c>
      <c r="F125" s="64" t="str">
        <f>IF(C4&lt;&gt;"",Sheet7!F22,"")</f>
        <v/>
      </c>
      <c r="G125" s="64" t="str">
        <f>IF(C4&lt;&gt;"",Sheet7!H22,"")</f>
        <v/>
      </c>
      <c r="H125" s="64" t="str">
        <f>IF(C4&lt;&gt;"",Sheet7!J22,"")</f>
        <v/>
      </c>
      <c r="I125" s="68" t="str">
        <f>IF(C5&lt;&gt;"",IF(Sheet7!M17=50,2,IF(Sheet7!M17=100,3)),"")</f>
        <v/>
      </c>
      <c r="J125" s="129" t="str">
        <f t="shared" si="10"/>
        <v/>
      </c>
    </row>
    <row r="126" spans="1:10">
      <c r="A126" s="129" t="str">
        <f t="shared" si="17"/>
        <v/>
      </c>
      <c r="B126" s="129" t="str">
        <f t="shared" si="18"/>
        <v/>
      </c>
      <c r="C126" s="129" t="str">
        <f>IF(Sheet7!B23&lt;&gt;"",Sheet7!B23,"")</f>
        <v/>
      </c>
      <c r="D126" s="129" t="str">
        <f t="shared" si="19"/>
        <v/>
      </c>
      <c r="E126" s="64" t="str">
        <f>IF(C5&lt;&gt;"",IF(Sheet7!D23="ABS",0,Sheet7!D23),"")</f>
        <v/>
      </c>
      <c r="F126" s="64" t="str">
        <f>IF(C5&lt;&gt;"",Sheet7!F23,"")</f>
        <v/>
      </c>
      <c r="G126" s="64" t="str">
        <f>IF(C5&lt;&gt;"",Sheet7!H23,"")</f>
        <v/>
      </c>
      <c r="H126" s="64" t="str">
        <f>IF(C5&lt;&gt;"",Sheet7!J23,"")</f>
        <v/>
      </c>
      <c r="I126" s="68" t="str">
        <f>IF(C6&lt;&gt;"",IF(Sheet7!M17=50,2,IF(Sheet7!M17=100,3)),"")</f>
        <v/>
      </c>
      <c r="J126" s="129" t="str">
        <f t="shared" si="10"/>
        <v/>
      </c>
    </row>
    <row r="127" spans="1:10">
      <c r="A127" s="129" t="str">
        <f t="shared" si="17"/>
        <v/>
      </c>
      <c r="B127" s="129" t="str">
        <f t="shared" si="18"/>
        <v/>
      </c>
      <c r="C127" s="129" t="str">
        <f>IF(Sheet7!B24&lt;&gt;"",Sheet7!B24,"")</f>
        <v/>
      </c>
      <c r="D127" s="129" t="str">
        <f t="shared" si="19"/>
        <v/>
      </c>
      <c r="E127" s="64" t="str">
        <f>IF(C6&lt;&gt;"",IF(Sheet7!D24="ABS",0,Sheet7!D24),"")</f>
        <v/>
      </c>
      <c r="F127" s="64" t="str">
        <f>IF(C6&lt;&gt;"",Sheet7!F24,"")</f>
        <v/>
      </c>
      <c r="G127" s="64" t="str">
        <f>IF(C6&lt;&gt;"",Sheet7!H24,"")</f>
        <v/>
      </c>
      <c r="H127" s="64" t="str">
        <f>IF(C6&lt;&gt;"",Sheet7!J24,"")</f>
        <v/>
      </c>
      <c r="I127" s="68" t="str">
        <f>IF(C7&lt;&gt;"",IF(Sheet7!M17=50,2,IF(Sheet7!M17=100,3)),"")</f>
        <v/>
      </c>
      <c r="J127" s="129" t="str">
        <f t="shared" si="10"/>
        <v/>
      </c>
    </row>
    <row r="128" spans="1:10">
      <c r="A128" s="129" t="str">
        <f t="shared" si="17"/>
        <v/>
      </c>
      <c r="B128" s="129" t="str">
        <f t="shared" si="18"/>
        <v/>
      </c>
      <c r="C128" s="129" t="str">
        <f>IF(Sheet7!B25&lt;&gt;"",Sheet7!B25,"")</f>
        <v/>
      </c>
      <c r="D128" s="129" t="str">
        <f t="shared" si="19"/>
        <v/>
      </c>
      <c r="E128" s="64" t="str">
        <f>IF(C7&lt;&gt;"",IF(Sheet7!D25="ABS",0,Sheet7!D25),"")</f>
        <v/>
      </c>
      <c r="F128" s="64" t="str">
        <f>IF(C7&lt;&gt;"",Sheet7!F25,"")</f>
        <v/>
      </c>
      <c r="G128" s="64" t="str">
        <f>IF(C7&lt;&gt;"",Sheet7!H25,"")</f>
        <v/>
      </c>
      <c r="H128" s="64" t="str">
        <f>IF(C7&lt;&gt;"",Sheet7!J25,"")</f>
        <v/>
      </c>
      <c r="I128" s="68" t="str">
        <f>IF(C8&lt;&gt;"",IF(Sheet7!M17=50,2,IF(Sheet7!M17=100,3)),"")</f>
        <v/>
      </c>
      <c r="J128" s="129" t="str">
        <f t="shared" si="10"/>
        <v/>
      </c>
    </row>
    <row r="129" spans="1:10">
      <c r="A129" s="129" t="str">
        <f t="shared" si="17"/>
        <v/>
      </c>
      <c r="B129" s="129" t="str">
        <f t="shared" si="18"/>
        <v/>
      </c>
      <c r="C129" s="129" t="str">
        <f>IF(Sheet7!B26&lt;&gt;"",Sheet7!B26,"")</f>
        <v/>
      </c>
      <c r="D129" s="129" t="str">
        <f t="shared" si="19"/>
        <v/>
      </c>
      <c r="E129" s="64" t="str">
        <f>IF(C8&lt;&gt;"",IF(Sheet7!D26="ABS",0,Sheet7!D26),"")</f>
        <v/>
      </c>
      <c r="F129" s="64" t="str">
        <f>IF(C8&lt;&gt;"",Sheet7!F26,"")</f>
        <v/>
      </c>
      <c r="G129" s="64" t="str">
        <f>IF(C8&lt;&gt;"",Sheet7!H26,"")</f>
        <v/>
      </c>
      <c r="H129" s="64" t="str">
        <f>IF(C8&lt;&gt;"",Sheet7!J26,"")</f>
        <v/>
      </c>
      <c r="I129" s="68" t="str">
        <f>IF(C9&lt;&gt;"",IF(Sheet7!M17=50,2,IF(Sheet7!M17=100,3)),"")</f>
        <v/>
      </c>
      <c r="J129" s="129" t="str">
        <f t="shared" si="10"/>
        <v/>
      </c>
    </row>
    <row r="130" spans="1:10">
      <c r="A130" s="129" t="str">
        <f t="shared" si="17"/>
        <v/>
      </c>
      <c r="B130" s="129" t="str">
        <f t="shared" si="18"/>
        <v/>
      </c>
      <c r="C130" s="129" t="str">
        <f>IF(Sheet7!B27&lt;&gt;"",Sheet7!B27,"")</f>
        <v/>
      </c>
      <c r="D130" s="129" t="str">
        <f t="shared" si="19"/>
        <v/>
      </c>
      <c r="E130" s="64" t="str">
        <f>IF(C9&lt;&gt;"",IF(Sheet7!D27="ABS",0,Sheet7!D27),"")</f>
        <v/>
      </c>
      <c r="F130" s="64" t="str">
        <f>IF(C9&lt;&gt;"",Sheet7!F27,"")</f>
        <v/>
      </c>
      <c r="G130" s="64" t="str">
        <f>IF(C9&lt;&gt;"",Sheet7!H27,"")</f>
        <v/>
      </c>
      <c r="H130" s="64" t="str">
        <f>IF(C9&lt;&gt;"",Sheet7!J27,"")</f>
        <v/>
      </c>
      <c r="I130" s="68" t="str">
        <f>IF(C10&lt;&gt;"",IF(Sheet7!M17=50,2,IF(Sheet7!M17=100,3)),"")</f>
        <v/>
      </c>
      <c r="J130" s="129" t="str">
        <f t="shared" si="10"/>
        <v/>
      </c>
    </row>
    <row r="131" spans="1:10">
      <c r="A131" s="129" t="str">
        <f t="shared" si="17"/>
        <v/>
      </c>
      <c r="B131" s="129" t="str">
        <f t="shared" si="18"/>
        <v/>
      </c>
      <c r="C131" s="129" t="str">
        <f>IF(Sheet7!B28&lt;&gt;"",Sheet7!B28,"")</f>
        <v/>
      </c>
      <c r="D131" s="129" t="str">
        <f t="shared" si="19"/>
        <v/>
      </c>
      <c r="E131" s="64" t="str">
        <f>IF(C10&lt;&gt;"",IF(Sheet7!D28="ABS",0,Sheet7!D28),"")</f>
        <v/>
      </c>
      <c r="F131" s="64" t="str">
        <f>IF(C10&lt;&gt;"",Sheet7!F28,"")</f>
        <v/>
      </c>
      <c r="G131" s="64" t="str">
        <f>IF(C10&lt;&gt;"",Sheet7!H28,"")</f>
        <v/>
      </c>
      <c r="H131" s="64" t="str">
        <f>IF(C10&lt;&gt;"",Sheet7!J28,"")</f>
        <v/>
      </c>
      <c r="I131" s="68" t="str">
        <f>IF(C11&lt;&gt;"",IF(Sheet7!M17=50,2,IF(Sheet7!M17=100,3)),"")</f>
        <v/>
      </c>
      <c r="J131" s="129" t="str">
        <f t="shared" si="10"/>
        <v/>
      </c>
    </row>
    <row r="132" spans="1:10">
      <c r="A132" s="129" t="str">
        <f t="shared" si="17"/>
        <v/>
      </c>
      <c r="B132" s="129" t="str">
        <f t="shared" si="18"/>
        <v/>
      </c>
      <c r="C132" s="129" t="str">
        <f>IF(Sheet7!B29&lt;&gt;"",Sheet7!B29,"")</f>
        <v/>
      </c>
      <c r="D132" s="129" t="str">
        <f t="shared" si="19"/>
        <v/>
      </c>
      <c r="E132" s="64" t="str">
        <f>IF(C11&lt;&gt;"",IF(Sheet7!D29="ABS",0,Sheet7!D29),"")</f>
        <v/>
      </c>
      <c r="F132" s="64" t="str">
        <f>IF(C11&lt;&gt;"",Sheet7!F29,"")</f>
        <v/>
      </c>
      <c r="G132" s="64" t="str">
        <f>IF(C11&lt;&gt;"",Sheet7!H29,"")</f>
        <v/>
      </c>
      <c r="H132" s="64" t="str">
        <f>IF(C11&lt;&gt;"",Sheet7!J29,"")</f>
        <v/>
      </c>
      <c r="I132" s="68" t="str">
        <f>IF(C12&lt;&gt;"",IF(Sheet7!M17=50,2,IF(Sheet7!M17=100,3)),"")</f>
        <v/>
      </c>
      <c r="J132" s="129" t="str">
        <f t="shared" ref="J132:J195" si="20">IF(C132&lt;&gt;"",J131,"")</f>
        <v/>
      </c>
    </row>
    <row r="133" spans="1:10">
      <c r="A133" s="129" t="str">
        <f t="shared" si="17"/>
        <v/>
      </c>
      <c r="B133" s="129" t="str">
        <f t="shared" si="18"/>
        <v/>
      </c>
      <c r="C133" s="129" t="str">
        <f>IF(Sheet7!B30&lt;&gt;"",Sheet7!B30,"")</f>
        <v/>
      </c>
      <c r="D133" s="129" t="str">
        <f t="shared" si="19"/>
        <v/>
      </c>
      <c r="E133" s="64" t="str">
        <f>IF(C12&lt;&gt;"",IF(Sheet7!D30="ABS",0,Sheet7!D30),"")</f>
        <v/>
      </c>
      <c r="F133" s="64" t="str">
        <f>IF(C12&lt;&gt;"",Sheet7!F30,"")</f>
        <v/>
      </c>
      <c r="G133" s="64" t="str">
        <f>IF(C12&lt;&gt;"",Sheet7!H30,"")</f>
        <v/>
      </c>
      <c r="H133" s="64" t="str">
        <f>IF(C12&lt;&gt;"",Sheet7!J30,"")</f>
        <v/>
      </c>
      <c r="I133" s="68" t="str">
        <f>IF(C13&lt;&gt;"",IF(Sheet7!M17=50,2,IF(Sheet7!M17=100,3)),"")</f>
        <v/>
      </c>
      <c r="J133" s="129" t="str">
        <f t="shared" si="20"/>
        <v/>
      </c>
    </row>
    <row r="134" spans="1:10">
      <c r="A134" s="129" t="str">
        <f t="shared" si="17"/>
        <v/>
      </c>
      <c r="B134" s="129" t="str">
        <f t="shared" si="18"/>
        <v/>
      </c>
      <c r="C134" s="129" t="str">
        <f>IF(Sheet7!B31&lt;&gt;"",Sheet7!B31,"")</f>
        <v/>
      </c>
      <c r="D134" s="129" t="str">
        <f t="shared" si="19"/>
        <v/>
      </c>
      <c r="E134" s="64" t="str">
        <f>IF(C13&lt;&gt;"",IF(Sheet7!D31="ABS",0,Sheet7!D31),"")</f>
        <v/>
      </c>
      <c r="F134" s="64" t="str">
        <f>IF(C13&lt;&gt;"",Sheet7!F31,"")</f>
        <v/>
      </c>
      <c r="G134" s="64" t="str">
        <f>IF(C13&lt;&gt;"",Sheet7!H31,"")</f>
        <v/>
      </c>
      <c r="H134" s="64" t="str">
        <f>IF(C13&lt;&gt;"",Sheet7!J31,"")</f>
        <v/>
      </c>
      <c r="I134" s="68" t="str">
        <f>IF(C14&lt;&gt;"",IF(Sheet7!M17=50,2,IF(Sheet7!M17=100,3)),"")</f>
        <v/>
      </c>
      <c r="J134" s="129" t="str">
        <f t="shared" si="20"/>
        <v/>
      </c>
    </row>
    <row r="135" spans="1:10">
      <c r="A135" s="129" t="str">
        <f t="shared" si="17"/>
        <v/>
      </c>
      <c r="B135" s="129" t="str">
        <f t="shared" si="18"/>
        <v/>
      </c>
      <c r="C135" s="129" t="str">
        <f>IF(Sheet7!B32&lt;&gt;"",Sheet7!B32,"")</f>
        <v/>
      </c>
      <c r="D135" s="129" t="str">
        <f t="shared" si="19"/>
        <v/>
      </c>
      <c r="E135" s="64" t="str">
        <f>IF(C14&lt;&gt;"",IF(Sheet7!D32="ABS",0,Sheet7!D32),"")</f>
        <v/>
      </c>
      <c r="F135" s="64" t="str">
        <f>IF(C14&lt;&gt;"",Sheet7!F32,"")</f>
        <v/>
      </c>
      <c r="G135" s="64" t="str">
        <f>IF(C14&lt;&gt;"",Sheet7!H32,"")</f>
        <v/>
      </c>
      <c r="H135" s="64" t="str">
        <f>IF(C14&lt;&gt;"",Sheet7!J32,"")</f>
        <v/>
      </c>
      <c r="I135" s="68" t="str">
        <f>IF(C15&lt;&gt;"",IF(Sheet7!M17=50,2,IF(Sheet7!M17=100,3)),"")</f>
        <v/>
      </c>
      <c r="J135" s="129" t="str">
        <f t="shared" si="20"/>
        <v/>
      </c>
    </row>
    <row r="136" spans="1:10">
      <c r="A136" s="129" t="str">
        <f t="shared" si="17"/>
        <v/>
      </c>
      <c r="B136" s="129" t="str">
        <f t="shared" si="18"/>
        <v/>
      </c>
      <c r="C136" s="129" t="str">
        <f>IF(Sheet7!B33&lt;&gt;"",Sheet7!B33,"")</f>
        <v/>
      </c>
      <c r="D136" s="129" t="str">
        <f t="shared" si="19"/>
        <v/>
      </c>
      <c r="E136" s="64" t="str">
        <f>IF(C15&lt;&gt;"",IF(Sheet7!D33="ABS",0,Sheet7!D33),"")</f>
        <v/>
      </c>
      <c r="F136" s="64" t="str">
        <f>IF(C15&lt;&gt;"",Sheet7!F33,"")</f>
        <v/>
      </c>
      <c r="G136" s="64" t="str">
        <f>IF(C15&lt;&gt;"",Sheet7!H33,"")</f>
        <v/>
      </c>
      <c r="H136" s="64" t="str">
        <f>IF(C15&lt;&gt;"",Sheet7!J33,"")</f>
        <v/>
      </c>
      <c r="I136" s="68" t="str">
        <f>IF(C16&lt;&gt;"",IF(Sheet7!M17=50,2,IF(Sheet7!M17=100,3)),"")</f>
        <v/>
      </c>
      <c r="J136" s="129" t="str">
        <f t="shared" si="20"/>
        <v/>
      </c>
    </row>
    <row r="137" spans="1:10">
      <c r="A137" s="129" t="str">
        <f t="shared" si="17"/>
        <v/>
      </c>
      <c r="B137" s="129" t="str">
        <f t="shared" si="18"/>
        <v/>
      </c>
      <c r="C137" s="129" t="str">
        <f>IF(Sheet7!B34&lt;&gt;"",Sheet7!B34,"")</f>
        <v/>
      </c>
      <c r="D137" s="129" t="str">
        <f t="shared" si="19"/>
        <v/>
      </c>
      <c r="E137" s="64" t="str">
        <f>IF(C16&lt;&gt;"",IF(Sheet7!D34="ABS",0,Sheet7!D34),"")</f>
        <v/>
      </c>
      <c r="F137" s="64" t="str">
        <f>IF(C16&lt;&gt;"",Sheet7!F34,"")</f>
        <v/>
      </c>
      <c r="G137" s="64" t="str">
        <f>IF(C16&lt;&gt;"",Sheet7!H34,"")</f>
        <v/>
      </c>
      <c r="H137" s="64" t="str">
        <f>IF(C16&lt;&gt;"",Sheet7!J34,"")</f>
        <v/>
      </c>
      <c r="I137" s="68" t="str">
        <f>IF(C17&lt;&gt;"",IF(Sheet7!M17=50,2,IF(Sheet7!M17=100,3)),"")</f>
        <v/>
      </c>
      <c r="J137" s="129" t="str">
        <f t="shared" si="20"/>
        <v/>
      </c>
    </row>
    <row r="138" spans="1:10">
      <c r="A138" s="129" t="str">
        <f t="shared" si="17"/>
        <v/>
      </c>
      <c r="B138" s="129" t="str">
        <f t="shared" si="18"/>
        <v/>
      </c>
      <c r="C138" s="129" t="str">
        <f>IF(Sheet7!B35&lt;&gt;"",Sheet7!B35,"")</f>
        <v/>
      </c>
      <c r="D138" s="129" t="str">
        <f t="shared" si="19"/>
        <v/>
      </c>
      <c r="E138" s="64" t="str">
        <f>IF(C17&lt;&gt;"",IF(Sheet7!D35="ABS",0,Sheet7!D35),"")</f>
        <v/>
      </c>
      <c r="F138" s="64" t="str">
        <f>IF(C17&lt;&gt;"",Sheet7!F35,"")</f>
        <v/>
      </c>
      <c r="G138" s="64" t="str">
        <f>IF(C17&lt;&gt;"",Sheet7!H35,"")</f>
        <v/>
      </c>
      <c r="H138" s="64" t="str">
        <f>IF(C17&lt;&gt;"",Sheet7!J35,"")</f>
        <v/>
      </c>
      <c r="I138" s="68" t="str">
        <f>IF(C18&lt;&gt;"",IF(Sheet7!M17=50,2,IF(Sheet7!M17=100,3)),"")</f>
        <v/>
      </c>
      <c r="J138" s="129" t="str">
        <f t="shared" si="20"/>
        <v/>
      </c>
    </row>
    <row r="139" spans="1:10">
      <c r="A139" s="129" t="str">
        <f t="shared" si="17"/>
        <v/>
      </c>
      <c r="B139" s="129" t="str">
        <f t="shared" si="18"/>
        <v/>
      </c>
      <c r="C139" s="129" t="str">
        <f>IF(Sheet7!B36&lt;&gt;"",Sheet7!B36,"")</f>
        <v/>
      </c>
      <c r="D139" s="129" t="str">
        <f t="shared" si="19"/>
        <v/>
      </c>
      <c r="E139" s="64" t="str">
        <f>IF(C18&lt;&gt;"",IF(Sheet7!D36="ABS",0,Sheet7!D36),"")</f>
        <v/>
      </c>
      <c r="F139" s="64" t="str">
        <f>IF(C18&lt;&gt;"",Sheet7!F36,"")</f>
        <v/>
      </c>
      <c r="G139" s="64" t="str">
        <f>IF(C18&lt;&gt;"",Sheet7!H36,"")</f>
        <v/>
      </c>
      <c r="H139" s="64" t="str">
        <f>IF(C18&lt;&gt;"",Sheet7!J36,"")</f>
        <v/>
      </c>
      <c r="I139" s="68" t="str">
        <f>IF(C19&lt;&gt;"",IF(Sheet7!M17=50,2,IF(Sheet7!M17=100,3)),"")</f>
        <v/>
      </c>
      <c r="J139" s="129" t="str">
        <f t="shared" si="20"/>
        <v/>
      </c>
    </row>
    <row r="140" spans="1:10">
      <c r="A140" s="129" t="str">
        <f t="shared" si="17"/>
        <v/>
      </c>
      <c r="B140" s="129" t="str">
        <f t="shared" si="18"/>
        <v/>
      </c>
      <c r="C140" s="129" t="str">
        <f>IF(Sheet7!B37&lt;&gt;"",Sheet7!B37,"")</f>
        <v/>
      </c>
      <c r="D140" s="129" t="str">
        <f t="shared" si="19"/>
        <v/>
      </c>
      <c r="E140" s="64" t="str">
        <f>IF(C19&lt;&gt;"",IF(Sheet7!D37="ABS",0,Sheet7!D37),"")</f>
        <v/>
      </c>
      <c r="F140" s="64" t="str">
        <f>IF(C19&lt;&gt;"",Sheet7!F37,"")</f>
        <v/>
      </c>
      <c r="G140" s="64" t="str">
        <f>IF(C19&lt;&gt;"",Sheet7!H37,"")</f>
        <v/>
      </c>
      <c r="H140" s="64" t="str">
        <f>IF(C19&lt;&gt;"",Sheet7!J37,"")</f>
        <v/>
      </c>
      <c r="I140" s="68" t="str">
        <f>IF(C20&lt;&gt;"",IF(Sheet7!M17=50,2,IF(Sheet7!M17=100,3)),"")</f>
        <v/>
      </c>
      <c r="J140" s="129" t="str">
        <f t="shared" si="20"/>
        <v/>
      </c>
    </row>
    <row r="141" spans="1:10">
      <c r="A141" s="129" t="str">
        <f t="shared" si="17"/>
        <v/>
      </c>
      <c r="B141" s="129" t="str">
        <f t="shared" si="18"/>
        <v/>
      </c>
      <c r="C141" s="129" t="str">
        <f>IF(Sheet7!B38&lt;&gt;"",Sheet7!B38,"")</f>
        <v/>
      </c>
      <c r="D141" s="129" t="str">
        <f t="shared" si="19"/>
        <v/>
      </c>
      <c r="E141" s="64" t="str">
        <f>IF(C20&lt;&gt;"",IF(Sheet7!D38="ABS",0,Sheet7!D38),"")</f>
        <v/>
      </c>
      <c r="F141" s="64" t="str">
        <f>IF(C20&lt;&gt;"",Sheet7!F38,"")</f>
        <v/>
      </c>
      <c r="G141" s="64" t="str">
        <f>IF(C20&lt;&gt;"",Sheet7!H38,"")</f>
        <v/>
      </c>
      <c r="H141" s="64" t="str">
        <f>IF(C20&lt;&gt;"",Sheet7!J38,"")</f>
        <v/>
      </c>
      <c r="I141" s="68" t="str">
        <f>IF(C21&lt;&gt;"",IF(Sheet7!M17=50,2,IF(Sheet7!M17=100,3)),"")</f>
        <v/>
      </c>
      <c r="J141" s="129" t="str">
        <f t="shared" si="20"/>
        <v/>
      </c>
    </row>
    <row r="142" spans="1:10">
      <c r="A142" s="63" t="str">
        <f>IF(Sheet8!G8&lt;&gt;"",Sheet8!G8,"")</f>
        <v>19BSM</v>
      </c>
      <c r="B142" s="63" t="str">
        <f>IF(Sheet8!B8&lt;&gt;"",Sheet8!B8,"")</f>
        <v>Eighth</v>
      </c>
      <c r="C142" s="63" t="str">
        <f>IF(Sheet8!B19&lt;&gt;"",Sheet8!B19,"")</f>
        <v/>
      </c>
      <c r="D142" s="63" t="str">
        <f>IF(Sheet8!B9&lt;&gt;"",Sheet8!B9,"")</f>
        <v>Linear Algebra</v>
      </c>
      <c r="E142" s="65" t="str">
        <f>IF(C2&lt;&gt;"",IF(Sheet8!D19="ABS",0,Sheet8!D19),"")</f>
        <v/>
      </c>
      <c r="F142" s="65" t="str">
        <f>IF(C2&lt;&gt;"",Sheet8!F19,"")</f>
        <v/>
      </c>
      <c r="G142" s="65" t="str">
        <f>IF(C2&lt;&gt;"",Sheet8!H19,"")</f>
        <v/>
      </c>
      <c r="H142" s="65" t="str">
        <f>IF(C2&lt;&gt;"",Sheet8!J19,"")</f>
        <v/>
      </c>
      <c r="I142" s="63" t="str">
        <f>IF(C2&lt;&gt;"",IF(Sheet8!M17=50,2,IF(Sheet8!M17=100,3)),"")</f>
        <v/>
      </c>
      <c r="J142" s="129" t="str">
        <f t="shared" si="20"/>
        <v/>
      </c>
    </row>
    <row r="143" spans="1:10">
      <c r="A143" s="66" t="str">
        <f>IF(C3&lt;&gt;"",A2,"")</f>
        <v/>
      </c>
      <c r="B143" s="66" t="str">
        <f>IF(C3&lt;&gt;"",B22,"")</f>
        <v/>
      </c>
      <c r="C143" s="66" t="str">
        <f>IF(Sheet8!B20&lt;&gt;"",Sheet8!B20,"")</f>
        <v/>
      </c>
      <c r="D143" s="66" t="str">
        <f>IF(C3&lt;&gt;"",D2,"")</f>
        <v/>
      </c>
      <c r="E143" s="64" t="str">
        <f>IF(C2&lt;&gt;"",IF(Sheet8!D20="ABS",0,Sheet8!D20),"")</f>
        <v/>
      </c>
      <c r="F143" s="64" t="str">
        <f>IF(C2&lt;&gt;"",Sheet8!F20,"")</f>
        <v/>
      </c>
      <c r="G143" s="64" t="str">
        <f>IF(C2&lt;&gt;"",Sheet8!H20,"")</f>
        <v/>
      </c>
      <c r="H143" s="64" t="str">
        <f>IF(C2&lt;&gt;"",Sheet8!J20,"")</f>
        <v/>
      </c>
      <c r="I143" s="68" t="str">
        <f>IF(C3&lt;&gt;"",IF(Sheet8!M17=50,2,IF(Sheet8!M17=100,3)),"")</f>
        <v/>
      </c>
      <c r="J143" s="129" t="str">
        <f t="shared" si="20"/>
        <v/>
      </c>
    </row>
    <row r="144" spans="1:10">
      <c r="A144" s="129" t="str">
        <f t="shared" ref="A144:A161" si="21">IF(C4&lt;&gt;"",A3,"")</f>
        <v/>
      </c>
      <c r="B144" s="129" t="str">
        <f t="shared" ref="B144:B161" si="22">IF(C4&lt;&gt;"",B23,"")</f>
        <v/>
      </c>
      <c r="C144" s="129" t="str">
        <f>IF(Sheet8!B21&lt;&gt;"",Sheet8!B21,"")</f>
        <v/>
      </c>
      <c r="D144" s="129" t="str">
        <f t="shared" ref="D144:D161" si="23">IF(C4&lt;&gt;"",D3,"")</f>
        <v/>
      </c>
      <c r="E144" s="64" t="str">
        <f>IF(C3&lt;&gt;"",IF(Sheet8!D21="ABS",0,Sheet8!D21),"")</f>
        <v/>
      </c>
      <c r="F144" s="64" t="str">
        <f>IF(C3&lt;&gt;"",Sheet8!F21,"")</f>
        <v/>
      </c>
      <c r="G144" s="64" t="str">
        <f>IF(C3&lt;&gt;"",Sheet8!H21,"")</f>
        <v/>
      </c>
      <c r="H144" s="64" t="str">
        <f>IF(C3&lt;&gt;"",Sheet8!J21,"")</f>
        <v/>
      </c>
      <c r="I144" s="68" t="str">
        <f>IF(C4&lt;&gt;"",IF(Sheet8!M17=50,2,IF(Sheet8!M17=100,3)),"")</f>
        <v/>
      </c>
      <c r="J144" s="129" t="str">
        <f t="shared" si="20"/>
        <v/>
      </c>
    </row>
    <row r="145" spans="1:10">
      <c r="A145" s="129" t="str">
        <f t="shared" si="21"/>
        <v/>
      </c>
      <c r="B145" s="129" t="str">
        <f t="shared" si="22"/>
        <v/>
      </c>
      <c r="C145" s="129" t="str">
        <f>IF(Sheet8!B22&lt;&gt;"",Sheet8!B22,"")</f>
        <v/>
      </c>
      <c r="D145" s="129" t="str">
        <f t="shared" si="23"/>
        <v/>
      </c>
      <c r="E145" s="64" t="str">
        <f>IF(C4&lt;&gt;"",IF(Sheet8!D22="ABS",0,Sheet8!D22),"")</f>
        <v/>
      </c>
      <c r="F145" s="64" t="str">
        <f>IF(C4&lt;&gt;"",Sheet8!F22,"")</f>
        <v/>
      </c>
      <c r="G145" s="64" t="str">
        <f>IF(C4&lt;&gt;"",Sheet8!H22,"")</f>
        <v/>
      </c>
      <c r="H145" s="64" t="str">
        <f>IF(C4&lt;&gt;"",Sheet8!J22,"")</f>
        <v/>
      </c>
      <c r="I145" s="68" t="str">
        <f>IF(C5&lt;&gt;"",IF(Sheet8!M17=50,2,IF(Sheet8!M17=100,3)),"")</f>
        <v/>
      </c>
      <c r="J145" s="129" t="str">
        <f t="shared" si="20"/>
        <v/>
      </c>
    </row>
    <row r="146" spans="1:10">
      <c r="A146" s="129" t="str">
        <f t="shared" si="21"/>
        <v/>
      </c>
      <c r="B146" s="129" t="str">
        <f t="shared" si="22"/>
        <v/>
      </c>
      <c r="C146" s="129" t="str">
        <f>IF(Sheet8!B23&lt;&gt;"",Sheet8!B23,"")</f>
        <v/>
      </c>
      <c r="D146" s="129" t="str">
        <f t="shared" si="23"/>
        <v/>
      </c>
      <c r="E146" s="64" t="str">
        <f>IF(C5&lt;&gt;"",IF(Sheet8!D23="ABS",0,Sheet8!D23),"")</f>
        <v/>
      </c>
      <c r="F146" s="64" t="str">
        <f>IF(C5&lt;&gt;"",Sheet8!F23,"")</f>
        <v/>
      </c>
      <c r="G146" s="64" t="str">
        <f>IF(C5&lt;&gt;"",Sheet8!H23,"")</f>
        <v/>
      </c>
      <c r="H146" s="64" t="str">
        <f>IF(C5&lt;&gt;"",Sheet8!J23,"")</f>
        <v/>
      </c>
      <c r="I146" s="68" t="str">
        <f>IF(C6&lt;&gt;"",IF(Sheet8!M17=50,2,IF(Sheet8!M17=100,3)),"")</f>
        <v/>
      </c>
      <c r="J146" s="129" t="str">
        <f t="shared" si="20"/>
        <v/>
      </c>
    </row>
    <row r="147" spans="1:10">
      <c r="A147" s="129" t="str">
        <f t="shared" si="21"/>
        <v/>
      </c>
      <c r="B147" s="129" t="str">
        <f t="shared" si="22"/>
        <v/>
      </c>
      <c r="C147" s="129" t="str">
        <f>IF(Sheet8!B24&lt;&gt;"",Sheet8!B24,"")</f>
        <v/>
      </c>
      <c r="D147" s="129" t="str">
        <f t="shared" si="23"/>
        <v/>
      </c>
      <c r="E147" s="64" t="str">
        <f>IF(C6&lt;&gt;"",IF(Sheet8!D24="ABS",0,Sheet8!D24),"")</f>
        <v/>
      </c>
      <c r="F147" s="64" t="str">
        <f>IF(C6&lt;&gt;"",Sheet8!F24,"")</f>
        <v/>
      </c>
      <c r="G147" s="64" t="str">
        <f>IF(C6&lt;&gt;"",Sheet8!H24,"")</f>
        <v/>
      </c>
      <c r="H147" s="64" t="str">
        <f>IF(C6&lt;&gt;"",Sheet8!J24,"")</f>
        <v/>
      </c>
      <c r="I147" s="68" t="str">
        <f>IF(C7&lt;&gt;"",IF(Sheet8!M17=50,2,IF(Sheet8!M17=100,3)),"")</f>
        <v/>
      </c>
      <c r="J147" s="129" t="str">
        <f t="shared" si="20"/>
        <v/>
      </c>
    </row>
    <row r="148" spans="1:10">
      <c r="A148" s="129" t="str">
        <f t="shared" si="21"/>
        <v/>
      </c>
      <c r="B148" s="129" t="str">
        <f t="shared" si="22"/>
        <v/>
      </c>
      <c r="C148" s="129" t="str">
        <f>IF(Sheet8!B25&lt;&gt;"",Sheet8!B25,"")</f>
        <v/>
      </c>
      <c r="D148" s="129" t="str">
        <f t="shared" si="23"/>
        <v/>
      </c>
      <c r="E148" s="64" t="str">
        <f>IF(C7&lt;&gt;"",IF(Sheet8!D25="ABS",0,Sheet8!D25),"")</f>
        <v/>
      </c>
      <c r="F148" s="64" t="str">
        <f>IF(C7&lt;&gt;"",Sheet8!F25,"")</f>
        <v/>
      </c>
      <c r="G148" s="64" t="str">
        <f>IF(C7&lt;&gt;"",Sheet8!H25,"")</f>
        <v/>
      </c>
      <c r="H148" s="64" t="str">
        <f>IF(C7&lt;&gt;"",Sheet8!J25,"")</f>
        <v/>
      </c>
      <c r="I148" s="68" t="str">
        <f>IF(C8&lt;&gt;"",IF(Sheet8!M17=50,2,IF(Sheet8!M17=100,3)),"")</f>
        <v/>
      </c>
      <c r="J148" s="129" t="str">
        <f t="shared" si="20"/>
        <v/>
      </c>
    </row>
    <row r="149" spans="1:10">
      <c r="A149" s="129" t="str">
        <f t="shared" si="21"/>
        <v/>
      </c>
      <c r="B149" s="129" t="str">
        <f t="shared" si="22"/>
        <v/>
      </c>
      <c r="C149" s="129" t="str">
        <f>IF(Sheet8!B26&lt;&gt;"",Sheet8!B26,"")</f>
        <v/>
      </c>
      <c r="D149" s="129" t="str">
        <f t="shared" si="23"/>
        <v/>
      </c>
      <c r="E149" s="64" t="str">
        <f>IF(C8&lt;&gt;"",IF(Sheet8!D26="ABS",0,Sheet8!D26),"")</f>
        <v/>
      </c>
      <c r="F149" s="64" t="str">
        <f>IF(C8&lt;&gt;"",Sheet8!F26,"")</f>
        <v/>
      </c>
      <c r="G149" s="64" t="str">
        <f>IF(C8&lt;&gt;"",Sheet8!H26,"")</f>
        <v/>
      </c>
      <c r="H149" s="64" t="str">
        <f>IF(C8&lt;&gt;"",Sheet8!J26,"")</f>
        <v/>
      </c>
      <c r="I149" s="68" t="str">
        <f>IF(C9&lt;&gt;"",IF(Sheet8!M17=50,2,IF(Sheet8!M17=100,3)),"")</f>
        <v/>
      </c>
      <c r="J149" s="129" t="str">
        <f t="shared" si="20"/>
        <v/>
      </c>
    </row>
    <row r="150" spans="1:10">
      <c r="A150" s="129" t="str">
        <f t="shared" si="21"/>
        <v/>
      </c>
      <c r="B150" s="129" t="str">
        <f t="shared" si="22"/>
        <v/>
      </c>
      <c r="C150" s="129" t="str">
        <f>IF(Sheet8!B27&lt;&gt;"",Sheet8!B27,"")</f>
        <v/>
      </c>
      <c r="D150" s="129" t="str">
        <f t="shared" si="23"/>
        <v/>
      </c>
      <c r="E150" s="64" t="str">
        <f>IF(C9&lt;&gt;"",IF(Sheet8!D27="ABS",0,Sheet8!D27),"")</f>
        <v/>
      </c>
      <c r="F150" s="64" t="str">
        <f>IF(C9&lt;&gt;"",Sheet8!F27,"")</f>
        <v/>
      </c>
      <c r="G150" s="64" t="str">
        <f>IF(C9&lt;&gt;"",Sheet8!H27,"")</f>
        <v/>
      </c>
      <c r="H150" s="64" t="str">
        <f>IF(C9&lt;&gt;"",Sheet8!J27,"")</f>
        <v/>
      </c>
      <c r="I150" s="68" t="str">
        <f>IF(C10&lt;&gt;"",IF(Sheet8!M17=50,2,IF(Sheet8!M17=100,3)),"")</f>
        <v/>
      </c>
      <c r="J150" s="129" t="str">
        <f t="shared" si="20"/>
        <v/>
      </c>
    </row>
    <row r="151" spans="1:10">
      <c r="A151" s="129" t="str">
        <f t="shared" si="21"/>
        <v/>
      </c>
      <c r="B151" s="129" t="str">
        <f t="shared" si="22"/>
        <v/>
      </c>
      <c r="C151" s="129" t="str">
        <f>IF(Sheet8!B28&lt;&gt;"",Sheet8!B28,"")</f>
        <v/>
      </c>
      <c r="D151" s="129" t="str">
        <f t="shared" si="23"/>
        <v/>
      </c>
      <c r="E151" s="64" t="str">
        <f>IF(C10&lt;&gt;"",IF(Sheet8!D28="ABS",0,Sheet8!D28),"")</f>
        <v/>
      </c>
      <c r="F151" s="64" t="str">
        <f>IF(C10&lt;&gt;"",Sheet8!F28,"")</f>
        <v/>
      </c>
      <c r="G151" s="64" t="str">
        <f>IF(C10&lt;&gt;"",Sheet8!H28,"")</f>
        <v/>
      </c>
      <c r="H151" s="64" t="str">
        <f>IF(C10&lt;&gt;"",Sheet8!J28,"")</f>
        <v/>
      </c>
      <c r="I151" s="68" t="str">
        <f>IF(C11&lt;&gt;"",IF(Sheet8!M17=50,2,IF(Sheet8!M17=100,3)),"")</f>
        <v/>
      </c>
      <c r="J151" s="129" t="str">
        <f t="shared" si="20"/>
        <v/>
      </c>
    </row>
    <row r="152" spans="1:10">
      <c r="A152" s="129" t="str">
        <f t="shared" si="21"/>
        <v/>
      </c>
      <c r="B152" s="129" t="str">
        <f t="shared" si="22"/>
        <v/>
      </c>
      <c r="C152" s="129" t="str">
        <f>IF(Sheet8!B29&lt;&gt;"",Sheet8!B29,"")</f>
        <v/>
      </c>
      <c r="D152" s="129" t="str">
        <f t="shared" si="23"/>
        <v/>
      </c>
      <c r="E152" s="64" t="str">
        <f>IF(C11&lt;&gt;"",IF(Sheet8!D29="ABS",0,Sheet8!D29),"")</f>
        <v/>
      </c>
      <c r="F152" s="64" t="str">
        <f>IF(C11&lt;&gt;"",Sheet8!F29,"")</f>
        <v/>
      </c>
      <c r="G152" s="64" t="str">
        <f>IF(C11&lt;&gt;"",Sheet8!H29,"")</f>
        <v/>
      </c>
      <c r="H152" s="64" t="str">
        <f>IF(C11&lt;&gt;"",Sheet8!J29,"")</f>
        <v/>
      </c>
      <c r="I152" s="68" t="str">
        <f>IF(C12&lt;&gt;"",IF(Sheet8!M17=50,2,IF(Sheet8!M17=100,3)),"")</f>
        <v/>
      </c>
      <c r="J152" s="129" t="str">
        <f t="shared" si="20"/>
        <v/>
      </c>
    </row>
    <row r="153" spans="1:10">
      <c r="A153" s="129" t="str">
        <f t="shared" si="21"/>
        <v/>
      </c>
      <c r="B153" s="129" t="str">
        <f t="shared" si="22"/>
        <v/>
      </c>
      <c r="C153" s="129" t="str">
        <f>IF(Sheet8!B30&lt;&gt;"",Sheet8!B30,"")</f>
        <v/>
      </c>
      <c r="D153" s="129" t="str">
        <f t="shared" si="23"/>
        <v/>
      </c>
      <c r="E153" s="64" t="str">
        <f>IF(C12&lt;&gt;"",IF(Sheet8!D30="ABS",0,Sheet8!D30),"")</f>
        <v/>
      </c>
      <c r="F153" s="64" t="str">
        <f>IF(C12&lt;&gt;"",Sheet8!F30,"")</f>
        <v/>
      </c>
      <c r="G153" s="64" t="str">
        <f>IF(C12&lt;&gt;"",Sheet8!H30,"")</f>
        <v/>
      </c>
      <c r="H153" s="64" t="str">
        <f>IF(C12&lt;&gt;"",Sheet8!J30,"")</f>
        <v/>
      </c>
      <c r="I153" s="68" t="str">
        <f>IF(C13&lt;&gt;"",IF(Sheet8!M17=50,2,IF(Sheet8!M17=100,3)),"")</f>
        <v/>
      </c>
      <c r="J153" s="129" t="str">
        <f t="shared" si="20"/>
        <v/>
      </c>
    </row>
    <row r="154" spans="1:10">
      <c r="A154" s="129" t="str">
        <f t="shared" si="21"/>
        <v/>
      </c>
      <c r="B154" s="129" t="str">
        <f t="shared" si="22"/>
        <v/>
      </c>
      <c r="C154" s="129" t="str">
        <f>IF(Sheet8!B31&lt;&gt;"",Sheet8!B31,"")</f>
        <v/>
      </c>
      <c r="D154" s="129" t="str">
        <f t="shared" si="23"/>
        <v/>
      </c>
      <c r="E154" s="64" t="str">
        <f>IF(C13&lt;&gt;"",IF(Sheet8!D31="ABS",0,Sheet8!D31),"")</f>
        <v/>
      </c>
      <c r="F154" s="64" t="str">
        <f>IF(C13&lt;&gt;"",Sheet8!F31,"")</f>
        <v/>
      </c>
      <c r="G154" s="64" t="str">
        <f>IF(C13&lt;&gt;"",Sheet8!H31,"")</f>
        <v/>
      </c>
      <c r="H154" s="64" t="str">
        <f>IF(C13&lt;&gt;"",Sheet8!J31,"")</f>
        <v/>
      </c>
      <c r="I154" s="68" t="str">
        <f>IF(C14&lt;&gt;"",IF(Sheet8!M17=50,2,IF(Sheet8!M17=100,3)),"")</f>
        <v/>
      </c>
      <c r="J154" s="129" t="str">
        <f t="shared" si="20"/>
        <v/>
      </c>
    </row>
    <row r="155" spans="1:10">
      <c r="A155" s="129" t="str">
        <f t="shared" si="21"/>
        <v/>
      </c>
      <c r="B155" s="129" t="str">
        <f t="shared" si="22"/>
        <v/>
      </c>
      <c r="C155" s="129" t="str">
        <f>IF(Sheet8!B32&lt;&gt;"",Sheet8!B32,"")</f>
        <v/>
      </c>
      <c r="D155" s="129" t="str">
        <f t="shared" si="23"/>
        <v/>
      </c>
      <c r="E155" s="64" t="str">
        <f>IF(C14&lt;&gt;"",IF(Sheet8!D32="ABS",0,Sheet8!D32),"")</f>
        <v/>
      </c>
      <c r="F155" s="64" t="str">
        <f>IF(C14&lt;&gt;"",Sheet8!F32,"")</f>
        <v/>
      </c>
      <c r="G155" s="64" t="str">
        <f>IF(C14&lt;&gt;"",Sheet8!H32,"")</f>
        <v/>
      </c>
      <c r="H155" s="64" t="str">
        <f>IF(C14&lt;&gt;"",Sheet8!J32,"")</f>
        <v/>
      </c>
      <c r="I155" s="68" t="str">
        <f>IF(C15&lt;&gt;"",IF(Sheet8!M17=50,2,IF(Sheet8!M17=100,3)),"")</f>
        <v/>
      </c>
      <c r="J155" s="129" t="str">
        <f t="shared" si="20"/>
        <v/>
      </c>
    </row>
    <row r="156" spans="1:10">
      <c r="A156" s="129" t="str">
        <f t="shared" si="21"/>
        <v/>
      </c>
      <c r="B156" s="129" t="str">
        <f t="shared" si="22"/>
        <v/>
      </c>
      <c r="C156" s="129" t="str">
        <f>IF(Sheet8!B33&lt;&gt;"",Sheet8!B33,"")</f>
        <v/>
      </c>
      <c r="D156" s="129" t="str">
        <f t="shared" si="23"/>
        <v/>
      </c>
      <c r="E156" s="64" t="str">
        <f>IF(C15&lt;&gt;"",IF(Sheet8!D33="ABS",0,Sheet8!D33),"")</f>
        <v/>
      </c>
      <c r="F156" s="64" t="str">
        <f>IF(C15&lt;&gt;"",Sheet8!F33,"")</f>
        <v/>
      </c>
      <c r="G156" s="64" t="str">
        <f>IF(C15&lt;&gt;"",Sheet8!H33,"")</f>
        <v/>
      </c>
      <c r="H156" s="64" t="str">
        <f>IF(C15&lt;&gt;"",Sheet8!J33,"")</f>
        <v/>
      </c>
      <c r="I156" s="68" t="str">
        <f>IF(C16&lt;&gt;"",IF(Sheet8!M17=50,2,IF(Sheet8!M17=100,3)),"")</f>
        <v/>
      </c>
      <c r="J156" s="129" t="str">
        <f t="shared" si="20"/>
        <v/>
      </c>
    </row>
    <row r="157" spans="1:10">
      <c r="A157" s="129" t="str">
        <f t="shared" si="21"/>
        <v/>
      </c>
      <c r="B157" s="129" t="str">
        <f t="shared" si="22"/>
        <v/>
      </c>
      <c r="C157" s="129" t="str">
        <f>IF(Sheet8!B34&lt;&gt;"",Sheet8!B34,"")</f>
        <v/>
      </c>
      <c r="D157" s="129" t="str">
        <f t="shared" si="23"/>
        <v/>
      </c>
      <c r="E157" s="64" t="str">
        <f>IF(C16&lt;&gt;"",IF(Sheet8!D34="ABS",0,Sheet8!D34),"")</f>
        <v/>
      </c>
      <c r="F157" s="64" t="str">
        <f>IF(C16&lt;&gt;"",Sheet8!F34,"")</f>
        <v/>
      </c>
      <c r="G157" s="64" t="str">
        <f>IF(C16&lt;&gt;"",Sheet8!H34,"")</f>
        <v/>
      </c>
      <c r="H157" s="64" t="str">
        <f>IF(C16&lt;&gt;"",Sheet8!J34,"")</f>
        <v/>
      </c>
      <c r="I157" s="68" t="str">
        <f>IF(C17&lt;&gt;"",IF(Sheet8!M17=50,2,IF(Sheet8!M17=100,3)),"")</f>
        <v/>
      </c>
      <c r="J157" s="129" t="str">
        <f t="shared" si="20"/>
        <v/>
      </c>
    </row>
    <row r="158" spans="1:10">
      <c r="A158" s="129" t="str">
        <f t="shared" si="21"/>
        <v/>
      </c>
      <c r="B158" s="129" t="str">
        <f t="shared" si="22"/>
        <v/>
      </c>
      <c r="C158" s="129" t="str">
        <f>IF(Sheet8!B35&lt;&gt;"",Sheet8!B35,"")</f>
        <v/>
      </c>
      <c r="D158" s="129" t="str">
        <f t="shared" si="23"/>
        <v/>
      </c>
      <c r="E158" s="64" t="str">
        <f>IF(C17&lt;&gt;"",IF(Sheet8!D35="ABS",0,Sheet8!D35),"")</f>
        <v/>
      </c>
      <c r="F158" s="64" t="str">
        <f>IF(C17&lt;&gt;"",Sheet8!F35,"")</f>
        <v/>
      </c>
      <c r="G158" s="64" t="str">
        <f>IF(C17&lt;&gt;"",Sheet8!H35,"")</f>
        <v/>
      </c>
      <c r="H158" s="64" t="str">
        <f>IF(C17&lt;&gt;"",Sheet8!J35,"")</f>
        <v/>
      </c>
      <c r="I158" s="68" t="str">
        <f>IF(C18&lt;&gt;"",IF(Sheet8!M17=50,2,IF(Sheet8!M17=100,3)),"")</f>
        <v/>
      </c>
      <c r="J158" s="129" t="str">
        <f t="shared" si="20"/>
        <v/>
      </c>
    </row>
    <row r="159" spans="1:10">
      <c r="A159" s="129" t="str">
        <f t="shared" si="21"/>
        <v/>
      </c>
      <c r="B159" s="129" t="str">
        <f t="shared" si="22"/>
        <v/>
      </c>
      <c r="C159" s="129" t="str">
        <f>IF(Sheet8!B36&lt;&gt;"",Sheet8!B36,"")</f>
        <v/>
      </c>
      <c r="D159" s="129" t="str">
        <f t="shared" si="23"/>
        <v/>
      </c>
      <c r="E159" s="64" t="str">
        <f>IF(C18&lt;&gt;"",IF(Sheet8!D36="ABS",0,Sheet8!D36),"")</f>
        <v/>
      </c>
      <c r="F159" s="64" t="str">
        <f>IF(C18&lt;&gt;"",Sheet8!F36,"")</f>
        <v/>
      </c>
      <c r="G159" s="64" t="str">
        <f>IF(C18&lt;&gt;"",Sheet8!H36,"")</f>
        <v/>
      </c>
      <c r="H159" s="64" t="str">
        <f>IF(C18&lt;&gt;"",Sheet8!J36,"")</f>
        <v/>
      </c>
      <c r="I159" s="68" t="str">
        <f>IF(C19&lt;&gt;"",IF(Sheet8!M17=50,2,IF(Sheet8!M17=100,3)),"")</f>
        <v/>
      </c>
      <c r="J159" s="129" t="str">
        <f t="shared" si="20"/>
        <v/>
      </c>
    </row>
    <row r="160" spans="1:10">
      <c r="A160" s="129" t="str">
        <f t="shared" si="21"/>
        <v/>
      </c>
      <c r="B160" s="129" t="str">
        <f t="shared" si="22"/>
        <v/>
      </c>
      <c r="C160" s="129" t="str">
        <f>IF(Sheet8!B37&lt;&gt;"",Sheet8!B37,"")</f>
        <v/>
      </c>
      <c r="D160" s="129" t="str">
        <f t="shared" si="23"/>
        <v/>
      </c>
      <c r="E160" s="64" t="str">
        <f>IF(C19&lt;&gt;"",IF(Sheet8!D37="ABS",0,Sheet8!D37),"")</f>
        <v/>
      </c>
      <c r="F160" s="64" t="str">
        <f>IF(C19&lt;&gt;"",Sheet8!F37,"")</f>
        <v/>
      </c>
      <c r="G160" s="64" t="str">
        <f>IF(C19&lt;&gt;"",Sheet8!H37,"")</f>
        <v/>
      </c>
      <c r="H160" s="64" t="str">
        <f>IF(C19&lt;&gt;"",Sheet8!J37,"")</f>
        <v/>
      </c>
      <c r="I160" s="68" t="str">
        <f>IF(C20&lt;&gt;"",IF(Sheet8!M17=50,2,IF(Sheet8!M17=100,3)),"")</f>
        <v/>
      </c>
      <c r="J160" s="129" t="str">
        <f t="shared" si="20"/>
        <v/>
      </c>
    </row>
    <row r="161" spans="1:10">
      <c r="A161" s="129" t="str">
        <f t="shared" si="21"/>
        <v/>
      </c>
      <c r="B161" s="129" t="str">
        <f t="shared" si="22"/>
        <v/>
      </c>
      <c r="C161" s="129" t="str">
        <f>IF(Sheet8!B38&lt;&gt;"",Sheet8!B38,"")</f>
        <v/>
      </c>
      <c r="D161" s="129" t="str">
        <f t="shared" si="23"/>
        <v/>
      </c>
      <c r="E161" s="64" t="str">
        <f>IF(C20&lt;&gt;"",IF(Sheet8!D38="ABS",0,Sheet8!D38),"")</f>
        <v/>
      </c>
      <c r="F161" s="64" t="str">
        <f>IF(C20&lt;&gt;"",Sheet8!F38,"")</f>
        <v/>
      </c>
      <c r="G161" s="64" t="str">
        <f>IF(C20&lt;&gt;"",Sheet8!H38,"")</f>
        <v/>
      </c>
      <c r="H161" s="64" t="str">
        <f>IF(C20&lt;&gt;"",Sheet8!J38,"")</f>
        <v/>
      </c>
      <c r="I161" s="68" t="str">
        <f>IF(C21&lt;&gt;"",IF(Sheet8!M17=50,2,IF(Sheet8!M17=100,3)),"")</f>
        <v/>
      </c>
      <c r="J161" s="129" t="str">
        <f t="shared" si="20"/>
        <v/>
      </c>
    </row>
    <row r="162" spans="1:10">
      <c r="A162" s="63" t="str">
        <f>IF(Sheet9!G8&lt;&gt;"",Sheet9!G8,"")</f>
        <v>21BSM</v>
      </c>
      <c r="B162" s="63" t="str">
        <f>IF(Sheet9!B8&lt;&gt;"",Sheet9!B8,"")</f>
        <v>Second</v>
      </c>
      <c r="C162" s="63" t="str">
        <f>IF(Sheet9!B19&lt;&gt;"",Sheet9!B19,"")</f>
        <v/>
      </c>
      <c r="D162" s="63" t="str">
        <f>IF(Sheet9!B9&lt;&gt;"",Sheet9!B9,"")</f>
        <v>Physics-II</v>
      </c>
      <c r="E162" s="65" t="str">
        <f>IF(C2&lt;&gt;"",IF(Sheet9!D19="ABS",0,Sheet9!D19),"")</f>
        <v/>
      </c>
      <c r="F162" s="65" t="str">
        <f>IF(C2&lt;&gt;"",Sheet9!F19,"")</f>
        <v/>
      </c>
      <c r="G162" s="65" t="str">
        <f>IF(C2&lt;&gt;"",Sheet9!H19,"")</f>
        <v/>
      </c>
      <c r="H162" s="65" t="str">
        <f>IF(C2&lt;&gt;"",Sheet9!J19,"")</f>
        <v/>
      </c>
      <c r="I162" s="63" t="str">
        <f>IF(C2&lt;&gt;"",IF(Sheet9!M17=50,2,IF(Sheet9!M17=100,3)),"")</f>
        <v/>
      </c>
      <c r="J162" s="129" t="str">
        <f t="shared" si="20"/>
        <v/>
      </c>
    </row>
    <row r="163" spans="1:10">
      <c r="A163" s="66" t="str">
        <f>IF(C3&lt;&gt;"",A2,"")</f>
        <v/>
      </c>
      <c r="B163" s="66" t="str">
        <f>IF(C3&lt;&gt;"",B22,"")</f>
        <v/>
      </c>
      <c r="C163" s="66" t="str">
        <f>IF(Sheet9!B20&lt;&gt;"",Sheet9!B20,"")</f>
        <v/>
      </c>
      <c r="D163" s="66" t="str">
        <f>IF(C3&lt;&gt;"",D2,"")</f>
        <v/>
      </c>
      <c r="E163" s="64" t="str">
        <f>IF(C2&lt;&gt;"",IF(Sheet9!D20="ABS",0,Sheet9!D20),"")</f>
        <v/>
      </c>
      <c r="F163" s="64" t="str">
        <f>IF(C2&lt;&gt;"",Sheet9!F20,"")</f>
        <v/>
      </c>
      <c r="G163" s="64" t="str">
        <f>IF(C2&lt;&gt;"",Sheet9!H20,"")</f>
        <v/>
      </c>
      <c r="H163" s="64" t="str">
        <f>IF(C2&lt;&gt;"",Sheet9!J20,"")</f>
        <v/>
      </c>
      <c r="I163" s="68" t="str">
        <f>IF(C3&lt;&gt;"",IF(Sheet9!M17=50,2,IF(Sheet9!M17=100,3)),"")</f>
        <v/>
      </c>
      <c r="J163" s="129" t="str">
        <f t="shared" si="20"/>
        <v/>
      </c>
    </row>
    <row r="164" spans="1:10">
      <c r="A164" s="129" t="str">
        <f t="shared" ref="A164:A181" si="24">IF(C4&lt;&gt;"",A3,"")</f>
        <v/>
      </c>
      <c r="B164" s="129" t="str">
        <f t="shared" ref="B164:B181" si="25">IF(C4&lt;&gt;"",B23,"")</f>
        <v/>
      </c>
      <c r="C164" s="129" t="str">
        <f>IF(Sheet9!B21&lt;&gt;"",Sheet9!B21,"")</f>
        <v/>
      </c>
      <c r="D164" s="129" t="str">
        <f t="shared" ref="D164:D181" si="26">IF(C4&lt;&gt;"",D3,"")</f>
        <v/>
      </c>
      <c r="E164" s="64" t="str">
        <f>IF(C3&lt;&gt;"",IF(Sheet9!D21="ABS",0,Sheet9!D21),"")</f>
        <v/>
      </c>
      <c r="F164" s="64" t="str">
        <f>IF(C3&lt;&gt;"",Sheet9!F21,"")</f>
        <v/>
      </c>
      <c r="G164" s="64" t="str">
        <f>IF(C3&lt;&gt;"",Sheet9!H21,"")</f>
        <v/>
      </c>
      <c r="H164" s="64" t="str">
        <f>IF(C3&lt;&gt;"",Sheet9!J21,"")</f>
        <v/>
      </c>
      <c r="I164" s="68" t="str">
        <f>IF(C4&lt;&gt;"",IF(Sheet9!M17=50,2,IF(Sheet9!M17=100,3)),"")</f>
        <v/>
      </c>
      <c r="J164" s="129" t="str">
        <f t="shared" si="20"/>
        <v/>
      </c>
    </row>
    <row r="165" spans="1:10">
      <c r="A165" s="129" t="str">
        <f t="shared" si="24"/>
        <v/>
      </c>
      <c r="B165" s="129" t="str">
        <f t="shared" si="25"/>
        <v/>
      </c>
      <c r="C165" s="129" t="str">
        <f>IF(Sheet9!B22&lt;&gt;"",Sheet9!B22,"")</f>
        <v/>
      </c>
      <c r="D165" s="129" t="str">
        <f t="shared" si="26"/>
        <v/>
      </c>
      <c r="E165" s="64" t="str">
        <f>IF(C4&lt;&gt;"",IF(Sheet9!D22="ABS",0,Sheet9!D22),"")</f>
        <v/>
      </c>
      <c r="F165" s="64" t="str">
        <f>IF(C4&lt;&gt;"",Sheet9!F22,"")</f>
        <v/>
      </c>
      <c r="G165" s="64" t="str">
        <f>IF(C4&lt;&gt;"",Sheet9!H22,"")</f>
        <v/>
      </c>
      <c r="H165" s="64" t="str">
        <f>IF(C4&lt;&gt;"",Sheet9!J22,"")</f>
        <v/>
      </c>
      <c r="I165" s="68" t="str">
        <f>IF(C5&lt;&gt;"",IF(Sheet9!M17=50,2,IF(Sheet9!M17=100,3)),"")</f>
        <v/>
      </c>
      <c r="J165" s="129" t="str">
        <f t="shared" si="20"/>
        <v/>
      </c>
    </row>
    <row r="166" spans="1:10">
      <c r="A166" s="129" t="str">
        <f t="shared" si="24"/>
        <v/>
      </c>
      <c r="B166" s="129" t="str">
        <f t="shared" si="25"/>
        <v/>
      </c>
      <c r="C166" s="129" t="str">
        <f>IF(Sheet9!B23&lt;&gt;"",Sheet9!B23,"")</f>
        <v/>
      </c>
      <c r="D166" s="129" t="str">
        <f t="shared" si="26"/>
        <v/>
      </c>
      <c r="E166" s="64" t="str">
        <f>IF(C5&lt;&gt;"",IF(Sheet9!D23="ABS",0,Sheet9!D23),"")</f>
        <v/>
      </c>
      <c r="F166" s="64" t="str">
        <f>IF(C5&lt;&gt;"",Sheet9!F23,"")</f>
        <v/>
      </c>
      <c r="G166" s="64" t="str">
        <f>IF(C5&lt;&gt;"",Sheet9!H23,"")</f>
        <v/>
      </c>
      <c r="H166" s="64" t="str">
        <f>IF(C5&lt;&gt;"",Sheet9!J23,"")</f>
        <v/>
      </c>
      <c r="I166" s="68" t="str">
        <f>IF(C6&lt;&gt;"",IF(Sheet9!M17=50,2,IF(Sheet9!M17=100,3)),"")</f>
        <v/>
      </c>
      <c r="J166" s="129" t="str">
        <f t="shared" si="20"/>
        <v/>
      </c>
    </row>
    <row r="167" spans="1:10">
      <c r="A167" s="129" t="str">
        <f t="shared" si="24"/>
        <v/>
      </c>
      <c r="B167" s="129" t="str">
        <f t="shared" si="25"/>
        <v/>
      </c>
      <c r="C167" s="129" t="str">
        <f>IF(Sheet9!B24&lt;&gt;"",Sheet9!B24,"")</f>
        <v/>
      </c>
      <c r="D167" s="129" t="str">
        <f t="shared" si="26"/>
        <v/>
      </c>
      <c r="E167" s="64" t="str">
        <f>IF(C6&lt;&gt;"",IF(Sheet9!D24="ABS",0,Sheet9!D24),"")</f>
        <v/>
      </c>
      <c r="F167" s="64" t="str">
        <f>IF(C6&lt;&gt;"",Sheet9!F24,"")</f>
        <v/>
      </c>
      <c r="G167" s="64" t="str">
        <f>IF(C6&lt;&gt;"",Sheet9!H24,"")</f>
        <v/>
      </c>
      <c r="H167" s="64" t="str">
        <f>IF(C6&lt;&gt;"",Sheet9!J24,"")</f>
        <v/>
      </c>
      <c r="I167" s="68" t="str">
        <f>IF(C7&lt;&gt;"",IF(Sheet9!M17=50,2,IF(Sheet9!M17=100,3)),"")</f>
        <v/>
      </c>
      <c r="J167" s="129" t="str">
        <f t="shared" si="20"/>
        <v/>
      </c>
    </row>
    <row r="168" spans="1:10">
      <c r="A168" s="129" t="str">
        <f t="shared" si="24"/>
        <v/>
      </c>
      <c r="B168" s="129" t="str">
        <f t="shared" si="25"/>
        <v/>
      </c>
      <c r="C168" s="129" t="str">
        <f>IF(Sheet9!B25&lt;&gt;"",Sheet9!B25,"")</f>
        <v/>
      </c>
      <c r="D168" s="129" t="str">
        <f t="shared" si="26"/>
        <v/>
      </c>
      <c r="E168" s="64" t="str">
        <f>IF(C7&lt;&gt;"",IF(Sheet9!D25="ABS",0,Sheet9!D25),"")</f>
        <v/>
      </c>
      <c r="F168" s="64" t="str">
        <f>IF(C7&lt;&gt;"",Sheet9!F25,"")</f>
        <v/>
      </c>
      <c r="G168" s="64" t="str">
        <f>IF(C7&lt;&gt;"",Sheet9!H25,"")</f>
        <v/>
      </c>
      <c r="H168" s="64" t="str">
        <f>IF(C7&lt;&gt;"",Sheet9!J25,"")</f>
        <v/>
      </c>
      <c r="I168" s="68" t="str">
        <f>IF(C8&lt;&gt;"",IF(Sheet9!M17=50,2,IF(Sheet9!M17=100,3)),"")</f>
        <v/>
      </c>
      <c r="J168" s="129" t="str">
        <f t="shared" si="20"/>
        <v/>
      </c>
    </row>
    <row r="169" spans="1:10">
      <c r="A169" s="129" t="str">
        <f t="shared" si="24"/>
        <v/>
      </c>
      <c r="B169" s="129" t="str">
        <f t="shared" si="25"/>
        <v/>
      </c>
      <c r="C169" s="129" t="str">
        <f>IF(Sheet9!B26&lt;&gt;"",Sheet9!B26,"")</f>
        <v/>
      </c>
      <c r="D169" s="129" t="str">
        <f t="shared" si="26"/>
        <v/>
      </c>
      <c r="E169" s="64" t="str">
        <f>IF(C8&lt;&gt;"",IF(Sheet9!D26="ABS",0,Sheet9!D26),"")</f>
        <v/>
      </c>
      <c r="F169" s="64" t="str">
        <f>IF(C8&lt;&gt;"",Sheet9!F26,"")</f>
        <v/>
      </c>
      <c r="G169" s="64" t="str">
        <f>IF(C8&lt;&gt;"",Sheet9!H26,"")</f>
        <v/>
      </c>
      <c r="H169" s="64" t="str">
        <f>IF(C8&lt;&gt;"",Sheet9!J26,"")</f>
        <v/>
      </c>
      <c r="I169" s="68" t="str">
        <f>IF(C9&lt;&gt;"",IF(Sheet9!M17=50,2,IF(Sheet9!M17=100,3)),"")</f>
        <v/>
      </c>
      <c r="J169" s="129" t="str">
        <f t="shared" si="20"/>
        <v/>
      </c>
    </row>
    <row r="170" spans="1:10">
      <c r="A170" s="129" t="str">
        <f t="shared" si="24"/>
        <v/>
      </c>
      <c r="B170" s="129" t="str">
        <f t="shared" si="25"/>
        <v/>
      </c>
      <c r="C170" s="129" t="str">
        <f>IF(Sheet9!B27&lt;&gt;"",Sheet9!B27,"")</f>
        <v/>
      </c>
      <c r="D170" s="129" t="str">
        <f t="shared" si="26"/>
        <v/>
      </c>
      <c r="E170" s="64" t="str">
        <f>IF(C9&lt;&gt;"",IF(Sheet9!D27="ABS",0,Sheet9!D27),"")</f>
        <v/>
      </c>
      <c r="F170" s="64" t="str">
        <f>IF(C9&lt;&gt;"",Sheet9!F27,"")</f>
        <v/>
      </c>
      <c r="G170" s="64" t="str">
        <f>IF(C9&lt;&gt;"",Sheet9!H27,"")</f>
        <v/>
      </c>
      <c r="H170" s="64" t="str">
        <f>IF(C9&lt;&gt;"",Sheet9!J27,"")</f>
        <v/>
      </c>
      <c r="I170" s="68" t="str">
        <f>IF(C10&lt;&gt;"",IF(Sheet9!M17=50,2,IF(Sheet9!M17=100,3)),"")</f>
        <v/>
      </c>
      <c r="J170" s="129" t="str">
        <f t="shared" si="20"/>
        <v/>
      </c>
    </row>
    <row r="171" spans="1:10">
      <c r="A171" s="129" t="str">
        <f t="shared" si="24"/>
        <v/>
      </c>
      <c r="B171" s="129" t="str">
        <f t="shared" si="25"/>
        <v/>
      </c>
      <c r="C171" s="129" t="str">
        <f>IF(Sheet9!B28&lt;&gt;"",Sheet9!B28,"")</f>
        <v/>
      </c>
      <c r="D171" s="129" t="str">
        <f t="shared" si="26"/>
        <v/>
      </c>
      <c r="E171" s="64" t="str">
        <f>IF(C10&lt;&gt;"",IF(Sheet9!D28="ABS",0,Sheet9!D28),"")</f>
        <v/>
      </c>
      <c r="F171" s="64" t="str">
        <f>IF(C10&lt;&gt;"",Sheet9!F28,"")</f>
        <v/>
      </c>
      <c r="G171" s="64" t="str">
        <f>IF(C10&lt;&gt;"",Sheet9!H28,"")</f>
        <v/>
      </c>
      <c r="H171" s="64" t="str">
        <f>IF(C10&lt;&gt;"",Sheet9!J28,"")</f>
        <v/>
      </c>
      <c r="I171" s="68" t="str">
        <f>IF(C11&lt;&gt;"",IF(Sheet9!M17=50,2,IF(Sheet9!M17=100,3)),"")</f>
        <v/>
      </c>
      <c r="J171" s="129" t="str">
        <f t="shared" si="20"/>
        <v/>
      </c>
    </row>
    <row r="172" spans="1:10">
      <c r="A172" s="129" t="str">
        <f t="shared" si="24"/>
        <v/>
      </c>
      <c r="B172" s="129" t="str">
        <f t="shared" si="25"/>
        <v/>
      </c>
      <c r="C172" s="129" t="str">
        <f>IF(Sheet9!B29&lt;&gt;"",Sheet9!B29,"")</f>
        <v/>
      </c>
      <c r="D172" s="129" t="str">
        <f t="shared" si="26"/>
        <v/>
      </c>
      <c r="E172" s="64" t="str">
        <f>IF(C11&lt;&gt;"",IF(Sheet9!D29="ABS",0,Sheet9!D29),"")</f>
        <v/>
      </c>
      <c r="F172" s="64" t="str">
        <f>IF(C11&lt;&gt;"",Sheet9!F29,"")</f>
        <v/>
      </c>
      <c r="G172" s="64" t="str">
        <f>IF(C11&lt;&gt;"",Sheet9!H29,"")</f>
        <v/>
      </c>
      <c r="H172" s="64" t="str">
        <f>IF(C11&lt;&gt;"",Sheet9!J29,"")</f>
        <v/>
      </c>
      <c r="I172" s="68" t="str">
        <f>IF(C12&lt;&gt;"",IF(Sheet9!M17=50,2,IF(Sheet9!M17=100,3)),"")</f>
        <v/>
      </c>
      <c r="J172" s="129" t="str">
        <f t="shared" si="20"/>
        <v/>
      </c>
    </row>
    <row r="173" spans="1:10">
      <c r="A173" s="129" t="str">
        <f t="shared" si="24"/>
        <v/>
      </c>
      <c r="B173" s="129" t="str">
        <f t="shared" si="25"/>
        <v/>
      </c>
      <c r="C173" s="129" t="str">
        <f>IF(Sheet9!B30&lt;&gt;"",Sheet9!B30,"")</f>
        <v/>
      </c>
      <c r="D173" s="129" t="str">
        <f t="shared" si="26"/>
        <v/>
      </c>
      <c r="E173" s="64" t="str">
        <f>IF(C12&lt;&gt;"",IF(Sheet9!D30="ABS",0,Sheet9!D30),"")</f>
        <v/>
      </c>
      <c r="F173" s="64" t="str">
        <f>IF(C12&lt;&gt;"",Sheet9!F30,"")</f>
        <v/>
      </c>
      <c r="G173" s="64" t="str">
        <f>IF(C12&lt;&gt;"",Sheet9!H30,"")</f>
        <v/>
      </c>
      <c r="H173" s="64" t="str">
        <f>IF(C12&lt;&gt;"",Sheet9!J30,"")</f>
        <v/>
      </c>
      <c r="I173" s="68" t="str">
        <f>IF(C13&lt;&gt;"",IF(Sheet9!M17=50,2,IF(Sheet9!M17=100,3)),"")</f>
        <v/>
      </c>
      <c r="J173" s="129" t="str">
        <f t="shared" si="20"/>
        <v/>
      </c>
    </row>
    <row r="174" spans="1:10">
      <c r="A174" s="129" t="str">
        <f t="shared" si="24"/>
        <v/>
      </c>
      <c r="B174" s="129" t="str">
        <f t="shared" si="25"/>
        <v/>
      </c>
      <c r="C174" s="129" t="str">
        <f>IF(Sheet9!B31&lt;&gt;"",Sheet9!B31,"")</f>
        <v/>
      </c>
      <c r="D174" s="129" t="str">
        <f t="shared" si="26"/>
        <v/>
      </c>
      <c r="E174" s="64" t="str">
        <f>IF(C13&lt;&gt;"",IF(Sheet9!D31="ABS",0,Sheet9!D31),"")</f>
        <v/>
      </c>
      <c r="F174" s="64" t="str">
        <f>IF(C13&lt;&gt;"",Sheet9!F31,"")</f>
        <v/>
      </c>
      <c r="G174" s="64" t="str">
        <f>IF(C13&lt;&gt;"",Sheet9!H31,"")</f>
        <v/>
      </c>
      <c r="H174" s="64" t="str">
        <f>IF(C13&lt;&gt;"",Sheet9!J31,"")</f>
        <v/>
      </c>
      <c r="I174" s="68" t="str">
        <f>IF(C14&lt;&gt;"",IF(Sheet9!M17=50,2,IF(Sheet9!M17=100,3)),"")</f>
        <v/>
      </c>
      <c r="J174" s="129" t="str">
        <f t="shared" si="20"/>
        <v/>
      </c>
    </row>
    <row r="175" spans="1:10">
      <c r="A175" s="129" t="str">
        <f t="shared" si="24"/>
        <v/>
      </c>
      <c r="B175" s="129" t="str">
        <f t="shared" si="25"/>
        <v/>
      </c>
      <c r="C175" s="129" t="str">
        <f>IF(Sheet9!B32&lt;&gt;"",Sheet9!B32,"")</f>
        <v/>
      </c>
      <c r="D175" s="129" t="str">
        <f t="shared" si="26"/>
        <v/>
      </c>
      <c r="E175" s="64" t="str">
        <f>IF(C14&lt;&gt;"",IF(Sheet9!D32="ABS",0,Sheet9!D32),"")</f>
        <v/>
      </c>
      <c r="F175" s="64" t="str">
        <f>IF(C14&lt;&gt;"",Sheet9!F32,"")</f>
        <v/>
      </c>
      <c r="G175" s="64" t="str">
        <f>IF(C14&lt;&gt;"",Sheet9!H32,"")</f>
        <v/>
      </c>
      <c r="H175" s="64" t="str">
        <f>IF(C14&lt;&gt;"",Sheet9!J32,"")</f>
        <v/>
      </c>
      <c r="I175" s="68" t="str">
        <f>IF(C15&lt;&gt;"",IF(Sheet9!M17=50,2,IF(Sheet9!M17=100,3)),"")</f>
        <v/>
      </c>
      <c r="J175" s="129" t="str">
        <f t="shared" si="20"/>
        <v/>
      </c>
    </row>
    <row r="176" spans="1:10">
      <c r="A176" s="129" t="str">
        <f t="shared" si="24"/>
        <v/>
      </c>
      <c r="B176" s="129" t="str">
        <f t="shared" si="25"/>
        <v/>
      </c>
      <c r="C176" s="129" t="str">
        <f>IF(Sheet9!B33&lt;&gt;"",Sheet9!B33,"")</f>
        <v/>
      </c>
      <c r="D176" s="129" t="str">
        <f t="shared" si="26"/>
        <v/>
      </c>
      <c r="E176" s="64" t="str">
        <f>IF(C15&lt;&gt;"",IF(Sheet9!D33="ABS",0,Sheet9!D33),"")</f>
        <v/>
      </c>
      <c r="F176" s="64" t="str">
        <f>IF(C15&lt;&gt;"",Sheet9!F33,"")</f>
        <v/>
      </c>
      <c r="G176" s="64" t="str">
        <f>IF(C15&lt;&gt;"",Sheet9!H33,"")</f>
        <v/>
      </c>
      <c r="H176" s="64" t="str">
        <f>IF(C15&lt;&gt;"",Sheet9!J33,"")</f>
        <v/>
      </c>
      <c r="I176" s="68" t="str">
        <f>IF(C16&lt;&gt;"",IF(Sheet9!M17=50,2,IF(Sheet9!M17=100,3)),"")</f>
        <v/>
      </c>
      <c r="J176" s="129" t="str">
        <f t="shared" si="20"/>
        <v/>
      </c>
    </row>
    <row r="177" spans="1:10">
      <c r="A177" s="129" t="str">
        <f t="shared" si="24"/>
        <v/>
      </c>
      <c r="B177" s="129" t="str">
        <f t="shared" si="25"/>
        <v/>
      </c>
      <c r="C177" s="129" t="str">
        <f>IF(Sheet9!B34&lt;&gt;"",Sheet9!B34,"")</f>
        <v/>
      </c>
      <c r="D177" s="129" t="str">
        <f t="shared" si="26"/>
        <v/>
      </c>
      <c r="E177" s="64" t="str">
        <f>IF(C16&lt;&gt;"",IF(Sheet9!D34="ABS",0,Sheet9!D34),"")</f>
        <v/>
      </c>
      <c r="F177" s="64" t="str">
        <f>IF(C16&lt;&gt;"",Sheet9!F34,"")</f>
        <v/>
      </c>
      <c r="G177" s="64" t="str">
        <f>IF(C16&lt;&gt;"",Sheet9!H34,"")</f>
        <v/>
      </c>
      <c r="H177" s="64" t="str">
        <f>IF(C16&lt;&gt;"",Sheet9!J34,"")</f>
        <v/>
      </c>
      <c r="I177" s="68" t="str">
        <f>IF(C17&lt;&gt;"",IF(Sheet9!M17=50,2,IF(Sheet9!M17=100,3)),"")</f>
        <v/>
      </c>
      <c r="J177" s="129" t="str">
        <f t="shared" si="20"/>
        <v/>
      </c>
    </row>
    <row r="178" spans="1:10">
      <c r="A178" s="129" t="str">
        <f t="shared" si="24"/>
        <v/>
      </c>
      <c r="B178" s="129" t="str">
        <f t="shared" si="25"/>
        <v/>
      </c>
      <c r="C178" s="129" t="str">
        <f>IF(Sheet9!B35&lt;&gt;"",Sheet9!B35,"")</f>
        <v/>
      </c>
      <c r="D178" s="129" t="str">
        <f t="shared" si="26"/>
        <v/>
      </c>
      <c r="E178" s="64" t="str">
        <f>IF(C17&lt;&gt;"",IF(Sheet9!D35="ABS",0,Sheet9!D35),"")</f>
        <v/>
      </c>
      <c r="F178" s="64" t="str">
        <f>IF(C17&lt;&gt;"",Sheet9!F35,"")</f>
        <v/>
      </c>
      <c r="G178" s="64" t="str">
        <f>IF(C17&lt;&gt;"",Sheet9!H35,"")</f>
        <v/>
      </c>
      <c r="H178" s="64" t="str">
        <f>IF(C17&lt;&gt;"",Sheet9!J35,"")</f>
        <v/>
      </c>
      <c r="I178" s="68" t="str">
        <f>IF(C18&lt;&gt;"",IF(Sheet9!M17=50,2,IF(Sheet9!M17=100,3)),"")</f>
        <v/>
      </c>
      <c r="J178" s="129" t="str">
        <f t="shared" si="20"/>
        <v/>
      </c>
    </row>
    <row r="179" spans="1:10">
      <c r="A179" s="129" t="str">
        <f t="shared" si="24"/>
        <v/>
      </c>
      <c r="B179" s="129" t="str">
        <f t="shared" si="25"/>
        <v/>
      </c>
      <c r="C179" s="129" t="str">
        <f>IF(Sheet9!B36&lt;&gt;"",Sheet9!B36,"")</f>
        <v/>
      </c>
      <c r="D179" s="129" t="str">
        <f t="shared" si="26"/>
        <v/>
      </c>
      <c r="E179" s="64" t="str">
        <f>IF(C18&lt;&gt;"",IF(Sheet9!D36="ABS",0,Sheet9!D36),"")</f>
        <v/>
      </c>
      <c r="F179" s="64" t="str">
        <f>IF(C18&lt;&gt;"",Sheet9!F36,"")</f>
        <v/>
      </c>
      <c r="G179" s="64" t="str">
        <f>IF(C18&lt;&gt;"",Sheet9!H36,"")</f>
        <v/>
      </c>
      <c r="H179" s="64" t="str">
        <f>IF(C18&lt;&gt;"",Sheet9!J36,"")</f>
        <v/>
      </c>
      <c r="I179" s="68" t="str">
        <f>IF(C19&lt;&gt;"",IF(Sheet9!M17=50,2,IF(Sheet9!M17=100,3)),"")</f>
        <v/>
      </c>
      <c r="J179" s="129" t="str">
        <f t="shared" si="20"/>
        <v/>
      </c>
    </row>
    <row r="180" spans="1:10">
      <c r="A180" s="129" t="str">
        <f t="shared" si="24"/>
        <v/>
      </c>
      <c r="B180" s="129" t="str">
        <f t="shared" si="25"/>
        <v/>
      </c>
      <c r="C180" s="129" t="str">
        <f>IF(Sheet9!B37&lt;&gt;"",Sheet9!B37,"")</f>
        <v/>
      </c>
      <c r="D180" s="129" t="str">
        <f t="shared" si="26"/>
        <v/>
      </c>
      <c r="E180" s="64" t="str">
        <f>IF(C19&lt;&gt;"",IF(Sheet9!D37="ABS",0,Sheet9!D37),"")</f>
        <v/>
      </c>
      <c r="F180" s="64" t="str">
        <f>IF(C19&lt;&gt;"",Sheet9!F37,"")</f>
        <v/>
      </c>
      <c r="G180" s="64" t="str">
        <f>IF(C19&lt;&gt;"",Sheet9!H37,"")</f>
        <v/>
      </c>
      <c r="H180" s="64" t="str">
        <f>IF(C19&lt;&gt;"",Sheet9!J37,"")</f>
        <v/>
      </c>
      <c r="I180" s="68" t="str">
        <f>IF(C20&lt;&gt;"",IF(Sheet9!M17=50,2,IF(Sheet9!M17=100,3)),"")</f>
        <v/>
      </c>
      <c r="J180" s="129" t="str">
        <f t="shared" si="20"/>
        <v/>
      </c>
    </row>
    <row r="181" spans="1:10">
      <c r="A181" s="129" t="str">
        <f t="shared" si="24"/>
        <v/>
      </c>
      <c r="B181" s="129" t="str">
        <f t="shared" si="25"/>
        <v/>
      </c>
      <c r="C181" s="129" t="str">
        <f>IF(Sheet9!B38&lt;&gt;"",Sheet9!B38,"")</f>
        <v/>
      </c>
      <c r="D181" s="129" t="str">
        <f t="shared" si="26"/>
        <v/>
      </c>
      <c r="E181" s="64" t="str">
        <f>IF(C20&lt;&gt;"",IF(Sheet9!D38="ABS",0,Sheet9!D38),"")</f>
        <v/>
      </c>
      <c r="F181" s="64" t="str">
        <f>IF(C20&lt;&gt;"",Sheet9!F38,"")</f>
        <v/>
      </c>
      <c r="G181" s="64" t="str">
        <f>IF(C20&lt;&gt;"",Sheet9!H38,"")</f>
        <v/>
      </c>
      <c r="H181" s="64" t="str">
        <f>IF(C20&lt;&gt;"",Sheet9!J38,"")</f>
        <v/>
      </c>
      <c r="I181" s="68" t="str">
        <f>IF(C21&lt;&gt;"",IF(Sheet9!M17=50,2,IF(Sheet9!M17=100,3)),"")</f>
        <v/>
      </c>
      <c r="J181" s="129" t="str">
        <f t="shared" si="20"/>
        <v/>
      </c>
    </row>
    <row r="182" spans="1:10">
      <c r="A182" s="63" t="str">
        <f>IF(Sheet10!G8&lt;&gt;"",Sheet10!G8,"")</f>
        <v>20BBA</v>
      </c>
      <c r="B182" s="63" t="str">
        <f>IF(Sheet10!B8&lt;&gt;"",Sheet10!B8,"")</f>
        <v>Seventh</v>
      </c>
      <c r="C182" s="63" t="str">
        <f>IF(Sheet10!B19&lt;&gt;"",Sheet10!B19,"")</f>
        <v/>
      </c>
      <c r="D182" s="63" t="str">
        <f>IF(Sheet10!B9&lt;&gt;"",Sheet10!B9,"")</f>
        <v xml:space="preserve">Experiential Marketing
</v>
      </c>
      <c r="E182" s="65" t="str">
        <f>IF(C2&lt;&gt;"",IF(Sheet10!D19="ABS",0,Sheet10!D19),"")</f>
        <v/>
      </c>
      <c r="F182" s="65" t="str">
        <f>IF(C2&lt;&gt;"",Sheet10!F19,"")</f>
        <v/>
      </c>
      <c r="G182" s="65" t="str">
        <f>IF(C2&lt;&gt;"",Sheet10!H19,"")</f>
        <v/>
      </c>
      <c r="H182" s="65" t="str">
        <f>IF(C2&lt;&gt;"",Sheet10!J19,"")</f>
        <v/>
      </c>
      <c r="I182" s="63" t="str">
        <f>IF(C2&lt;&gt;"",IF(Sheet10!M17=50,2,IF(Sheet10!M17=100,3)),"")</f>
        <v/>
      </c>
      <c r="J182" s="129" t="str">
        <f t="shared" si="20"/>
        <v/>
      </c>
    </row>
    <row r="183" spans="1:10">
      <c r="A183" s="66" t="str">
        <f>IF(C3&lt;&gt;"",A2,"")</f>
        <v/>
      </c>
      <c r="B183" s="66" t="str">
        <f>IF(C3&lt;&gt;"",B22,"")</f>
        <v/>
      </c>
      <c r="C183" s="66" t="str">
        <f>IF(Sheet10!B20&lt;&gt;"",Sheet10!B20,"")</f>
        <v/>
      </c>
      <c r="D183" s="66" t="str">
        <f>IF(C3&lt;&gt;"",D2,"")</f>
        <v/>
      </c>
      <c r="E183" s="64" t="str">
        <f>IF(C2&lt;&gt;"",IF(Sheet10!D20="ABS",0,Sheet10!D20),"")</f>
        <v/>
      </c>
      <c r="F183" s="64" t="str">
        <f>IF(C2&lt;&gt;"",Sheet10!F20,"")</f>
        <v/>
      </c>
      <c r="G183" s="64" t="str">
        <f>IF(C2&lt;&gt;"",Sheet10!H20,"")</f>
        <v/>
      </c>
      <c r="H183" s="64" t="str">
        <f>IF(C2&lt;&gt;"",Sheet10!J20,"")</f>
        <v/>
      </c>
      <c r="I183" s="68" t="str">
        <f>IF(C3&lt;&gt;"",IF(Sheet10!M17=50,2,IF(Sheet10!M17=100,3)),"")</f>
        <v/>
      </c>
      <c r="J183" s="129" t="str">
        <f t="shared" si="20"/>
        <v/>
      </c>
    </row>
    <row r="184" spans="1:10">
      <c r="A184" s="129" t="str">
        <f t="shared" ref="A184:A201" si="27">IF(C4&lt;&gt;"",A3,"")</f>
        <v/>
      </c>
      <c r="B184" s="129" t="str">
        <f t="shared" ref="B184:B201" si="28">IF(C4&lt;&gt;"",B23,"")</f>
        <v/>
      </c>
      <c r="C184" s="129" t="str">
        <f>IF(Sheet10!B21&lt;&gt;"",Sheet10!B21,"")</f>
        <v/>
      </c>
      <c r="D184" s="129" t="str">
        <f t="shared" ref="D184:D201" si="29">IF(C4&lt;&gt;"",D3,"")</f>
        <v/>
      </c>
      <c r="E184" s="64" t="str">
        <f>IF(C3&lt;&gt;"",IF(Sheet10!D21="ABS",0,Sheet10!D21),"")</f>
        <v/>
      </c>
      <c r="F184" s="64" t="str">
        <f>IF(C3&lt;&gt;"",Sheet10!F21,"")</f>
        <v/>
      </c>
      <c r="G184" s="64" t="str">
        <f>IF(C3&lt;&gt;"",Sheet10!H21,"")</f>
        <v/>
      </c>
      <c r="H184" s="64" t="str">
        <f>IF(C3&lt;&gt;"",Sheet10!J21,"")</f>
        <v/>
      </c>
      <c r="I184" s="68" t="str">
        <f>IF(C4&lt;&gt;"",IF(Sheet10!M17=50,2,IF(Sheet10!M17=100,3)),"")</f>
        <v/>
      </c>
      <c r="J184" s="129" t="str">
        <f t="shared" si="20"/>
        <v/>
      </c>
    </row>
    <row r="185" spans="1:10">
      <c r="A185" s="129" t="str">
        <f t="shared" si="27"/>
        <v/>
      </c>
      <c r="B185" s="129" t="str">
        <f t="shared" si="28"/>
        <v/>
      </c>
      <c r="C185" s="129" t="str">
        <f>IF(Sheet10!B22&lt;&gt;"",Sheet10!B22,"")</f>
        <v/>
      </c>
      <c r="D185" s="129" t="str">
        <f t="shared" si="29"/>
        <v/>
      </c>
      <c r="E185" s="64" t="str">
        <f>IF(C4&lt;&gt;"",IF(Sheet10!D22="ABS",0,Sheet10!D22),"")</f>
        <v/>
      </c>
      <c r="F185" s="64" t="str">
        <f>IF(C4&lt;&gt;"",Sheet10!F22,"")</f>
        <v/>
      </c>
      <c r="G185" s="64" t="str">
        <f>IF(C4&lt;&gt;"",Sheet10!H22,"")</f>
        <v/>
      </c>
      <c r="H185" s="64" t="str">
        <f>IF(C4&lt;&gt;"",Sheet10!J22,"")</f>
        <v/>
      </c>
      <c r="I185" s="68" t="str">
        <f>IF(C5&lt;&gt;"",IF(Sheet10!M17=50,2,IF(Sheet10!M17=100,3)),"")</f>
        <v/>
      </c>
      <c r="J185" s="129" t="str">
        <f t="shared" si="20"/>
        <v/>
      </c>
    </row>
    <row r="186" spans="1:10">
      <c r="A186" s="129" t="str">
        <f t="shared" si="27"/>
        <v/>
      </c>
      <c r="B186" s="129" t="str">
        <f t="shared" si="28"/>
        <v/>
      </c>
      <c r="C186" s="129" t="str">
        <f>IF(Sheet10!B23&lt;&gt;"",Sheet10!B23,"")</f>
        <v/>
      </c>
      <c r="D186" s="129" t="str">
        <f t="shared" si="29"/>
        <v/>
      </c>
      <c r="E186" s="64" t="str">
        <f>IF(C5&lt;&gt;"",IF(Sheet10!D23="ABS",0,Sheet10!D23),"")</f>
        <v/>
      </c>
      <c r="F186" s="64" t="str">
        <f>IF(C5&lt;&gt;"",Sheet10!F23,"")</f>
        <v/>
      </c>
      <c r="G186" s="64" t="str">
        <f>IF(C5&lt;&gt;"",Sheet10!H23,"")</f>
        <v/>
      </c>
      <c r="H186" s="64" t="str">
        <f>IF(C5&lt;&gt;"",Sheet10!J23,"")</f>
        <v/>
      </c>
      <c r="I186" s="68" t="str">
        <f>IF(C6&lt;&gt;"",IF(Sheet10!M17=50,2,IF(Sheet10!M17=100,3)),"")</f>
        <v/>
      </c>
      <c r="J186" s="129" t="str">
        <f t="shared" si="20"/>
        <v/>
      </c>
    </row>
    <row r="187" spans="1:10">
      <c r="A187" s="129" t="str">
        <f t="shared" si="27"/>
        <v/>
      </c>
      <c r="B187" s="129" t="str">
        <f t="shared" si="28"/>
        <v/>
      </c>
      <c r="C187" s="129" t="str">
        <f>IF(Sheet10!B24&lt;&gt;"",Sheet10!B24,"")</f>
        <v/>
      </c>
      <c r="D187" s="129" t="str">
        <f t="shared" si="29"/>
        <v/>
      </c>
      <c r="E187" s="64" t="str">
        <f>IF(C6&lt;&gt;"",IF(Sheet10!D24="ABS",0,Sheet10!D24),"")</f>
        <v/>
      </c>
      <c r="F187" s="64" t="str">
        <f>IF(C6&lt;&gt;"",Sheet10!F24,"")</f>
        <v/>
      </c>
      <c r="G187" s="64" t="str">
        <f>IF(C6&lt;&gt;"",Sheet10!H24,"")</f>
        <v/>
      </c>
      <c r="H187" s="64" t="str">
        <f>IF(C6&lt;&gt;"",Sheet10!J24,"")</f>
        <v/>
      </c>
      <c r="I187" s="68" t="str">
        <f>IF(C7&lt;&gt;"",IF(Sheet10!M17=50,2,IF(Sheet10!M17=100,3)),"")</f>
        <v/>
      </c>
      <c r="J187" s="129" t="str">
        <f t="shared" si="20"/>
        <v/>
      </c>
    </row>
    <row r="188" spans="1:10">
      <c r="A188" s="129" t="str">
        <f t="shared" si="27"/>
        <v/>
      </c>
      <c r="B188" s="129" t="str">
        <f t="shared" si="28"/>
        <v/>
      </c>
      <c r="C188" s="129" t="str">
        <f>IF(Sheet10!B25&lt;&gt;"",Sheet10!B25,"")</f>
        <v/>
      </c>
      <c r="D188" s="129" t="str">
        <f t="shared" si="29"/>
        <v/>
      </c>
      <c r="E188" s="64" t="str">
        <f>IF(C7&lt;&gt;"",IF(Sheet10!D25="ABS",0,Sheet10!D25),"")</f>
        <v/>
      </c>
      <c r="F188" s="64" t="str">
        <f>IF(C7&lt;&gt;"",Sheet10!F25,"")</f>
        <v/>
      </c>
      <c r="G188" s="64" t="str">
        <f>IF(C7&lt;&gt;"",Sheet10!H25,"")</f>
        <v/>
      </c>
      <c r="H188" s="64" t="str">
        <f>IF(C7&lt;&gt;"",Sheet10!J25,"")</f>
        <v/>
      </c>
      <c r="I188" s="68" t="str">
        <f>IF(C8&lt;&gt;"",IF(Sheet10!M17=50,2,IF(Sheet10!M17=100,3)),"")</f>
        <v/>
      </c>
      <c r="J188" s="129" t="str">
        <f t="shared" si="20"/>
        <v/>
      </c>
    </row>
    <row r="189" spans="1:10">
      <c r="A189" s="129" t="str">
        <f t="shared" si="27"/>
        <v/>
      </c>
      <c r="B189" s="129" t="str">
        <f t="shared" si="28"/>
        <v/>
      </c>
      <c r="C189" s="129" t="str">
        <f>IF(Sheet10!B26&lt;&gt;"",Sheet10!B26,"")</f>
        <v/>
      </c>
      <c r="D189" s="129" t="str">
        <f t="shared" si="29"/>
        <v/>
      </c>
      <c r="E189" s="64" t="str">
        <f>IF(C8&lt;&gt;"",IF(Sheet10!D26="ABS",0,Sheet10!D26),"")</f>
        <v/>
      </c>
      <c r="F189" s="64" t="str">
        <f>IF(C8&lt;&gt;"",Sheet10!F26,"")</f>
        <v/>
      </c>
      <c r="G189" s="64" t="str">
        <f>IF(C8&lt;&gt;"",Sheet10!H26,"")</f>
        <v/>
      </c>
      <c r="H189" s="64" t="str">
        <f>IF(C8&lt;&gt;"",Sheet10!J26,"")</f>
        <v/>
      </c>
      <c r="I189" s="68" t="str">
        <f>IF(C9&lt;&gt;"",IF(Sheet10!M17=50,2,IF(Sheet10!M17=100,3)),"")</f>
        <v/>
      </c>
      <c r="J189" s="129" t="str">
        <f t="shared" si="20"/>
        <v/>
      </c>
    </row>
    <row r="190" spans="1:10">
      <c r="A190" s="129" t="str">
        <f t="shared" si="27"/>
        <v/>
      </c>
      <c r="B190" s="129" t="str">
        <f t="shared" si="28"/>
        <v/>
      </c>
      <c r="C190" s="129" t="str">
        <f>IF(Sheet10!B27&lt;&gt;"",Sheet10!B27,"")</f>
        <v/>
      </c>
      <c r="D190" s="129" t="str">
        <f t="shared" si="29"/>
        <v/>
      </c>
      <c r="E190" s="64" t="str">
        <f>IF(C9&lt;&gt;"",IF(Sheet10!D27="ABS",0,Sheet10!D27),"")</f>
        <v/>
      </c>
      <c r="F190" s="64" t="str">
        <f>IF(C9&lt;&gt;"",Sheet10!F27,"")</f>
        <v/>
      </c>
      <c r="G190" s="64" t="str">
        <f>IF(C9&lt;&gt;"",Sheet10!H27,"")</f>
        <v/>
      </c>
      <c r="H190" s="64" t="str">
        <f>IF(C9&lt;&gt;"",Sheet10!J27,"")</f>
        <v/>
      </c>
      <c r="I190" s="68" t="str">
        <f>IF(C10&lt;&gt;"",IF(Sheet10!M17=50,2,IF(Sheet10!M17=100,3)),"")</f>
        <v/>
      </c>
      <c r="J190" s="129" t="str">
        <f t="shared" si="20"/>
        <v/>
      </c>
    </row>
    <row r="191" spans="1:10">
      <c r="A191" s="129" t="str">
        <f t="shared" si="27"/>
        <v/>
      </c>
      <c r="B191" s="129" t="str">
        <f t="shared" si="28"/>
        <v/>
      </c>
      <c r="C191" s="129" t="str">
        <f>IF(Sheet10!B28&lt;&gt;"",Sheet10!B28,"")</f>
        <v/>
      </c>
      <c r="D191" s="129" t="str">
        <f t="shared" si="29"/>
        <v/>
      </c>
      <c r="E191" s="64" t="str">
        <f>IF(C10&lt;&gt;"",IF(Sheet10!D28="ABS",0,Sheet10!D28),"")</f>
        <v/>
      </c>
      <c r="F191" s="64" t="str">
        <f>IF(C10&lt;&gt;"",Sheet10!F28,"")</f>
        <v/>
      </c>
      <c r="G191" s="64" t="str">
        <f>IF(C10&lt;&gt;"",Sheet10!H28,"")</f>
        <v/>
      </c>
      <c r="H191" s="64" t="str">
        <f>IF(C10&lt;&gt;"",Sheet10!J28,"")</f>
        <v/>
      </c>
      <c r="I191" s="68" t="str">
        <f>IF(C11&lt;&gt;"",IF(Sheet10!M17=50,2,IF(Sheet10!M17=100,3)),"")</f>
        <v/>
      </c>
      <c r="J191" s="129" t="str">
        <f t="shared" si="20"/>
        <v/>
      </c>
    </row>
    <row r="192" spans="1:10">
      <c r="A192" s="129" t="str">
        <f t="shared" si="27"/>
        <v/>
      </c>
      <c r="B192" s="129" t="str">
        <f t="shared" si="28"/>
        <v/>
      </c>
      <c r="C192" s="129" t="str">
        <f>IF(Sheet10!B29&lt;&gt;"",Sheet10!B29,"")</f>
        <v/>
      </c>
      <c r="D192" s="129" t="str">
        <f t="shared" si="29"/>
        <v/>
      </c>
      <c r="E192" s="64" t="str">
        <f>IF(C11&lt;&gt;"",IF(Sheet10!D29="ABS",0,Sheet10!D29),"")</f>
        <v/>
      </c>
      <c r="F192" s="64" t="str">
        <f>IF(C11&lt;&gt;"",Sheet10!F29,"")</f>
        <v/>
      </c>
      <c r="G192" s="64" t="str">
        <f>IF(C11&lt;&gt;"",Sheet10!H29,"")</f>
        <v/>
      </c>
      <c r="H192" s="64" t="str">
        <f>IF(C11&lt;&gt;"",Sheet10!J29,"")</f>
        <v/>
      </c>
      <c r="I192" s="68" t="str">
        <f>IF(C12&lt;&gt;"",IF(Sheet10!M17=50,2,IF(Sheet10!M17=100,3)),"")</f>
        <v/>
      </c>
      <c r="J192" s="129" t="str">
        <f t="shared" si="20"/>
        <v/>
      </c>
    </row>
    <row r="193" spans="1:10">
      <c r="A193" s="129" t="str">
        <f t="shared" si="27"/>
        <v/>
      </c>
      <c r="B193" s="129" t="str">
        <f t="shared" si="28"/>
        <v/>
      </c>
      <c r="C193" s="129" t="str">
        <f>IF(Sheet10!B30&lt;&gt;"",Sheet10!B30,"")</f>
        <v/>
      </c>
      <c r="D193" s="129" t="str">
        <f t="shared" si="29"/>
        <v/>
      </c>
      <c r="E193" s="64" t="str">
        <f>IF(C12&lt;&gt;"",IF(Sheet10!D30="ABS",0,Sheet10!D30),"")</f>
        <v/>
      </c>
      <c r="F193" s="64" t="str">
        <f>IF(C12&lt;&gt;"",Sheet10!F30,"")</f>
        <v/>
      </c>
      <c r="G193" s="64" t="str">
        <f>IF(C12&lt;&gt;"",Sheet10!H30,"")</f>
        <v/>
      </c>
      <c r="H193" s="64" t="str">
        <f>IF(C12&lt;&gt;"",Sheet10!J30,"")</f>
        <v/>
      </c>
      <c r="I193" s="68" t="str">
        <f>IF(C13&lt;&gt;"",IF(Sheet10!M17=50,2,IF(Sheet10!M17=100,3)),"")</f>
        <v/>
      </c>
      <c r="J193" s="129" t="str">
        <f t="shared" si="20"/>
        <v/>
      </c>
    </row>
    <row r="194" spans="1:10">
      <c r="A194" s="129" t="str">
        <f t="shared" si="27"/>
        <v/>
      </c>
      <c r="B194" s="129" t="str">
        <f t="shared" si="28"/>
        <v/>
      </c>
      <c r="C194" s="129" t="str">
        <f>IF(Sheet10!B31&lt;&gt;"",Sheet10!B31,"")</f>
        <v/>
      </c>
      <c r="D194" s="129" t="str">
        <f t="shared" si="29"/>
        <v/>
      </c>
      <c r="E194" s="64" t="str">
        <f>IF(C13&lt;&gt;"",IF(Sheet10!D31="ABS",0,Sheet10!D31),"")</f>
        <v/>
      </c>
      <c r="F194" s="64" t="str">
        <f>IF(C13&lt;&gt;"",Sheet10!F31,"")</f>
        <v/>
      </c>
      <c r="G194" s="64" t="str">
        <f>IF(C13&lt;&gt;"",Sheet10!H31,"")</f>
        <v/>
      </c>
      <c r="H194" s="64" t="str">
        <f>IF(C13&lt;&gt;"",Sheet10!J31,"")</f>
        <v/>
      </c>
      <c r="I194" s="68" t="str">
        <f>IF(C14&lt;&gt;"",IF(Sheet10!M17=50,2,IF(Sheet10!M17=100,3)),"")</f>
        <v/>
      </c>
      <c r="J194" s="129" t="str">
        <f t="shared" si="20"/>
        <v/>
      </c>
    </row>
    <row r="195" spans="1:10">
      <c r="A195" s="129" t="str">
        <f t="shared" si="27"/>
        <v/>
      </c>
      <c r="B195" s="129" t="str">
        <f t="shared" si="28"/>
        <v/>
      </c>
      <c r="C195" s="129" t="str">
        <f>IF(Sheet10!B32&lt;&gt;"",Sheet10!B32,"")</f>
        <v/>
      </c>
      <c r="D195" s="129" t="str">
        <f t="shared" si="29"/>
        <v/>
      </c>
      <c r="E195" s="64" t="str">
        <f>IF(C14&lt;&gt;"",IF(Sheet10!D32="ABS",0,Sheet10!D32),"")</f>
        <v/>
      </c>
      <c r="F195" s="64" t="str">
        <f>IF(C14&lt;&gt;"",Sheet10!F32,"")</f>
        <v/>
      </c>
      <c r="G195" s="64" t="str">
        <f>IF(C14&lt;&gt;"",Sheet10!H32,"")</f>
        <v/>
      </c>
      <c r="H195" s="64" t="str">
        <f>IF(C14&lt;&gt;"",Sheet10!J32,"")</f>
        <v/>
      </c>
      <c r="I195" s="68" t="str">
        <f>IF(C15&lt;&gt;"",IF(Sheet10!M17=50,2,IF(Sheet10!M17=100,3)),"")</f>
        <v/>
      </c>
      <c r="J195" s="129" t="str">
        <f t="shared" si="20"/>
        <v/>
      </c>
    </row>
    <row r="196" spans="1:10">
      <c r="A196" s="129" t="str">
        <f t="shared" si="27"/>
        <v/>
      </c>
      <c r="B196" s="129" t="str">
        <f t="shared" si="28"/>
        <v/>
      </c>
      <c r="C196" s="129" t="str">
        <f>IF(Sheet10!B33&lt;&gt;"",Sheet10!B33,"")</f>
        <v/>
      </c>
      <c r="D196" s="129" t="str">
        <f t="shared" si="29"/>
        <v/>
      </c>
      <c r="E196" s="64" t="str">
        <f>IF(C15&lt;&gt;"",IF(Sheet10!D33="ABS",0,Sheet10!D33),"")</f>
        <v/>
      </c>
      <c r="F196" s="64" t="str">
        <f>IF(C15&lt;&gt;"",Sheet10!F33,"")</f>
        <v/>
      </c>
      <c r="G196" s="64" t="str">
        <f>IF(C15&lt;&gt;"",Sheet10!H33,"")</f>
        <v/>
      </c>
      <c r="H196" s="64" t="str">
        <f>IF(C15&lt;&gt;"",Sheet10!J33,"")</f>
        <v/>
      </c>
      <c r="I196" s="68" t="str">
        <f>IF(C16&lt;&gt;"",IF(Sheet10!M17=50,2,IF(Sheet10!M17=100,3)),"")</f>
        <v/>
      </c>
      <c r="J196" s="129" t="str">
        <f t="shared" ref="J196:J221" si="30">IF(C196&lt;&gt;"",J195,"")</f>
        <v/>
      </c>
    </row>
    <row r="197" spans="1:10">
      <c r="A197" s="129" t="str">
        <f t="shared" si="27"/>
        <v/>
      </c>
      <c r="B197" s="129" t="str">
        <f t="shared" si="28"/>
        <v/>
      </c>
      <c r="C197" s="129" t="str">
        <f>IF(Sheet10!B34&lt;&gt;"",Sheet10!B34,"")</f>
        <v/>
      </c>
      <c r="D197" s="129" t="str">
        <f t="shared" si="29"/>
        <v/>
      </c>
      <c r="E197" s="64" t="str">
        <f>IF(C16&lt;&gt;"",IF(Sheet10!D34="ABS",0,Sheet10!D34),"")</f>
        <v/>
      </c>
      <c r="F197" s="64" t="str">
        <f>IF(C16&lt;&gt;"",Sheet10!F34,"")</f>
        <v/>
      </c>
      <c r="G197" s="64" t="str">
        <f>IF(C16&lt;&gt;"",Sheet10!H34,"")</f>
        <v/>
      </c>
      <c r="H197" s="64" t="str">
        <f>IF(C16&lt;&gt;"",Sheet10!J34,"")</f>
        <v/>
      </c>
      <c r="I197" s="68" t="str">
        <f>IF(C17&lt;&gt;"",IF(Sheet10!M17=50,2,IF(Sheet10!M17=100,3)),"")</f>
        <v/>
      </c>
      <c r="J197" s="129" t="str">
        <f t="shared" si="30"/>
        <v/>
      </c>
    </row>
    <row r="198" spans="1:10">
      <c r="A198" s="129" t="str">
        <f t="shared" si="27"/>
        <v/>
      </c>
      <c r="B198" s="129" t="str">
        <f t="shared" si="28"/>
        <v/>
      </c>
      <c r="C198" s="129" t="str">
        <f>IF(Sheet10!B35&lt;&gt;"",Sheet10!B35,"")</f>
        <v/>
      </c>
      <c r="D198" s="129" t="str">
        <f t="shared" si="29"/>
        <v/>
      </c>
      <c r="E198" s="64" t="str">
        <f>IF(C17&lt;&gt;"",IF(Sheet10!D35="ABS",0,Sheet10!D35),"")</f>
        <v/>
      </c>
      <c r="F198" s="64" t="str">
        <f>IF(C17&lt;&gt;"",Sheet10!F35,"")</f>
        <v/>
      </c>
      <c r="G198" s="64" t="str">
        <f>IF(C17&lt;&gt;"",Sheet10!H35,"")</f>
        <v/>
      </c>
      <c r="H198" s="64" t="str">
        <f>IF(C17&lt;&gt;"",Sheet10!J35,"")</f>
        <v/>
      </c>
      <c r="I198" s="68" t="str">
        <f>IF(C18&lt;&gt;"",IF(Sheet10!M17=50,2,IF(Sheet10!M17=100,3)),"")</f>
        <v/>
      </c>
      <c r="J198" s="129" t="str">
        <f t="shared" si="30"/>
        <v/>
      </c>
    </row>
    <row r="199" spans="1:10">
      <c r="A199" s="129" t="str">
        <f t="shared" si="27"/>
        <v/>
      </c>
      <c r="B199" s="129" t="str">
        <f t="shared" si="28"/>
        <v/>
      </c>
      <c r="C199" s="129" t="str">
        <f>IF(Sheet10!B36&lt;&gt;"",Sheet10!B36,"")</f>
        <v/>
      </c>
      <c r="D199" s="129" t="str">
        <f t="shared" si="29"/>
        <v/>
      </c>
      <c r="E199" s="64" t="str">
        <f>IF(C18&lt;&gt;"",IF(Sheet10!D36="ABS",0,Sheet10!D36),"")</f>
        <v/>
      </c>
      <c r="F199" s="64" t="str">
        <f>IF(C18&lt;&gt;"",Sheet10!F36,"")</f>
        <v/>
      </c>
      <c r="G199" s="64" t="str">
        <f>IF(C18&lt;&gt;"",Sheet10!H36,"")</f>
        <v/>
      </c>
      <c r="H199" s="64" t="str">
        <f>IF(C18&lt;&gt;"",Sheet10!J36,"")</f>
        <v/>
      </c>
      <c r="I199" s="68" t="str">
        <f>IF(C19&lt;&gt;"",IF(Sheet10!M17=50,2,IF(Sheet10!M17=100,3)),"")</f>
        <v/>
      </c>
      <c r="J199" s="129" t="str">
        <f t="shared" si="30"/>
        <v/>
      </c>
    </row>
    <row r="200" spans="1:10">
      <c r="A200" s="129" t="str">
        <f t="shared" si="27"/>
        <v/>
      </c>
      <c r="B200" s="129" t="str">
        <f t="shared" si="28"/>
        <v/>
      </c>
      <c r="C200" s="129" t="str">
        <f>IF(Sheet10!B37&lt;&gt;"",Sheet10!B37,"")</f>
        <v/>
      </c>
      <c r="D200" s="129" t="str">
        <f t="shared" si="29"/>
        <v/>
      </c>
      <c r="E200" s="64" t="str">
        <f>IF(C19&lt;&gt;"",IF(Sheet10!D37="ABS",0,Sheet10!D37),"")</f>
        <v/>
      </c>
      <c r="F200" s="64" t="str">
        <f>IF(C19&lt;&gt;"",Sheet10!F37,"")</f>
        <v/>
      </c>
      <c r="G200" s="64" t="str">
        <f>IF(C19&lt;&gt;"",Sheet10!H37,"")</f>
        <v/>
      </c>
      <c r="H200" s="64" t="str">
        <f>IF(C19&lt;&gt;"",Sheet10!J37,"")</f>
        <v/>
      </c>
      <c r="I200" s="68" t="str">
        <f>IF(C20&lt;&gt;"",IF(Sheet10!M17=50,2,IF(Sheet10!M17=100,3)),"")</f>
        <v/>
      </c>
      <c r="J200" s="129" t="str">
        <f t="shared" si="30"/>
        <v/>
      </c>
    </row>
    <row r="201" spans="1:10">
      <c r="A201" s="129" t="str">
        <f t="shared" si="27"/>
        <v/>
      </c>
      <c r="B201" s="129" t="str">
        <f t="shared" si="28"/>
        <v/>
      </c>
      <c r="C201" s="129" t="str">
        <f>IF(Sheet10!B38&lt;&gt;"",Sheet10!B38,"")</f>
        <v/>
      </c>
      <c r="D201" s="129" t="str">
        <f t="shared" si="29"/>
        <v/>
      </c>
      <c r="E201" s="64" t="str">
        <f>IF(C20&lt;&gt;"",IF(Sheet10!D38="ABS",0,Sheet10!D38),"")</f>
        <v/>
      </c>
      <c r="F201" s="64" t="str">
        <f>IF(C20&lt;&gt;"",Sheet10!F38,"")</f>
        <v/>
      </c>
      <c r="G201" s="64" t="str">
        <f>IF(C20&lt;&gt;"",Sheet10!H38,"")</f>
        <v/>
      </c>
      <c r="H201" s="64" t="str">
        <f>IF(C20&lt;&gt;"",Sheet10!J38,"")</f>
        <v/>
      </c>
      <c r="I201" s="68" t="str">
        <f>IF(C21&lt;&gt;"",IF(Sheet10!M17=50,2,IF(Sheet10!M17=100,3)),"")</f>
        <v/>
      </c>
      <c r="J201" s="129" t="str">
        <f t="shared" si="30"/>
        <v/>
      </c>
    </row>
    <row r="202" spans="1:10">
      <c r="A202" s="63" t="str">
        <f>IF(Sheet11!G8&lt;&gt;"",Sheet11!G8,"")</f>
        <v>19BSCS</v>
      </c>
      <c r="B202" s="63" t="str">
        <f>IF(Sheet11!B8&lt;&gt;"",Sheet11!B8,"")</f>
        <v>Sixth</v>
      </c>
      <c r="C202" s="63" t="str">
        <f>IF(Sheet11!B19&lt;&gt;"",Sheet11!B19,"")</f>
        <v/>
      </c>
      <c r="D202" s="63" t="str">
        <f>IF(Sheet11!B9&lt;&gt;"",Sheet11!B9,"")</f>
        <v>Pakistan Studies</v>
      </c>
      <c r="E202" s="65" t="str">
        <f>IF(C2&lt;&gt;"",IF(Sheet11!D19="ABS",0,Sheet11!D19),"")</f>
        <v/>
      </c>
      <c r="F202" s="65" t="str">
        <f>IF(C2&lt;&gt;"",Sheet11!F19,"")</f>
        <v/>
      </c>
      <c r="G202" s="65" t="str">
        <f>IF(C2&lt;&gt;"",Sheet11!H19,"")</f>
        <v/>
      </c>
      <c r="H202" s="65" t="str">
        <f>IF(C2&lt;&gt;"",Sheet11!J19,"")</f>
        <v/>
      </c>
      <c r="I202" s="63" t="str">
        <f>IF(C2&lt;&gt;"",IF(Sheet11!M17=50,2,IF(Sheet11!M17=100,3)),"")</f>
        <v/>
      </c>
      <c r="J202" s="129" t="str">
        <f t="shared" si="30"/>
        <v/>
      </c>
    </row>
    <row r="203" spans="1:10">
      <c r="A203" s="66" t="str">
        <f>IF(C3&lt;&gt;"",A2,"")</f>
        <v/>
      </c>
      <c r="B203" s="66" t="str">
        <f>IF(C3&lt;&gt;"",B22,"")</f>
        <v/>
      </c>
      <c r="C203" s="66" t="str">
        <f>IF(Sheet11!B20&lt;&gt;"",Sheet11!B20,"")</f>
        <v/>
      </c>
      <c r="D203" s="66" t="str">
        <f>IF(C3&lt;&gt;"",D2,"")</f>
        <v/>
      </c>
      <c r="E203" s="64" t="str">
        <f>IF(C2&lt;&gt;"",IF(Sheet11!D20="ABS",0,Sheet11!D20),"")</f>
        <v/>
      </c>
      <c r="F203" s="64" t="str">
        <f>IF(C2&lt;&gt;"",Sheet11!F20,"")</f>
        <v/>
      </c>
      <c r="G203" s="64" t="str">
        <f>IF(C2&lt;&gt;"",Sheet11!H20,"")</f>
        <v/>
      </c>
      <c r="H203" s="64" t="str">
        <f>IF(C2&lt;&gt;"",Sheet11!J20,"")</f>
        <v/>
      </c>
      <c r="I203" s="68" t="str">
        <f>IF(C3&lt;&gt;"",IF(Sheet11!M17=50,2,IF(Sheet11!M17=100,3)),"")</f>
        <v/>
      </c>
      <c r="J203" s="129" t="str">
        <f t="shared" si="30"/>
        <v/>
      </c>
    </row>
    <row r="204" spans="1:10">
      <c r="A204" s="129" t="str">
        <f t="shared" ref="A204:A221" si="31">IF(C4&lt;&gt;"",A3,"")</f>
        <v/>
      </c>
      <c r="B204" s="129" t="str">
        <f t="shared" ref="B204:B221" si="32">IF(C4&lt;&gt;"",B23,"")</f>
        <v/>
      </c>
      <c r="C204" s="129" t="str">
        <f>IF(Sheet11!B21&lt;&gt;"",Sheet11!B21,"")</f>
        <v/>
      </c>
      <c r="D204" s="129" t="str">
        <f t="shared" ref="D204:D221" si="33">IF(C4&lt;&gt;"",D3,"")</f>
        <v/>
      </c>
      <c r="E204" s="64" t="str">
        <f>IF(C3&lt;&gt;"",IF(Sheet11!D21="ABS",0,Sheet11!D21),"")</f>
        <v/>
      </c>
      <c r="F204" s="64" t="str">
        <f>IF(C3&lt;&gt;"",Sheet11!F21,"")</f>
        <v/>
      </c>
      <c r="G204" s="64" t="str">
        <f>IF(C3&lt;&gt;"",Sheet11!H21,"")</f>
        <v/>
      </c>
      <c r="H204" s="64" t="str">
        <f>IF(C3&lt;&gt;"",Sheet11!J21,"")</f>
        <v/>
      </c>
      <c r="I204" s="68" t="str">
        <f>IF(C4&lt;&gt;"",IF(Sheet11!M17=50,2,IF(Sheet11!M17=100,3)),"")</f>
        <v/>
      </c>
      <c r="J204" s="129" t="str">
        <f t="shared" si="30"/>
        <v/>
      </c>
    </row>
    <row r="205" spans="1:10">
      <c r="A205" s="129" t="str">
        <f t="shared" si="31"/>
        <v/>
      </c>
      <c r="B205" s="129" t="str">
        <f t="shared" si="32"/>
        <v/>
      </c>
      <c r="C205" s="129" t="str">
        <f>IF(Sheet11!B22&lt;&gt;"",Sheet11!B22,"")</f>
        <v/>
      </c>
      <c r="D205" s="129" t="str">
        <f t="shared" si="33"/>
        <v/>
      </c>
      <c r="E205" s="64" t="str">
        <f>IF(C4&lt;&gt;"",IF(Sheet11!D22="ABS",0,Sheet11!D22),"")</f>
        <v/>
      </c>
      <c r="F205" s="64" t="str">
        <f>IF(C4&lt;&gt;"",Sheet11!F22,"")</f>
        <v/>
      </c>
      <c r="G205" s="64" t="str">
        <f>IF(C4&lt;&gt;"",Sheet11!H22,"")</f>
        <v/>
      </c>
      <c r="H205" s="64" t="str">
        <f>IF(C4&lt;&gt;"",Sheet11!J22,"")</f>
        <v/>
      </c>
      <c r="I205" s="68" t="str">
        <f>IF(C5&lt;&gt;"",IF(Sheet11!M17=50,2,IF(Sheet11!M17=100,3)),"")</f>
        <v/>
      </c>
      <c r="J205" s="129" t="str">
        <f t="shared" si="30"/>
        <v/>
      </c>
    </row>
    <row r="206" spans="1:10">
      <c r="A206" s="129" t="str">
        <f t="shared" si="31"/>
        <v/>
      </c>
      <c r="B206" s="129" t="str">
        <f t="shared" si="32"/>
        <v/>
      </c>
      <c r="C206" s="129" t="str">
        <f>IF(Sheet11!B23&lt;&gt;"",Sheet11!B23,"")</f>
        <v/>
      </c>
      <c r="D206" s="129" t="str">
        <f t="shared" si="33"/>
        <v/>
      </c>
      <c r="E206" s="64" t="str">
        <f>IF(C5&lt;&gt;"",IF(Sheet11!D23="ABS",0,Sheet11!D23),"")</f>
        <v/>
      </c>
      <c r="F206" s="64" t="str">
        <f>IF(C5&lt;&gt;"",Sheet11!F23,"")</f>
        <v/>
      </c>
      <c r="G206" s="64" t="str">
        <f>IF(C5&lt;&gt;"",Sheet11!H23,"")</f>
        <v/>
      </c>
      <c r="H206" s="64" t="str">
        <f>IF(C5&lt;&gt;"",Sheet11!J23,"")</f>
        <v/>
      </c>
      <c r="I206" s="68" t="str">
        <f>IF(C6&lt;&gt;"",IF(Sheet11!M17=50,2,IF(Sheet11!M17=100,3)),"")</f>
        <v/>
      </c>
      <c r="J206" s="129" t="str">
        <f t="shared" si="30"/>
        <v/>
      </c>
    </row>
    <row r="207" spans="1:10">
      <c r="A207" s="129" t="str">
        <f t="shared" si="31"/>
        <v/>
      </c>
      <c r="B207" s="129" t="str">
        <f t="shared" si="32"/>
        <v/>
      </c>
      <c r="C207" s="129" t="str">
        <f>IF(Sheet11!B24&lt;&gt;"",Sheet11!B24,"")</f>
        <v/>
      </c>
      <c r="D207" s="129" t="str">
        <f t="shared" si="33"/>
        <v/>
      </c>
      <c r="E207" s="64" t="str">
        <f>IF(C6&lt;&gt;"",IF(Sheet11!D24="ABS",0,Sheet11!D24),"")</f>
        <v/>
      </c>
      <c r="F207" s="64" t="str">
        <f>IF(C6&lt;&gt;"",Sheet11!F24,"")</f>
        <v/>
      </c>
      <c r="G207" s="64" t="str">
        <f>IF(C6&lt;&gt;"",Sheet11!H24,"")</f>
        <v/>
      </c>
      <c r="H207" s="64" t="str">
        <f>IF(C6&lt;&gt;"",Sheet11!J24,"")</f>
        <v/>
      </c>
      <c r="I207" s="68" t="str">
        <f>IF(C7&lt;&gt;"",IF(Sheet11!M17=50,2,IF(Sheet11!M17=100,3)),"")</f>
        <v/>
      </c>
      <c r="J207" s="129" t="str">
        <f t="shared" si="30"/>
        <v/>
      </c>
    </row>
    <row r="208" spans="1:10">
      <c r="A208" s="129" t="str">
        <f t="shared" si="31"/>
        <v/>
      </c>
      <c r="B208" s="129" t="str">
        <f t="shared" si="32"/>
        <v/>
      </c>
      <c r="C208" s="129" t="str">
        <f>IF(Sheet11!B25&lt;&gt;"",Sheet11!B25,"")</f>
        <v/>
      </c>
      <c r="D208" s="129" t="str">
        <f t="shared" si="33"/>
        <v/>
      </c>
      <c r="E208" s="64" t="str">
        <f>IF(C7&lt;&gt;"",IF(Sheet11!D25="ABS",0,Sheet11!D25),"")</f>
        <v/>
      </c>
      <c r="F208" s="64" t="str">
        <f>IF(C7&lt;&gt;"",Sheet11!F25,"")</f>
        <v/>
      </c>
      <c r="G208" s="64" t="str">
        <f>IF(C7&lt;&gt;"",Sheet11!H25,"")</f>
        <v/>
      </c>
      <c r="H208" s="64" t="str">
        <f>IF(C7&lt;&gt;"",Sheet11!J25,"")</f>
        <v/>
      </c>
      <c r="I208" s="68" t="str">
        <f>IF(C8&lt;&gt;"",IF(Sheet11!M17=50,2,IF(Sheet11!M17=100,3)),"")</f>
        <v/>
      </c>
      <c r="J208" s="129" t="str">
        <f t="shared" si="30"/>
        <v/>
      </c>
    </row>
    <row r="209" spans="1:10">
      <c r="A209" s="129" t="str">
        <f t="shared" si="31"/>
        <v/>
      </c>
      <c r="B209" s="129" t="str">
        <f t="shared" si="32"/>
        <v/>
      </c>
      <c r="C209" s="129" t="str">
        <f>IF(Sheet11!B26&lt;&gt;"",Sheet11!B26,"")</f>
        <v/>
      </c>
      <c r="D209" s="129" t="str">
        <f t="shared" si="33"/>
        <v/>
      </c>
      <c r="E209" s="64" t="str">
        <f>IF(C8&lt;&gt;"",IF(Sheet11!D26="ABS",0,Sheet11!D26),"")</f>
        <v/>
      </c>
      <c r="F209" s="64" t="str">
        <f>IF(C8&lt;&gt;"",Sheet11!F26,"")</f>
        <v/>
      </c>
      <c r="G209" s="64" t="str">
        <f>IF(C8&lt;&gt;"",Sheet11!H26,"")</f>
        <v/>
      </c>
      <c r="H209" s="64" t="str">
        <f>IF(C8&lt;&gt;"",Sheet11!J26,"")</f>
        <v/>
      </c>
      <c r="I209" s="68" t="str">
        <f>IF(C9&lt;&gt;"",IF(Sheet11!M17=50,2,IF(Sheet11!M17=100,3)),"")</f>
        <v/>
      </c>
      <c r="J209" s="129" t="str">
        <f t="shared" si="30"/>
        <v/>
      </c>
    </row>
    <row r="210" spans="1:10">
      <c r="A210" s="129" t="str">
        <f t="shared" si="31"/>
        <v/>
      </c>
      <c r="B210" s="129" t="str">
        <f t="shared" si="32"/>
        <v/>
      </c>
      <c r="C210" s="129" t="str">
        <f>IF(Sheet11!B27&lt;&gt;"",Sheet11!B27,"")</f>
        <v/>
      </c>
      <c r="D210" s="129" t="str">
        <f t="shared" si="33"/>
        <v/>
      </c>
      <c r="E210" s="64" t="str">
        <f>IF(C9&lt;&gt;"",IF(Sheet11!D27="ABS",0,Sheet11!D27),"")</f>
        <v/>
      </c>
      <c r="F210" s="64" t="str">
        <f>IF(C9&lt;&gt;"",Sheet11!F27,"")</f>
        <v/>
      </c>
      <c r="G210" s="64" t="str">
        <f>IF(C9&lt;&gt;"",Sheet11!H27,"")</f>
        <v/>
      </c>
      <c r="H210" s="64" t="str">
        <f>IF(C9&lt;&gt;"",Sheet11!J27,"")</f>
        <v/>
      </c>
      <c r="I210" s="68" t="str">
        <f>IF(C10&lt;&gt;"",IF(Sheet11!M17=50,2,IF(Sheet11!M17=100,3)),"")</f>
        <v/>
      </c>
      <c r="J210" s="129" t="str">
        <f t="shared" si="30"/>
        <v/>
      </c>
    </row>
    <row r="211" spans="1:10">
      <c r="A211" s="129" t="str">
        <f t="shared" si="31"/>
        <v/>
      </c>
      <c r="B211" s="129" t="str">
        <f t="shared" si="32"/>
        <v/>
      </c>
      <c r="C211" s="129" t="str">
        <f>IF(Sheet11!B28&lt;&gt;"",Sheet11!B28,"")</f>
        <v/>
      </c>
      <c r="D211" s="129" t="str">
        <f t="shared" si="33"/>
        <v/>
      </c>
      <c r="E211" s="64" t="str">
        <f>IF(C10&lt;&gt;"",IF(Sheet11!D28="ABS",0,Sheet11!D28),"")</f>
        <v/>
      </c>
      <c r="F211" s="64" t="str">
        <f>IF(C10&lt;&gt;"",Sheet11!F28,"")</f>
        <v/>
      </c>
      <c r="G211" s="64" t="str">
        <f>IF(C10&lt;&gt;"",Sheet11!H28,"")</f>
        <v/>
      </c>
      <c r="H211" s="64" t="str">
        <f>IF(C10&lt;&gt;"",Sheet11!J28,"")</f>
        <v/>
      </c>
      <c r="I211" s="68" t="str">
        <f>IF(C11&lt;&gt;"",IF(Sheet11!M17=50,2,IF(Sheet11!M17=100,3)),"")</f>
        <v/>
      </c>
      <c r="J211" s="129" t="str">
        <f t="shared" si="30"/>
        <v/>
      </c>
    </row>
    <row r="212" spans="1:10">
      <c r="A212" s="129" t="str">
        <f t="shared" si="31"/>
        <v/>
      </c>
      <c r="B212" s="129" t="str">
        <f t="shared" si="32"/>
        <v/>
      </c>
      <c r="C212" s="129" t="str">
        <f>IF(Sheet11!B29&lt;&gt;"",Sheet11!B29,"")</f>
        <v/>
      </c>
      <c r="D212" s="129" t="str">
        <f t="shared" si="33"/>
        <v/>
      </c>
      <c r="E212" s="64" t="str">
        <f>IF(C11&lt;&gt;"",IF(Sheet11!D29="ABS",0,Sheet11!D29),"")</f>
        <v/>
      </c>
      <c r="F212" s="64" t="str">
        <f>IF(C11&lt;&gt;"",Sheet11!F29,"")</f>
        <v/>
      </c>
      <c r="G212" s="64" t="str">
        <f>IF(C11&lt;&gt;"",Sheet11!H29,"")</f>
        <v/>
      </c>
      <c r="H212" s="64" t="str">
        <f>IF(C11&lt;&gt;"",Sheet11!J29,"")</f>
        <v/>
      </c>
      <c r="I212" s="68" t="str">
        <f>IF(C12&lt;&gt;"",IF(Sheet11!M17=50,2,IF(Sheet11!M17=100,3)),"")</f>
        <v/>
      </c>
      <c r="J212" s="129" t="str">
        <f t="shared" si="30"/>
        <v/>
      </c>
    </row>
    <row r="213" spans="1:10">
      <c r="A213" s="129" t="str">
        <f t="shared" si="31"/>
        <v/>
      </c>
      <c r="B213" s="129" t="str">
        <f t="shared" si="32"/>
        <v/>
      </c>
      <c r="C213" s="129" t="str">
        <f>IF(Sheet11!B30&lt;&gt;"",Sheet11!B30,"")</f>
        <v/>
      </c>
      <c r="D213" s="129" t="str">
        <f t="shared" si="33"/>
        <v/>
      </c>
      <c r="E213" s="64" t="str">
        <f>IF(C12&lt;&gt;"",IF(Sheet11!D30="ABS",0,Sheet11!D30),"")</f>
        <v/>
      </c>
      <c r="F213" s="64" t="str">
        <f>IF(C12&lt;&gt;"",Sheet11!F30,"")</f>
        <v/>
      </c>
      <c r="G213" s="64" t="str">
        <f>IF(C12&lt;&gt;"",Sheet11!H30,"")</f>
        <v/>
      </c>
      <c r="H213" s="64" t="str">
        <f>IF(C12&lt;&gt;"",Sheet11!J30,"")</f>
        <v/>
      </c>
      <c r="I213" s="68" t="str">
        <f>IF(C13&lt;&gt;"",IF(Sheet11!M17=50,2,IF(Sheet11!M17=100,3)),"")</f>
        <v/>
      </c>
      <c r="J213" s="129" t="str">
        <f t="shared" si="30"/>
        <v/>
      </c>
    </row>
    <row r="214" spans="1:10">
      <c r="A214" s="129" t="str">
        <f t="shared" si="31"/>
        <v/>
      </c>
      <c r="B214" s="129" t="str">
        <f t="shared" si="32"/>
        <v/>
      </c>
      <c r="C214" s="129" t="str">
        <f>IF(Sheet11!B31&lt;&gt;"",Sheet11!B31,"")</f>
        <v/>
      </c>
      <c r="D214" s="129" t="str">
        <f t="shared" si="33"/>
        <v/>
      </c>
      <c r="E214" s="64" t="str">
        <f>IF(C13&lt;&gt;"",IF(Sheet11!D31="ABS",0,Sheet11!D31),"")</f>
        <v/>
      </c>
      <c r="F214" s="64" t="str">
        <f>IF(C13&lt;&gt;"",Sheet11!F31,"")</f>
        <v/>
      </c>
      <c r="G214" s="64" t="str">
        <f>IF(C13&lt;&gt;"",Sheet11!H31,"")</f>
        <v/>
      </c>
      <c r="H214" s="64" t="str">
        <f>IF(C13&lt;&gt;"",Sheet11!J31,"")</f>
        <v/>
      </c>
      <c r="I214" s="68" t="str">
        <f>IF(C14&lt;&gt;"",IF(Sheet11!M17=50,2,IF(Sheet11!M17=100,3)),"")</f>
        <v/>
      </c>
      <c r="J214" s="129" t="str">
        <f t="shared" si="30"/>
        <v/>
      </c>
    </row>
    <row r="215" spans="1:10">
      <c r="A215" s="129" t="str">
        <f t="shared" si="31"/>
        <v/>
      </c>
      <c r="B215" s="129" t="str">
        <f t="shared" si="32"/>
        <v/>
      </c>
      <c r="C215" s="129" t="str">
        <f>IF(Sheet11!B32&lt;&gt;"",Sheet11!B32,"")</f>
        <v/>
      </c>
      <c r="D215" s="129" t="str">
        <f t="shared" si="33"/>
        <v/>
      </c>
      <c r="E215" s="64" t="str">
        <f>IF(C14&lt;&gt;"",IF(Sheet11!D32="ABS",0,Sheet11!D32),"")</f>
        <v/>
      </c>
      <c r="F215" s="64" t="str">
        <f>IF(C14&lt;&gt;"",Sheet11!F32,"")</f>
        <v/>
      </c>
      <c r="G215" s="64" t="str">
        <f>IF(C14&lt;&gt;"",Sheet11!H32,"")</f>
        <v/>
      </c>
      <c r="H215" s="64" t="str">
        <f>IF(C14&lt;&gt;"",Sheet11!J32,"")</f>
        <v/>
      </c>
      <c r="I215" s="68" t="str">
        <f>IF(C15&lt;&gt;"",IF(Sheet11!M17=50,2,IF(Sheet11!M17=100,3)),"")</f>
        <v/>
      </c>
      <c r="J215" s="129" t="str">
        <f t="shared" si="30"/>
        <v/>
      </c>
    </row>
    <row r="216" spans="1:10">
      <c r="A216" s="129" t="str">
        <f t="shared" si="31"/>
        <v/>
      </c>
      <c r="B216" s="129" t="str">
        <f t="shared" si="32"/>
        <v/>
      </c>
      <c r="C216" s="129" t="str">
        <f>IF(Sheet11!B33&lt;&gt;"",Sheet11!B33,"")</f>
        <v/>
      </c>
      <c r="D216" s="129" t="str">
        <f t="shared" si="33"/>
        <v/>
      </c>
      <c r="E216" s="64" t="str">
        <f>IF(C15&lt;&gt;"",IF(Sheet11!D33="ABS",0,Sheet11!D33),"")</f>
        <v/>
      </c>
      <c r="F216" s="64" t="str">
        <f>IF(C15&lt;&gt;"",Sheet11!F33,"")</f>
        <v/>
      </c>
      <c r="G216" s="64" t="str">
        <f>IF(C15&lt;&gt;"",Sheet11!H33,"")</f>
        <v/>
      </c>
      <c r="H216" s="64" t="str">
        <f>IF(C15&lt;&gt;"",Sheet11!J33,"")</f>
        <v/>
      </c>
      <c r="I216" s="68" t="str">
        <f>IF(C16&lt;&gt;"",IF(Sheet11!M17=50,2,IF(Sheet11!M17=100,3)),"")</f>
        <v/>
      </c>
      <c r="J216" s="129" t="str">
        <f t="shared" si="30"/>
        <v/>
      </c>
    </row>
    <row r="217" spans="1:10">
      <c r="A217" s="129" t="str">
        <f t="shared" si="31"/>
        <v/>
      </c>
      <c r="B217" s="129" t="str">
        <f t="shared" si="32"/>
        <v/>
      </c>
      <c r="C217" s="129" t="str">
        <f>IF(Sheet11!B34&lt;&gt;"",Sheet11!B34,"")</f>
        <v/>
      </c>
      <c r="D217" s="129" t="str">
        <f t="shared" si="33"/>
        <v/>
      </c>
      <c r="E217" s="64" t="str">
        <f>IF(C16&lt;&gt;"",IF(Sheet11!D34="ABS",0,Sheet11!D34),"")</f>
        <v/>
      </c>
      <c r="F217" s="64" t="str">
        <f>IF(C16&lt;&gt;"",Sheet11!F34,"")</f>
        <v/>
      </c>
      <c r="G217" s="64" t="str">
        <f>IF(C16&lt;&gt;"",Sheet11!H34,"")</f>
        <v/>
      </c>
      <c r="H217" s="64" t="str">
        <f>IF(C16&lt;&gt;"",Sheet11!J34,"")</f>
        <v/>
      </c>
      <c r="I217" s="68" t="str">
        <f>IF(C17&lt;&gt;"",IF(Sheet11!M17=50,2,IF(Sheet11!M17=100,3)),"")</f>
        <v/>
      </c>
      <c r="J217" s="129" t="str">
        <f t="shared" si="30"/>
        <v/>
      </c>
    </row>
    <row r="218" spans="1:10">
      <c r="A218" s="129" t="str">
        <f t="shared" si="31"/>
        <v/>
      </c>
      <c r="B218" s="129" t="str">
        <f t="shared" si="32"/>
        <v/>
      </c>
      <c r="C218" s="129" t="str">
        <f>IF(Sheet11!B35&lt;&gt;"",Sheet11!B35,"")</f>
        <v/>
      </c>
      <c r="D218" s="129" t="str">
        <f t="shared" si="33"/>
        <v/>
      </c>
      <c r="E218" s="64" t="str">
        <f>IF(C17&lt;&gt;"",IF(Sheet11!D35="ABS",0,Sheet11!D35),"")</f>
        <v/>
      </c>
      <c r="F218" s="64" t="str">
        <f>IF(C17&lt;&gt;"",Sheet11!F35,"")</f>
        <v/>
      </c>
      <c r="G218" s="64" t="str">
        <f>IF(C17&lt;&gt;"",Sheet11!H35,"")</f>
        <v/>
      </c>
      <c r="H218" s="64" t="str">
        <f>IF(C17&lt;&gt;"",Sheet11!J35,"")</f>
        <v/>
      </c>
      <c r="I218" s="68" t="str">
        <f>IF(C18&lt;&gt;"",IF(Sheet11!M17=50,2,IF(Sheet11!M17=100,3)),"")</f>
        <v/>
      </c>
      <c r="J218" s="129" t="str">
        <f t="shared" si="30"/>
        <v/>
      </c>
    </row>
    <row r="219" spans="1:10">
      <c r="A219" s="129" t="str">
        <f t="shared" si="31"/>
        <v/>
      </c>
      <c r="B219" s="129" t="str">
        <f t="shared" si="32"/>
        <v/>
      </c>
      <c r="C219" s="129" t="str">
        <f>IF(Sheet11!B36&lt;&gt;"",Sheet11!B36,"")</f>
        <v/>
      </c>
      <c r="D219" s="129" t="str">
        <f t="shared" si="33"/>
        <v/>
      </c>
      <c r="E219" s="64" t="str">
        <f>IF(C18&lt;&gt;"",IF(Sheet11!D36="ABS",0,Sheet11!D36),"")</f>
        <v/>
      </c>
      <c r="F219" s="64" t="str">
        <f>IF(C18&lt;&gt;"",Sheet11!F36,"")</f>
        <v/>
      </c>
      <c r="G219" s="64" t="str">
        <f>IF(C18&lt;&gt;"",Sheet11!H36,"")</f>
        <v/>
      </c>
      <c r="H219" s="64" t="str">
        <f>IF(C18&lt;&gt;"",Sheet11!J36,"")</f>
        <v/>
      </c>
      <c r="I219" s="68" t="str">
        <f>IF(C19&lt;&gt;"",IF(Sheet11!M17=50,2,IF(Sheet11!M17=100,3)),"")</f>
        <v/>
      </c>
      <c r="J219" s="129" t="str">
        <f t="shared" si="30"/>
        <v/>
      </c>
    </row>
    <row r="220" spans="1:10">
      <c r="A220" s="129" t="str">
        <f t="shared" si="31"/>
        <v/>
      </c>
      <c r="B220" s="129" t="str">
        <f t="shared" si="32"/>
        <v/>
      </c>
      <c r="C220" s="129" t="str">
        <f>IF(Sheet11!B37&lt;&gt;"",Sheet11!B37,"")</f>
        <v/>
      </c>
      <c r="D220" s="129" t="str">
        <f t="shared" si="33"/>
        <v/>
      </c>
      <c r="E220" s="64" t="str">
        <f>IF(C19&lt;&gt;"",IF(Sheet11!D37="ABS",0,Sheet11!D37),"")</f>
        <v/>
      </c>
      <c r="F220" s="64" t="str">
        <f>IF(C19&lt;&gt;"",Sheet11!F37,"")</f>
        <v/>
      </c>
      <c r="G220" s="64" t="str">
        <f>IF(C19&lt;&gt;"",Sheet11!H37,"")</f>
        <v/>
      </c>
      <c r="H220" s="64" t="str">
        <f>IF(C19&lt;&gt;"",Sheet11!J37,"")</f>
        <v/>
      </c>
      <c r="I220" s="68" t="str">
        <f>IF(C20&lt;&gt;"",IF(Sheet11!M17=50,2,IF(Sheet11!M17=100,3)),"")</f>
        <v/>
      </c>
      <c r="J220" s="129" t="str">
        <f t="shared" si="30"/>
        <v/>
      </c>
    </row>
    <row r="221" spans="1:10">
      <c r="A221" s="129" t="str">
        <f t="shared" si="31"/>
        <v/>
      </c>
      <c r="B221" s="129" t="str">
        <f t="shared" si="32"/>
        <v/>
      </c>
      <c r="C221" s="129" t="str">
        <f>IF(Sheet11!B38&lt;&gt;"",Sheet11!B38,"")</f>
        <v/>
      </c>
      <c r="D221" s="129" t="str">
        <f t="shared" si="33"/>
        <v/>
      </c>
      <c r="E221" s="64" t="str">
        <f>IF(C20&lt;&gt;"",IF(Sheet11!D38="ABS",0,Sheet11!D38),"")</f>
        <v/>
      </c>
      <c r="F221" s="64" t="str">
        <f>IF(C20&lt;&gt;"",Sheet11!F38,"")</f>
        <v/>
      </c>
      <c r="G221" s="64" t="str">
        <f>IF(C20&lt;&gt;"",Sheet11!H38,"")</f>
        <v/>
      </c>
      <c r="H221" s="64" t="str">
        <f>IF(C20&lt;&gt;"",Sheet11!J38,"")</f>
        <v/>
      </c>
      <c r="I221" s="68" t="str">
        <f>IF(C21&lt;&gt;"",IF(Sheet11!M17=50,2,IF(Sheet11!M17=100,3)),"")</f>
        <v/>
      </c>
      <c r="J221" s="129" t="str">
        <f t="shared" si="30"/>
        <v/>
      </c>
    </row>
  </sheetData>
  <sheetProtection password="F5D8"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G1"/>
  <sheetViews>
    <sheetView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62" customFormat="1">
      <c r="A1" s="62" t="s">
        <v>160</v>
      </c>
      <c r="B1" s="62" t="s">
        <v>2</v>
      </c>
      <c r="C1" s="62" t="s">
        <v>161</v>
      </c>
      <c r="D1" s="62" t="s">
        <v>162</v>
      </c>
      <c r="E1" s="62" t="s">
        <v>10</v>
      </c>
      <c r="F1" s="62" t="s">
        <v>165</v>
      </c>
      <c r="G1" s="62" t="s">
        <v>164</v>
      </c>
    </row>
  </sheetData>
  <sheetProtection password="B198"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Y62"/>
  <sheetViews>
    <sheetView topLeftCell="A2" zoomScaleNormal="100" workbookViewId="0">
      <selection activeCell="M8" sqref="M8:N8"/>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tr">
        <f>Sheet1!$B$8</f>
        <v>Seventh</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tr">
        <f>Sheet1!$G$8</f>
        <v>20BBA</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tr">
        <f>Sheet1!$B$9</f>
        <v xml:space="preserve">Experiential Marketing
</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f>Sheet1!$M$17</f>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4.5" hidden="1"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ignoredErrors>
    <ignoredError sqref="M17" unlockedFormula="1"/>
  </ignoredErrors>
  <legacyDrawing r:id="rId2"/>
  <oleObjects>
    <oleObject progId="PBrush" shapeId="46081" r:id="rId3"/>
    <oleObject progId="PBrush" shapeId="46082"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topLeftCell="A6" zoomScaleNormal="100" workbookViewId="0">
      <selection activeCell="M8" sqref="M8:N8"/>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tr">
        <f>Sheet1!$B$8</f>
        <v>Seventh</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tr">
        <f>Sheet1!$G$8</f>
        <v>20BBA</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tr">
        <f>Sheet1!$B$9</f>
        <v xml:space="preserve">Experiential Marketing
</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7.25"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4.5" hidden="1"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47105" r:id="rId3"/>
    <oleObject progId="PBrush" shapeId="47106"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topLeftCell="A6" zoomScaleNormal="100" workbookViewId="0">
      <selection activeCell="M8" sqref="M8:N8"/>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tr">
        <f>Sheet1!$B$8</f>
        <v>Seventh</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tr">
        <f>Sheet1!$G$8</f>
        <v>20BBA</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tr">
        <f>Sheet1!$B$9</f>
        <v xml:space="preserve">Experiential Marketing
</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4.5" hidden="1"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48129" r:id="rId3"/>
    <oleObject progId="PBrush" shapeId="48130"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topLeftCell="A6" zoomScaleNormal="100" workbookViewId="0">
      <selection activeCell="E10" sqref="E10:N10"/>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tr">
        <f>Sheet1!$B$8</f>
        <v>Seventh</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tr">
        <f>Sheet1!$G$8</f>
        <v>20BBA</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tr">
        <f>Sheet1!$B$9</f>
        <v xml:space="preserve">Experiential Marketing
</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2.25"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49153" r:id="rId3"/>
    <oleObject progId="PBrush" shapeId="49154"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topLeftCell="A3" zoomScaleNormal="100" workbookViewId="0">
      <selection activeCell="E10" sqref="E10:N10"/>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tr">
        <f>Sheet1!$B$8</f>
        <v>Seventh</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tr">
        <f>Sheet1!$G$8</f>
        <v>20BBA</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tr">
        <f>Sheet1!$B$9</f>
        <v xml:space="preserve">Experiential Marketing
</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5.0999999999999996"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allowBlank="1" showInputMessage="1" showErrorMessage="1" sqref="C7:N7">
      <formula1>Programs</formula1>
    </dataValidation>
    <dataValidation type="list" showInputMessage="1" showErrorMessage="1" error="Please select Department from Drop down List." prompt="Please select Department from Drop down List by using small arrow button." sqref="E6:N6">
      <formula1>Departments</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50177" r:id="rId3"/>
    <oleObject progId="PBrush" shapeId="50178"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topLeftCell="A5" zoomScaleNormal="100" workbookViewId="0">
      <selection activeCell="E10" sqref="E10:N10"/>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tr">
        <f>Sheet1!$B$8</f>
        <v>Seventh</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tr">
        <f>Sheet1!$G$8</f>
        <v>20BBA</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tr">
        <f>Sheet1!$B$9</f>
        <v xml:space="preserve">Experiential Marketing
</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5.0999999999999996"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51201" r:id="rId3"/>
    <oleObject progId="PBrush" shapeId="51202"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topLeftCell="A6" zoomScaleNormal="100" workbookViewId="0">
      <selection activeCell="E10" sqref="E10:N10"/>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
        <v>189</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Basic </v>
      </c>
    </row>
    <row r="7" spans="1:35" s="108" customFormat="1" ht="20.100000000000001" customHeight="1">
      <c r="A7" s="229" t="s">
        <v>128</v>
      </c>
      <c r="B7" s="229"/>
      <c r="C7" s="257" t="s">
        <v>193</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
        <v>113</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27" t="s">
        <v>4</v>
      </c>
      <c r="F8" s="227"/>
      <c r="G8" s="256" t="s">
        <v>180</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
        <v>252</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5.0999999999999996"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52225" r:id="rId3"/>
    <oleObject progId="PBrush" shapeId="52226"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topLeftCell="A6" zoomScaleNormal="100" workbookViewId="0">
      <selection activeCell="E10" sqref="E10:N10"/>
    </sheetView>
  </sheetViews>
  <sheetFormatPr defaultColWidth="9.140625" defaultRowHeight="15.7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c r="A1" s="213"/>
      <c r="B1" s="166" t="s">
        <v>167</v>
      </c>
      <c r="C1" s="165"/>
      <c r="D1" s="165"/>
      <c r="E1" s="165"/>
      <c r="F1" s="165"/>
      <c r="G1" s="165"/>
      <c r="H1" s="165"/>
      <c r="I1" s="165"/>
      <c r="J1" s="165"/>
      <c r="K1" s="165"/>
      <c r="L1" s="165"/>
      <c r="M1" s="165"/>
      <c r="N1" s="226"/>
      <c r="O1" s="226"/>
      <c r="P1" s="281" t="s">
        <v>158</v>
      </c>
      <c r="Q1" s="282"/>
      <c r="R1" s="282"/>
      <c r="S1" s="282"/>
      <c r="T1" s="283"/>
      <c r="U1" s="287" t="s">
        <v>130</v>
      </c>
      <c r="V1" s="288"/>
      <c r="W1" s="288"/>
      <c r="X1" s="289"/>
      <c r="Y1" s="122"/>
      <c r="Z1" s="122"/>
      <c r="AA1" s="122"/>
    </row>
    <row r="2" spans="1:35" s="108" customFormat="1" ht="12.95" customHeight="1" thickBot="1">
      <c r="A2" s="213"/>
      <c r="B2" s="165" t="s">
        <v>0</v>
      </c>
      <c r="C2" s="165"/>
      <c r="D2" s="165"/>
      <c r="E2" s="165"/>
      <c r="F2" s="165"/>
      <c r="G2" s="165"/>
      <c r="H2" s="165"/>
      <c r="I2" s="165"/>
      <c r="J2" s="165"/>
      <c r="K2" s="165"/>
      <c r="L2" s="165"/>
      <c r="M2" s="165"/>
      <c r="N2" s="226"/>
      <c r="O2" s="226"/>
      <c r="P2" s="284"/>
      <c r="Q2" s="285"/>
      <c r="R2" s="285"/>
      <c r="S2" s="285"/>
      <c r="T2" s="286"/>
      <c r="U2" s="275" t="s">
        <v>137</v>
      </c>
      <c r="V2" s="276"/>
      <c r="W2" s="276"/>
      <c r="X2" s="277"/>
      <c r="Y2" s="110"/>
      <c r="Z2" s="110"/>
      <c r="AA2" s="110"/>
    </row>
    <row r="3" spans="1:35" s="108" customFormat="1" ht="12.95" customHeight="1">
      <c r="A3" s="213"/>
      <c r="B3" s="165"/>
      <c r="C3" s="165"/>
      <c r="D3" s="165"/>
      <c r="E3" s="165"/>
      <c r="F3" s="165"/>
      <c r="G3" s="165"/>
      <c r="H3" s="165"/>
      <c r="I3" s="165"/>
      <c r="J3" s="165"/>
      <c r="K3" s="165"/>
      <c r="L3" s="165"/>
      <c r="M3" s="165"/>
      <c r="N3" s="226"/>
      <c r="O3" s="226"/>
      <c r="P3" s="218" t="s">
        <v>119</v>
      </c>
      <c r="Q3" s="219"/>
      <c r="R3" s="219"/>
      <c r="S3" s="219"/>
      <c r="T3" s="220"/>
      <c r="U3" s="268"/>
      <c r="V3" s="268"/>
      <c r="W3" s="268"/>
      <c r="X3" s="269"/>
      <c r="Y3" s="110"/>
      <c r="Z3" s="110"/>
      <c r="AA3" s="110"/>
    </row>
    <row r="4" spans="1:35" s="108" customFormat="1" ht="15" customHeight="1" thickBot="1">
      <c r="A4" s="213"/>
      <c r="B4" s="213"/>
      <c r="C4" s="213"/>
      <c r="D4" s="247" t="s">
        <v>1</v>
      </c>
      <c r="E4" s="247"/>
      <c r="F4" s="247"/>
      <c r="G4" s="247"/>
      <c r="H4" s="247"/>
      <c r="I4" s="247"/>
      <c r="J4" s="247"/>
      <c r="K4" s="247"/>
      <c r="L4" s="226"/>
      <c r="M4" s="226"/>
      <c r="N4" s="226"/>
      <c r="O4" s="226"/>
      <c r="P4" s="221"/>
      <c r="Q4" s="222"/>
      <c r="R4" s="222"/>
      <c r="S4" s="222"/>
      <c r="T4" s="223"/>
      <c r="U4" s="268"/>
      <c r="V4" s="268"/>
      <c r="W4" s="268"/>
      <c r="X4" s="269"/>
      <c r="Y4" s="110"/>
      <c r="Z4" s="110"/>
      <c r="AA4" s="110"/>
      <c r="AB4" s="15"/>
      <c r="AC4" s="15"/>
      <c r="AD4" s="15"/>
      <c r="AE4" s="15"/>
    </row>
    <row r="5" spans="1:35" s="108" customFormat="1" ht="10.5" customHeight="1">
      <c r="A5" s="213"/>
      <c r="B5" s="213"/>
      <c r="C5" s="213"/>
      <c r="D5" s="213"/>
      <c r="E5" s="213"/>
      <c r="F5" s="213"/>
      <c r="G5" s="213"/>
      <c r="H5" s="213"/>
      <c r="I5" s="213"/>
      <c r="J5" s="213"/>
      <c r="K5" s="213"/>
      <c r="L5" s="213"/>
      <c r="M5" s="213"/>
      <c r="N5" s="213"/>
      <c r="O5" s="226"/>
      <c r="P5" s="278" t="str">
        <f>IF(E6="", "Department can not be left blank", "")</f>
        <v/>
      </c>
      <c r="Q5" s="279"/>
      <c r="R5" s="279"/>
      <c r="S5" s="279"/>
      <c r="T5" s="280"/>
      <c r="U5" s="268"/>
      <c r="V5" s="268"/>
      <c r="W5" s="268"/>
      <c r="X5" s="269"/>
      <c r="Y5" s="110"/>
      <c r="Z5" s="110"/>
      <c r="AA5" s="110"/>
      <c r="AB5" s="122"/>
      <c r="AC5" s="122"/>
      <c r="AD5" s="122"/>
      <c r="AE5" s="122"/>
      <c r="AH5" s="108">
        <f t="shared" ref="AH5:AH15" si="0">IF(P5&lt;&gt;"",1,0)</f>
        <v>0</v>
      </c>
    </row>
    <row r="6" spans="1:35" s="108" customFormat="1" ht="20.100000000000001" customHeight="1">
      <c r="A6" s="229" t="s">
        <v>127</v>
      </c>
      <c r="B6" s="249"/>
      <c r="C6" s="249"/>
      <c r="D6" s="249"/>
      <c r="E6" s="248" t="str">
        <f>Sheet1!$E$6</f>
        <v>Mehran Institute of Science &amp; Technology</v>
      </c>
      <c r="F6" s="248"/>
      <c r="G6" s="248"/>
      <c r="H6" s="248"/>
      <c r="I6" s="248"/>
      <c r="J6" s="248"/>
      <c r="K6" s="248"/>
      <c r="L6" s="248"/>
      <c r="M6" s="248"/>
      <c r="N6" s="248"/>
      <c r="O6" s="226"/>
      <c r="P6" s="230" t="str">
        <f>IF(C7="", "Program can not be left blank", "")</f>
        <v/>
      </c>
      <c r="Q6" s="231"/>
      <c r="R6" s="231"/>
      <c r="S6" s="231"/>
      <c r="T6" s="232"/>
      <c r="U6" s="266" t="s">
        <v>159</v>
      </c>
      <c r="V6" s="266"/>
      <c r="W6" s="266"/>
      <c r="X6" s="267"/>
      <c r="Y6" s="109"/>
      <c r="Z6" s="109"/>
      <c r="AA6" s="109"/>
      <c r="AB6" s="122"/>
      <c r="AC6" s="122"/>
      <c r="AD6" s="122"/>
      <c r="AE6" s="122"/>
      <c r="AH6" s="108">
        <f t="shared" si="0"/>
        <v>0</v>
      </c>
      <c r="AI6" s="108" t="str">
        <f>LEFT(E6,FIND(" ",E6))</f>
        <v xml:space="preserve">Mehran </v>
      </c>
    </row>
    <row r="7" spans="1:35" s="108" customFormat="1" ht="20.100000000000001" customHeight="1">
      <c r="A7" s="229" t="s">
        <v>128</v>
      </c>
      <c r="B7" s="229"/>
      <c r="C7" s="257" t="str">
        <f>Sheet1!$C$7</f>
        <v>Bachelor of Business Administration</v>
      </c>
      <c r="D7" s="257"/>
      <c r="E7" s="257"/>
      <c r="F7" s="257"/>
      <c r="G7" s="257"/>
      <c r="H7" s="257"/>
      <c r="I7" s="257"/>
      <c r="J7" s="257"/>
      <c r="K7" s="257"/>
      <c r="L7" s="257"/>
      <c r="M7" s="257"/>
      <c r="N7" s="257"/>
      <c r="O7" s="226"/>
      <c r="P7" s="230" t="str">
        <f>IF(B8="", "Semester can not be left blank", "")</f>
        <v/>
      </c>
      <c r="Q7" s="231"/>
      <c r="R7" s="231"/>
      <c r="S7" s="231"/>
      <c r="T7" s="232"/>
      <c r="U7" s="266"/>
      <c r="V7" s="266"/>
      <c r="W7" s="266"/>
      <c r="X7" s="267"/>
      <c r="Y7" s="109"/>
      <c r="Z7" s="109"/>
      <c r="AA7" s="109"/>
      <c r="AB7" s="122"/>
      <c r="AC7" s="122"/>
      <c r="AD7" s="122"/>
      <c r="AE7" s="122"/>
      <c r="AH7" s="108">
        <f t="shared" si="0"/>
        <v>0</v>
      </c>
    </row>
    <row r="8" spans="1:35" s="108" customFormat="1" ht="20.100000000000001" customHeight="1">
      <c r="A8" s="28" t="s">
        <v>2</v>
      </c>
      <c r="B8" s="38" t="s">
        <v>107</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27" t="s">
        <v>4</v>
      </c>
      <c r="F8" s="227"/>
      <c r="G8" s="256" t="s">
        <v>182</v>
      </c>
      <c r="H8" s="256"/>
      <c r="I8" s="250" t="s">
        <v>23</v>
      </c>
      <c r="J8" s="250"/>
      <c r="K8" s="250"/>
      <c r="L8" s="250"/>
      <c r="M8" s="234" t="s">
        <v>478</v>
      </c>
      <c r="N8" s="234"/>
      <c r="O8" s="226"/>
      <c r="P8" s="230" t="str">
        <f>IF(M8="", "Year can not be left blank", "")</f>
        <v/>
      </c>
      <c r="Q8" s="231"/>
      <c r="R8" s="231"/>
      <c r="S8" s="231"/>
      <c r="T8" s="232"/>
      <c r="U8" s="266"/>
      <c r="V8" s="266"/>
      <c r="W8" s="266"/>
      <c r="X8" s="267"/>
      <c r="Y8" s="109"/>
      <c r="Z8" s="109"/>
      <c r="AA8" s="109"/>
      <c r="AB8" s="122"/>
      <c r="AC8" s="122"/>
      <c r="AD8" s="122"/>
      <c r="AE8" s="122"/>
      <c r="AH8" s="108">
        <f t="shared" si="0"/>
        <v>0</v>
      </c>
    </row>
    <row r="9" spans="1:35" s="108" customFormat="1" ht="20.100000000000001" customHeight="1">
      <c r="A9" s="112" t="s">
        <v>5</v>
      </c>
      <c r="B9" s="248" t="s">
        <v>229</v>
      </c>
      <c r="C9" s="248"/>
      <c r="D9" s="248"/>
      <c r="E9" s="248"/>
      <c r="F9" s="248"/>
      <c r="G9" s="248"/>
      <c r="H9" s="248"/>
      <c r="I9" s="248"/>
      <c r="J9" s="248"/>
      <c r="K9" s="227" t="s">
        <v>6</v>
      </c>
      <c r="L9" s="227"/>
      <c r="M9" s="227"/>
      <c r="N9" s="40" t="s">
        <v>327</v>
      </c>
      <c r="O9" s="226"/>
      <c r="P9" s="230" t="str">
        <f>IF(G8="", "Batch can not be left blank", "")</f>
        <v/>
      </c>
      <c r="Q9" s="231"/>
      <c r="R9" s="231"/>
      <c r="S9" s="231"/>
      <c r="T9" s="232"/>
      <c r="U9" s="266"/>
      <c r="V9" s="266"/>
      <c r="W9" s="266"/>
      <c r="X9" s="267"/>
      <c r="Y9" s="109"/>
      <c r="Z9" s="109"/>
      <c r="AA9" s="109"/>
      <c r="AB9" s="122"/>
      <c r="AC9" s="122"/>
      <c r="AD9" s="122"/>
      <c r="AE9" s="122"/>
      <c r="AH9" s="108">
        <f t="shared" si="0"/>
        <v>0</v>
      </c>
    </row>
    <row r="10" spans="1:35" s="108" customFormat="1" ht="20.100000000000001" customHeight="1">
      <c r="A10" s="229" t="s">
        <v>19</v>
      </c>
      <c r="B10" s="229"/>
      <c r="C10" s="229"/>
      <c r="D10" s="229"/>
      <c r="E10" s="248" t="s">
        <v>326</v>
      </c>
      <c r="F10" s="248"/>
      <c r="G10" s="248"/>
      <c r="H10" s="248"/>
      <c r="I10" s="248"/>
      <c r="J10" s="248"/>
      <c r="K10" s="248"/>
      <c r="L10" s="248"/>
      <c r="M10" s="248"/>
      <c r="N10" s="248"/>
      <c r="O10" s="226"/>
      <c r="P10" s="230" t="str">
        <f>IF(I8="", "Examination can not be left blank", "")</f>
        <v/>
      </c>
      <c r="Q10" s="231"/>
      <c r="R10" s="231"/>
      <c r="S10" s="231"/>
      <c r="T10" s="232"/>
      <c r="U10" s="266"/>
      <c r="V10" s="266"/>
      <c r="W10" s="266"/>
      <c r="X10" s="267"/>
      <c r="Y10" s="109"/>
      <c r="Z10" s="109"/>
      <c r="AA10" s="109"/>
      <c r="AB10" s="122"/>
      <c r="AC10" s="122"/>
      <c r="AD10" s="122"/>
      <c r="AE10" s="122"/>
      <c r="AH10" s="108">
        <f t="shared" si="0"/>
        <v>0</v>
      </c>
    </row>
    <row r="11" spans="1:35" s="108" customFormat="1" ht="9.9499999999999993" customHeight="1">
      <c r="A11" s="235"/>
      <c r="B11" s="235"/>
      <c r="C11" s="235"/>
      <c r="D11" s="225"/>
      <c r="E11" s="225"/>
      <c r="F11" s="225"/>
      <c r="G11" s="225"/>
      <c r="H11" s="225"/>
      <c r="I11" s="225"/>
      <c r="J11" s="225"/>
      <c r="K11" s="225"/>
      <c r="L11" s="235"/>
      <c r="M11" s="235"/>
      <c r="N11" s="235"/>
      <c r="O11" s="226"/>
      <c r="P11" s="230" t="str">
        <f>IF(M8="", "Exam Month can not be left blank", "")</f>
        <v/>
      </c>
      <c r="Q11" s="231"/>
      <c r="R11" s="231"/>
      <c r="S11" s="231"/>
      <c r="T11" s="232"/>
      <c r="U11" s="266"/>
      <c r="V11" s="266"/>
      <c r="W11" s="266"/>
      <c r="X11" s="267"/>
      <c r="Y11" s="109"/>
      <c r="Z11" s="109"/>
      <c r="AA11" s="109"/>
      <c r="AB11" s="122"/>
      <c r="AC11" s="122"/>
      <c r="AD11" s="122"/>
      <c r="AE11" s="122"/>
      <c r="AH11" s="108">
        <f t="shared" si="0"/>
        <v>0</v>
      </c>
    </row>
    <row r="12" spans="1:35" s="108" customFormat="1" ht="18" customHeight="1">
      <c r="A12" s="224" t="s">
        <v>7</v>
      </c>
      <c r="B12" s="224" t="s">
        <v>8</v>
      </c>
      <c r="C12" s="224"/>
      <c r="D12" s="228" t="s">
        <v>9</v>
      </c>
      <c r="E12" s="228"/>
      <c r="F12" s="228"/>
      <c r="G12" s="228"/>
      <c r="H12" s="228"/>
      <c r="I12" s="228"/>
      <c r="J12" s="228"/>
      <c r="K12" s="228"/>
      <c r="L12" s="228"/>
      <c r="M12" s="228"/>
      <c r="N12" s="228"/>
      <c r="O12" s="226"/>
      <c r="P12" s="230" t="str">
        <f>IF(B9="", "Subject can not be left blank", "")</f>
        <v/>
      </c>
      <c r="Q12" s="231"/>
      <c r="R12" s="231"/>
      <c r="S12" s="231"/>
      <c r="T12" s="232"/>
      <c r="U12" s="266"/>
      <c r="V12" s="266"/>
      <c r="W12" s="266"/>
      <c r="X12" s="267"/>
      <c r="Y12" s="109"/>
      <c r="Z12" s="109"/>
      <c r="AA12" s="109"/>
      <c r="AB12" s="122"/>
      <c r="AC12" s="122"/>
      <c r="AD12" s="122"/>
      <c r="AE12" s="122"/>
      <c r="AH12" s="108">
        <f t="shared" si="0"/>
        <v>0</v>
      </c>
    </row>
    <row r="13" spans="1:35" s="108" customFormat="1" ht="18" customHeight="1">
      <c r="A13" s="224"/>
      <c r="B13" s="224"/>
      <c r="C13" s="224"/>
      <c r="D13" s="228"/>
      <c r="E13" s="228"/>
      <c r="F13" s="228"/>
      <c r="G13" s="228"/>
      <c r="H13" s="228"/>
      <c r="I13" s="228"/>
      <c r="J13" s="228"/>
      <c r="K13" s="228"/>
      <c r="L13" s="228"/>
      <c r="M13" s="228"/>
      <c r="N13" s="228"/>
      <c r="O13" s="226"/>
      <c r="P13" s="230" t="str">
        <f>IF(N9="", "Date of Conduct can not be left blank", "")</f>
        <v/>
      </c>
      <c r="Q13" s="231"/>
      <c r="R13" s="231"/>
      <c r="S13" s="231"/>
      <c r="T13" s="232"/>
      <c r="U13" s="268" t="s">
        <v>156</v>
      </c>
      <c r="V13" s="268"/>
      <c r="W13" s="268"/>
      <c r="X13" s="269"/>
      <c r="Y13" s="110"/>
      <c r="Z13" s="110"/>
      <c r="AA13" s="110"/>
      <c r="AB13" s="122"/>
      <c r="AC13" s="122"/>
      <c r="AD13" s="122"/>
      <c r="AE13" s="122"/>
      <c r="AH13" s="108">
        <f t="shared" si="0"/>
        <v>0</v>
      </c>
    </row>
    <row r="14" spans="1:35" s="108" customFormat="1" ht="18" customHeight="1">
      <c r="A14" s="224"/>
      <c r="B14" s="224"/>
      <c r="C14" s="224"/>
      <c r="D14" s="228" t="s">
        <v>171</v>
      </c>
      <c r="E14" s="228"/>
      <c r="F14" s="228" t="s">
        <v>170</v>
      </c>
      <c r="G14" s="228"/>
      <c r="H14" s="228" t="s">
        <v>11</v>
      </c>
      <c r="I14" s="228"/>
      <c r="J14" s="228" t="s">
        <v>12</v>
      </c>
      <c r="K14" s="228"/>
      <c r="L14" s="228" t="s">
        <v>14</v>
      </c>
      <c r="M14" s="228"/>
      <c r="N14" s="224" t="s">
        <v>15</v>
      </c>
      <c r="O14" s="226"/>
      <c r="P14" s="230" t="str">
        <f>IF(E10="", "Name of Internal Examiner can not be left blank", "")</f>
        <v/>
      </c>
      <c r="Q14" s="231"/>
      <c r="R14" s="231"/>
      <c r="S14" s="231"/>
      <c r="T14" s="232"/>
      <c r="U14" s="268"/>
      <c r="V14" s="268"/>
      <c r="W14" s="268"/>
      <c r="X14" s="269"/>
      <c r="Y14" s="110"/>
      <c r="Z14" s="110"/>
      <c r="AA14" s="110"/>
      <c r="AB14" s="122"/>
      <c r="AC14" s="122"/>
      <c r="AD14" s="122"/>
      <c r="AE14" s="122"/>
      <c r="AH14" s="108">
        <f t="shared" si="0"/>
        <v>0</v>
      </c>
    </row>
    <row r="15" spans="1:35" s="108" customFormat="1" ht="18" customHeight="1" thickBot="1">
      <c r="A15" s="224"/>
      <c r="B15" s="224"/>
      <c r="C15" s="224"/>
      <c r="D15" s="228"/>
      <c r="E15" s="228"/>
      <c r="F15" s="228"/>
      <c r="G15" s="228"/>
      <c r="H15" s="228"/>
      <c r="I15" s="228"/>
      <c r="J15" s="228"/>
      <c r="K15" s="228"/>
      <c r="L15" s="228"/>
      <c r="M15" s="228"/>
      <c r="N15" s="224"/>
      <c r="O15" s="226"/>
      <c r="P15" s="293" t="str">
        <f>IF(M17="", "Subject Total Marks can not be left blank", "")</f>
        <v/>
      </c>
      <c r="Q15" s="294"/>
      <c r="R15" s="294"/>
      <c r="S15" s="294"/>
      <c r="T15" s="295"/>
      <c r="U15" s="268"/>
      <c r="V15" s="268"/>
      <c r="W15" s="268"/>
      <c r="X15" s="269"/>
      <c r="Y15" s="110"/>
      <c r="Z15" s="110"/>
      <c r="AA15" s="110"/>
      <c r="AB15" s="122"/>
      <c r="AC15" s="122"/>
      <c r="AD15" s="122"/>
      <c r="AE15" s="122"/>
      <c r="AH15" s="108">
        <f t="shared" si="0"/>
        <v>0</v>
      </c>
    </row>
    <row r="16" spans="1:35" s="108" customFormat="1" ht="18" customHeight="1" thickBot="1">
      <c r="A16" s="224"/>
      <c r="B16" s="224"/>
      <c r="C16" s="224"/>
      <c r="D16" s="233"/>
      <c r="E16" s="233"/>
      <c r="F16" s="233"/>
      <c r="G16" s="233"/>
      <c r="H16" s="233"/>
      <c r="I16" s="233"/>
      <c r="J16" s="233"/>
      <c r="K16" s="233"/>
      <c r="L16" s="233"/>
      <c r="M16" s="233"/>
      <c r="N16" s="224"/>
      <c r="O16" s="226"/>
      <c r="P16" s="299" t="s">
        <v>134</v>
      </c>
      <c r="Q16" s="299"/>
      <c r="R16" s="302">
        <f>SUM(AH5:AH15)</f>
        <v>0</v>
      </c>
      <c r="S16" s="303"/>
      <c r="T16" s="304"/>
      <c r="U16" s="270"/>
      <c r="V16" s="268"/>
      <c r="W16" s="268"/>
      <c r="X16" s="269"/>
      <c r="Y16" s="110"/>
      <c r="Z16" s="110"/>
      <c r="AA16" s="110"/>
    </row>
    <row r="17" spans="1:103" s="108" customFormat="1" ht="18" customHeight="1" thickBot="1">
      <c r="A17" s="224"/>
      <c r="B17" s="224"/>
      <c r="C17" s="224"/>
      <c r="D17" s="123" t="s">
        <v>13</v>
      </c>
      <c r="E17" s="7">
        <f>(10*M17)/100</f>
        <v>5</v>
      </c>
      <c r="F17" s="123" t="s">
        <v>13</v>
      </c>
      <c r="G17" s="7">
        <f>(10*M17)/100</f>
        <v>5</v>
      </c>
      <c r="H17" s="123" t="s">
        <v>13</v>
      </c>
      <c r="I17" s="7">
        <f>(20*M17)/100</f>
        <v>10</v>
      </c>
      <c r="J17" s="123" t="s">
        <v>13</v>
      </c>
      <c r="K17" s="7">
        <f>(60*M17)/100</f>
        <v>30</v>
      </c>
      <c r="L17" s="123" t="s">
        <v>13</v>
      </c>
      <c r="M17" s="111">
        <v>50</v>
      </c>
      <c r="N17" s="224"/>
      <c r="O17" s="226"/>
      <c r="P17" s="24" t="s">
        <v>129</v>
      </c>
      <c r="Q17" s="296" t="s">
        <v>223</v>
      </c>
      <c r="R17" s="297"/>
      <c r="S17" s="298"/>
      <c r="T17" s="300" t="s">
        <v>126</v>
      </c>
      <c r="U17" s="301"/>
      <c r="V17" s="301"/>
      <c r="W17" s="301"/>
      <c r="X17" s="169"/>
      <c r="Y17" s="115"/>
      <c r="Z17" s="115"/>
      <c r="AA17" s="115"/>
      <c r="AB17" s="115"/>
      <c r="AC17" s="115"/>
      <c r="AD17" s="115"/>
      <c r="AE17" s="115"/>
    </row>
    <row r="18" spans="1:103" s="108" customFormat="1" ht="4.5" hidden="1" customHeight="1">
      <c r="A18" s="43"/>
      <c r="B18" s="271"/>
      <c r="C18" s="272"/>
      <c r="D18" s="253" t="s">
        <v>135</v>
      </c>
      <c r="E18" s="254"/>
      <c r="F18" s="253" t="s">
        <v>135</v>
      </c>
      <c r="G18" s="254"/>
      <c r="H18" s="253" t="s">
        <v>135</v>
      </c>
      <c r="I18" s="254"/>
      <c r="J18" s="255" t="s">
        <v>135</v>
      </c>
      <c r="K18" s="255"/>
      <c r="L18" s="273"/>
      <c r="M18" s="274"/>
      <c r="N18" s="43"/>
      <c r="O18" s="226"/>
      <c r="P18" s="44"/>
      <c r="Q18" s="305"/>
      <c r="R18" s="291"/>
      <c r="S18" s="292"/>
      <c r="T18" s="290"/>
      <c r="U18" s="291"/>
      <c r="V18" s="291"/>
      <c r="W18" s="291"/>
      <c r="X18" s="292"/>
      <c r="Y18" s="115"/>
      <c r="Z18" s="115"/>
      <c r="AA18" s="115"/>
      <c r="AB18" s="115"/>
      <c r="AC18" s="115"/>
      <c r="AD18" s="115"/>
      <c r="AE18" s="115"/>
    </row>
    <row r="19" spans="1:103" s="108" customFormat="1" ht="18.95" customHeight="1" thickBot="1">
      <c r="A19" s="39"/>
      <c r="B19" s="251"/>
      <c r="C19" s="252"/>
      <c r="D19" s="251"/>
      <c r="E19" s="252"/>
      <c r="F19" s="251"/>
      <c r="G19" s="252"/>
      <c r="H19" s="251"/>
      <c r="I19" s="252"/>
      <c r="J19" s="251"/>
      <c r="K19" s="252"/>
      <c r="L19" s="235" t="str">
        <f>IF(AND(A19&lt;&gt;"",B19&lt;&gt;"",D19&lt;&gt;"",F19&lt;&gt;"",H19&lt;&gt;"",J19&lt;&gt;"",Q19="",T19="",OR(D19&lt;=E17,D19="ABS"),OR(F19&lt;=G17,F19="ABS"),OR(H19&lt;=I17,H19="ABS"),OR(J19&lt;=K17,J19="ABS")),IF(AND(D19="ABS",F19="ABS",H19="ABS",J19="ABS"),"ABS",IF(SUM(D19,F19,H19,J19)=0,"ZERO",SUM(D19,F19,H19,J19))),"")</f>
        <v/>
      </c>
      <c r="M19" s="258"/>
      <c r="N19" s="26" t="str">
        <f>IF(L19="","",IF(ROUND(L19*100/M17,0)&gt;=91,"A+",IF(ROUND(L19*100/M17,0)&gt;=83,"A",IF(ROUND(L19*100/M17,0)&gt;=75,"B+",IF(ROUND(L19*100/M17,0)&gt;=65,"B",IF(ROUND(L19*100/M17,0)&gt;=60,"C+",IF(ROUND(L19*100/M17,0)&gt;=50,"C","Fail")))))))</f>
        <v/>
      </c>
      <c r="O19" s="226"/>
      <c r="P19" s="59" t="str">
        <f>IF(A19&lt;&gt;"",IF(CX19="SEQUENCE CORRECT",IF(OR(T(AB19)="OK",T(Z19)="oKK",T(Y19)="oKK",T(AA19)="oKK",T(AC19)="oOk",T(AD19)="Okk", AE19="ok"),"OK","FORMAT INCORRECT"),"SEQUENCE INCORRECT"),"")</f>
        <v/>
      </c>
      <c r="Q19" s="214"/>
      <c r="R19" s="215"/>
      <c r="S19" s="215"/>
      <c r="T19" s="215" t="str">
        <f>IF(OR(AND(OR(F19&lt;=G17, F19=0, F19="ABS"),OR(H19&lt;=I17, H19=0, H19="ABS"),OR(J19&lt;=K17, J19="ABS"))),IF(OR(AND(A19="",B19="",D19="",F19="",H19="",J19=""),AND(A19&lt;&gt;"",B19&lt;&gt;"",D19&lt;&gt;"",F19&lt;&gt;"",H19&lt;&gt;"",J19&lt;&gt;"", AG19="OK")),"","Given Marks or Format is incorrect"),"Given Marks or Format is incorrect")</f>
        <v/>
      </c>
      <c r="U19" s="215"/>
      <c r="V19" s="215"/>
      <c r="W19" s="215"/>
      <c r="X19" s="215"/>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c r="A20" s="39"/>
      <c r="B20" s="251"/>
      <c r="C20" s="252"/>
      <c r="D20" s="259"/>
      <c r="E20" s="260"/>
      <c r="F20" s="251"/>
      <c r="G20" s="252"/>
      <c r="H20" s="251"/>
      <c r="I20" s="252"/>
      <c r="J20" s="251"/>
      <c r="K20" s="252"/>
      <c r="L20" s="235" t="str">
        <f>IF(AND(A20&lt;&gt;"",B20&lt;&gt;"",D20&lt;&gt;"", F20&lt;&gt;"", H20&lt;&gt;"", J20&lt;&gt;"",Q20="",T20="",OR(D20&lt;=E17,D20="ABS"),OR(F20&lt;=G17,F20="ABS"),OR(H20&lt;=I17,H20="ABS"),OR(J20&lt;=K17,J20="ABS")),IF(AND(D20="ABS",F20="ABS",H20="ABS",J20="ABS"),"ABS",IF(SUM(D20,F20,H20,J20)=0,"ZERO",SUM(D20,F20,H20,J20))),"")</f>
        <v/>
      </c>
      <c r="M20" s="258"/>
      <c r="N20" s="26" t="str">
        <f>IF(L20="","",IF(ROUND(L20*100/M17,0)&gt;=91,"A+",IF(ROUND(L20*100/M17,0)&gt;=83,"A",IF(ROUND(L20*100/M17,0)&gt;=75,"B+",IF(ROUND(L20*100/M17,0)&gt;=65,"B",IF(ROUND(L20*100/M17,0)&gt;=60,"C+",IF(ROUND(L20*100/M17,0)&gt;=50,"C","Fail")))))))</f>
        <v/>
      </c>
      <c r="O20" s="226"/>
      <c r="P20" s="59" t="str">
        <f t="shared" ref="P20:P38" si="3">IF(A20&lt;&gt;"",IF(CX20="SEQUENCE CORRECT",IF(OR(T(AB20)="OK",T(Z20)="oKK",T(Y20)="oKK",T(AA20)="oKK",T(AC20)="oOk",T(AD20)="Okk", AE20="ok"),"OK","FORMAT INCORRECT"),"SEQUENCE INCORRECT"),"")</f>
        <v/>
      </c>
      <c r="Q20" s="216"/>
      <c r="R20" s="217"/>
      <c r="S20" s="217"/>
      <c r="T20" s="217" t="str">
        <f>IF(OR(AND(OR(F20&lt;=G17, F20=0, F20="ABS"),OR(H20&lt;=I17, H20=0, H20="ABS"),OR(J20&lt;=K17, J20="ABS"))),IF(OR(AND(A20="",B20="",D20="",F20="",H20="",J20=""),AND(A20&lt;&gt;"",B20&lt;&gt;"",D20&lt;&gt;"",F20&lt;&gt;"",H20&lt;&gt;"",J20&lt;&gt;"", AG20="OK")),"","Given Marks or Format is incorrect"),"Given Marks or Format is incorrect")</f>
        <v/>
      </c>
      <c r="U20" s="217"/>
      <c r="V20" s="217"/>
      <c r="W20" s="217"/>
      <c r="X20" s="217"/>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c r="A21" s="39"/>
      <c r="B21" s="251"/>
      <c r="C21" s="252"/>
      <c r="D21" s="251"/>
      <c r="E21" s="252"/>
      <c r="F21" s="251"/>
      <c r="G21" s="252"/>
      <c r="H21" s="251"/>
      <c r="I21" s="252"/>
      <c r="J21" s="251"/>
      <c r="K21" s="252"/>
      <c r="L21" s="235" t="str">
        <f>IF(AND(A21&lt;&gt;"",B21&lt;&gt;"",D21&lt;&gt;"", F21&lt;&gt;"", H21&lt;&gt;"", J21&lt;&gt;"",Q21="",T21="",OR(D21&lt;=E17,D21="ABS"),OR(F21&lt;=G17,F21="ABS"),OR(H21&lt;=I17,H21="ABS"),OR(J21&lt;=K17,J21="ABS")),IF(AND(D21="ABS",F21="ABS",H21="ABS",J21="ABS"),"ABS",IF(SUM(D21,F21,H21,J21)=0,"ZERO",SUM(D21,F21,H21,J21))),"")</f>
        <v/>
      </c>
      <c r="M21" s="258"/>
      <c r="N21" s="26" t="str">
        <f>IF(L21="","",IF(ROUND(L21*100/M17,0)&gt;=91,"A+",IF(ROUND(L21*100/M17,0)&gt;=83,"A",IF(ROUND(L21*100/M17,0)&gt;=75,"B+",IF(ROUND(L21*100/M17,0)&gt;=65,"B",IF(ROUND(L21*100/M17,0)&gt;=60,"C+",IF(ROUND(L21*100/M17,0)&gt;=50,"C","Fail")))))))</f>
        <v/>
      </c>
      <c r="O21" s="226"/>
      <c r="P21" s="59" t="str">
        <f t="shared" si="3"/>
        <v/>
      </c>
      <c r="Q21" s="216"/>
      <c r="R21" s="217"/>
      <c r="S21" s="217"/>
      <c r="T21" s="217" t="str">
        <f>IF(OR(AND(OR(F21&lt;=G17, F21=0, F21="ABS"),OR(H21&lt;=I17, H21=0, H21="ABS"),OR(J21&lt;=K17, J21="ABS"))),IF(OR(AND(A21="",B21="",D21="",F21="",H21="",J21=""),AND(A21&lt;&gt;"",B21&lt;&gt;"",D21&lt;&gt;"",F21&lt;&gt;"",H21&lt;&gt;"",J21&lt;&gt;"", AG21="OK")),"","Given Marks or Format is incorrect"),"Given Marks or Format is incorrect")</f>
        <v/>
      </c>
      <c r="U21" s="217"/>
      <c r="V21" s="217"/>
      <c r="W21" s="217"/>
      <c r="X21" s="217"/>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c r="A22" s="39"/>
      <c r="B22" s="251"/>
      <c r="C22" s="252"/>
      <c r="D22" s="251"/>
      <c r="E22" s="252"/>
      <c r="F22" s="251"/>
      <c r="G22" s="252"/>
      <c r="H22" s="251"/>
      <c r="I22" s="252"/>
      <c r="J22" s="251"/>
      <c r="K22" s="252"/>
      <c r="L22" s="235" t="str">
        <f>IF(AND(A22&lt;&gt;"",B22&lt;&gt;"",D22&lt;&gt;"", F22&lt;&gt;"", H22&lt;&gt;"", J22&lt;&gt;"",Q22="",T22="",OR(D22&lt;=E17,D22="ABS"),OR(F22&lt;=G17,F22="ABS"),OR(H22&lt;=I17,H22="ABS"),OR(J22&lt;=K17,J22="ABS")),IF(AND(D22="ABS",F22="ABS",H22="ABS",J22="ABS"),"ABS",IF(SUM(D22,F22,H22,J22)=0,"ZERO",SUM(D22,F22,H22,J22))),"")</f>
        <v/>
      </c>
      <c r="M22" s="258"/>
      <c r="N22" s="26" t="str">
        <f>IF(L22="","",IF(ROUND(L22*100/M17,0)&gt;=91,"A+",IF(ROUND(L22*100/M17,0)&gt;=83,"A",IF(ROUND(L22*100/M17,0)&gt;=75,"B+",IF(ROUND(L22*100/M17,0)&gt;=65,"B",IF(ROUND(L22*100/M17,0)&gt;=60,"C+",IF(ROUND(L22*100/M17,0)&gt;=50,"C","Fail")))))))</f>
        <v/>
      </c>
      <c r="O22" s="226"/>
      <c r="P22" s="59" t="str">
        <f t="shared" si="3"/>
        <v/>
      </c>
      <c r="Q22" s="216"/>
      <c r="R22" s="217"/>
      <c r="S22" s="217"/>
      <c r="T22" s="217" t="str">
        <f>IF(OR(AND(OR(F22&lt;=G17, F22=0, F22="ABS"),OR(H22&lt;=I17, H22=0, H22="ABS"),OR(J22&lt;=K17, J22="ABS"))),IF(OR(AND(A22="",B22="",D22="",F22="",H22="",J22=""),AND(A22&lt;&gt;"",B22&lt;&gt;"",D22&lt;&gt;"",F22&lt;&gt;"",H22&lt;&gt;"",J22&lt;&gt;"", AG22="OK")),"","Given Marks or Format is incorrect"),"Given Marks or Format is incorrect")</f>
        <v/>
      </c>
      <c r="U22" s="217"/>
      <c r="V22" s="217"/>
      <c r="W22" s="217"/>
      <c r="X22" s="217"/>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c r="A23" s="39"/>
      <c r="B23" s="251"/>
      <c r="C23" s="252"/>
      <c r="D23" s="251"/>
      <c r="E23" s="252"/>
      <c r="F23" s="251"/>
      <c r="G23" s="252"/>
      <c r="H23" s="251"/>
      <c r="I23" s="252"/>
      <c r="J23" s="251"/>
      <c r="K23" s="252"/>
      <c r="L23" s="235" t="str">
        <f>IF(AND(A23&lt;&gt;"",B23&lt;&gt;"",D23&lt;&gt;"", F23&lt;&gt;"", H23&lt;&gt;"", J23&lt;&gt;"",Q23="",T23="",OR(D23&lt;=E17,D23="ABS"),OR(F23&lt;=G17,F23="ABS"),OR(H23&lt;=I17,H23="ABS"),OR(J23&lt;=K17,J23="ABS")),IF(AND(D23="ABS",F23="ABS",H23="ABS",J23="ABS"),"ABS",IF(SUM(D23,F23,H23,J23)=0,"ZERO",SUM(D23,F23,H23,J23))),"")</f>
        <v/>
      </c>
      <c r="M23" s="258"/>
      <c r="N23" s="26" t="str">
        <f>IF(L23="","",IF(ROUND(L23*100/M17,0)&gt;=91,"A+",IF(ROUND(L23*100/M17,0)&gt;=83,"A",IF(ROUND(L23*100/M17,0)&gt;=75,"B+",IF(ROUND(L23*100/M17,0)&gt;=65,"B",IF(ROUND(L23*100/M17,0)&gt;=60,"C+",IF(ROUND(L23*100/M17,0)&gt;=50,"C","Fail")))))))</f>
        <v/>
      </c>
      <c r="O23" s="226"/>
      <c r="P23" s="59" t="str">
        <f t="shared" si="3"/>
        <v/>
      </c>
      <c r="Q23" s="216"/>
      <c r="R23" s="217"/>
      <c r="S23" s="217"/>
      <c r="T23" s="217" t="str">
        <f>IF(OR(AND(OR(F23&lt;=G17, F23=0, F23="ABS"),OR(H23&lt;=I17, H23=0, H23="ABS"),OR(J23&lt;=K17, J23="ABS"))),IF(OR(AND(A23="",B23="",D23="",F23="",H23="",J23=""),AND(A23&lt;&gt;"",B23&lt;&gt;"",D23&lt;&gt;"",F23&lt;&gt;"",H23&lt;&gt;"",J23&lt;&gt;"",AG23="OK")),"","Given Marks or Format is incorrect"),"Given Marks or Format is incorrect")</f>
        <v/>
      </c>
      <c r="U23" s="217"/>
      <c r="V23" s="217"/>
      <c r="W23" s="217"/>
      <c r="X23" s="217"/>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c r="A24" s="39"/>
      <c r="B24" s="251"/>
      <c r="C24" s="252"/>
      <c r="D24" s="251"/>
      <c r="E24" s="252"/>
      <c r="F24" s="251"/>
      <c r="G24" s="252"/>
      <c r="H24" s="251"/>
      <c r="I24" s="252"/>
      <c r="J24" s="251"/>
      <c r="K24" s="252"/>
      <c r="L24" s="235" t="str">
        <f>IF(AND(A24&lt;&gt;"",B24&lt;&gt;"",D24&lt;&gt;"", F24&lt;&gt;"", H24&lt;&gt;"", J24&lt;&gt;"",Q24="",T24="",OR(D24&lt;=E17,D24="ABS"),OR(F24&lt;=G17,F24="ABS"),OR(H24&lt;=I17,H24="ABS"),OR(J24&lt;=K17,J24="ABS")),IF(AND(D24="ABS",F24="ABS",H24="ABS",J24="ABS"),"ABS",IF(SUM(D24,F24,H24,J24)=0,"ZERO",SUM(D24,F24,H24,J24))),"")</f>
        <v/>
      </c>
      <c r="M24" s="258"/>
      <c r="N24" s="26" t="str">
        <f>IF(L24="","",IF(ROUND(L24*100/M17,0)&gt;=91,"A+",IF(ROUND(L24*100/M17,0)&gt;=83,"A",IF(ROUND(L24*100/M17,0)&gt;=75,"B+",IF(ROUND(L24*100/M17,0)&gt;=65,"B",IF(ROUND(L24*100/M17,0)&gt;=60,"C+",IF(ROUND(L24*100/M17,0)&gt;=50,"C","Fail")))))))</f>
        <v/>
      </c>
      <c r="O24" s="226"/>
      <c r="P24" s="59" t="str">
        <f t="shared" si="3"/>
        <v/>
      </c>
      <c r="Q24" s="216"/>
      <c r="R24" s="217"/>
      <c r="S24" s="217"/>
      <c r="T24" s="217" t="str">
        <f>IF(OR(AND(OR(F24&lt;=G17, F24=0, F24="ABS"),OR(H24&lt;=I17, H24=0, H24="ABS"),OR(J24&lt;=K17, J24="ABS"))),IF(OR(AND(A24="",B24="",D24="",F24="",H24="",J24=""),AND(A24&lt;&gt;"",B24&lt;&gt;"",D24&lt;&gt;"",F24&lt;&gt;"",H24&lt;&gt;"",J24&lt;&gt;"",AG24="OK")),"","Given Marks or Format is incorrect"),"Given Marks or Format is incorrect")</f>
        <v/>
      </c>
      <c r="U24" s="217"/>
      <c r="V24" s="217"/>
      <c r="W24" s="217"/>
      <c r="X24" s="217"/>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c r="A25" s="39"/>
      <c r="B25" s="251"/>
      <c r="C25" s="252"/>
      <c r="D25" s="251"/>
      <c r="E25" s="252"/>
      <c r="F25" s="251"/>
      <c r="G25" s="252"/>
      <c r="H25" s="251"/>
      <c r="I25" s="252"/>
      <c r="J25" s="251"/>
      <c r="K25" s="252"/>
      <c r="L25" s="235" t="str">
        <f>IF(AND(A25&lt;&gt;"",B25&lt;&gt;"",D25&lt;&gt;"", F25&lt;&gt;"", H25&lt;&gt;"", J25&lt;&gt;"",Q25="",T25="",OR(D25&lt;=E17,D25="ABS"),OR(F25&lt;=G17,F25="ABS"),OR(H25&lt;=I17,H25="ABS"),OR(J25&lt;=K17,J25="ABS")),IF(AND(D25="ABS",F25="ABS",H25="ABS",J25="ABS"),"ABS",IF(SUM(D25,F25,H25,J25)=0,"ZERO",SUM(D25,F25,H25,J25))),"")</f>
        <v/>
      </c>
      <c r="M25" s="258"/>
      <c r="N25" s="26" t="str">
        <f>IF(L25="","",IF(ROUND(L25*100/M17,0)&gt;=91,"A+",IF(ROUND(L25*100/M17,0)&gt;=83,"A",IF(ROUND(L25*100/M17,0)&gt;=75,"B+",IF(ROUND(L25*100/M17,0)&gt;=65,"B",IF(ROUND(L25*100/M17,0)&gt;=60,"C+",IF(ROUND(L25*100/M17,0)&gt;=50,"C","Fail")))))))</f>
        <v/>
      </c>
      <c r="O25" s="226"/>
      <c r="P25" s="59" t="str">
        <f t="shared" si="3"/>
        <v/>
      </c>
      <c r="Q25" s="216"/>
      <c r="R25" s="217"/>
      <c r="S25" s="217"/>
      <c r="T25" s="217" t="str">
        <f>IF(OR(AND(OR(F25&lt;=G17, F25=0, F25="ABS"),OR(H25&lt;=I17, H25=0, H25="ABS"),OR(J25&lt;=K17, J25="ABS"))),IF(OR(AND(A25="",B25="",D25="",F25="",H25="",J25=""),AND(A25&lt;&gt;"",B25&lt;&gt;"",D25&lt;&gt;"",F25&lt;&gt;"",H25&lt;&gt;"",J25&lt;&gt;"", AG25="OK")),"","Given Marks or Format is incorrect"),"Given Marks or Format is incorrect")</f>
        <v/>
      </c>
      <c r="U25" s="217"/>
      <c r="V25" s="217"/>
      <c r="W25" s="217"/>
      <c r="X25" s="217"/>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c r="A26" s="39"/>
      <c r="B26" s="251"/>
      <c r="C26" s="252"/>
      <c r="D26" s="251"/>
      <c r="E26" s="252"/>
      <c r="F26" s="251"/>
      <c r="G26" s="252"/>
      <c r="H26" s="251"/>
      <c r="I26" s="252"/>
      <c r="J26" s="251"/>
      <c r="K26" s="252"/>
      <c r="L26" s="235" t="str">
        <f>IF(AND(A26&lt;&gt;"",B26&lt;&gt;"",D26&lt;&gt;"", F26&lt;&gt;"", H26&lt;&gt;"", J26&lt;&gt;"",Q26="",T26="",OR(D26&lt;=E17,D26="ABS"),OR(F26&lt;=G17,F26="ABS"),OR(H26&lt;=I17,H26="ABS"),OR(J26&lt;=K17,J26="ABS")),IF(AND(D26="ABS",F26="ABS",H26="ABS",J26="ABS"),"ABS",IF(SUM(D26,F26,H26,J26)=0,"ZERO",SUM(D26,F26,H26,J26))),"")</f>
        <v/>
      </c>
      <c r="M26" s="258"/>
      <c r="N26" s="26" t="str">
        <f>IF(L26="","",IF(ROUND(L26*100/M17,0)&gt;=91,"A+",IF(ROUND(L26*100/M17,0)&gt;=83,"A",IF(ROUND(L26*100/M17,0)&gt;=75,"B+",IF(ROUND(L26*100/M17,0)&gt;=65,"B",IF(ROUND(L26*100/M17,0)&gt;=60,"C+",IF(ROUND(L26*100/M17,0)&gt;=50,"C","Fail")))))))</f>
        <v/>
      </c>
      <c r="O26" s="226"/>
      <c r="P26" s="59" t="str">
        <f t="shared" si="3"/>
        <v/>
      </c>
      <c r="Q26" s="216"/>
      <c r="R26" s="217"/>
      <c r="S26" s="217"/>
      <c r="T26" s="217" t="str">
        <f>IF(OR(AND(OR(F26&lt;=G17, F26=0, F26="ABS"),OR(H26&lt;=I17, H26=0, H26="ABS"),OR(J26&lt;=K17, J26="ABS"))),IF(OR(AND(A26="",B26="",D26="",F26="",H26="",J26=""),AND(A26&lt;&gt;"",B26&lt;&gt;"",D26&lt;&gt;"",F26&lt;&gt;"",H26&lt;&gt;"",J26&lt;&gt;"", AG26="OK")),"","Given Marks or Format is incorrect"),"Given Marks or Format is incorrect")</f>
        <v/>
      </c>
      <c r="U26" s="217"/>
      <c r="V26" s="217"/>
      <c r="W26" s="217"/>
      <c r="X26" s="217"/>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c r="A27" s="39"/>
      <c r="B27" s="251"/>
      <c r="C27" s="252"/>
      <c r="D27" s="251"/>
      <c r="E27" s="252"/>
      <c r="F27" s="251"/>
      <c r="G27" s="252"/>
      <c r="H27" s="251"/>
      <c r="I27" s="252"/>
      <c r="J27" s="251"/>
      <c r="K27" s="252"/>
      <c r="L27" s="235" t="str">
        <f>IF(AND(A27&lt;&gt;"",B27&lt;&gt;"",D27&lt;&gt;"", F27&lt;&gt;"", H27&lt;&gt;"", J27&lt;&gt;"",Q27="",T27="",OR(D27&lt;=E17,D27="ABS"),OR(F27&lt;=G17,F27="ABS"),OR(H27&lt;=I17,H27="ABS"),OR(J27&lt;=K17,J27="ABS")),IF(AND(D27="ABS",F27="ABS",H27="ABS",J27="ABS"),"ABS",IF(SUM(D27,F27,H27,J27)=0,"ZERO",SUM(D27,F27,H27,J27))),"")</f>
        <v/>
      </c>
      <c r="M27" s="258"/>
      <c r="N27" s="26" t="str">
        <f>IF(L27="","",IF(ROUND(L27*100/M17,0)&gt;=91,"A+",IF(ROUND(L27*100/M17,0)&gt;=83,"A",IF(ROUND(L27*100/M17,0)&gt;=75,"B+",IF(ROUND(L27*100/M17,0)&gt;=65,"B",IF(ROUND(L27*100/M17,0)&gt;=60,"C+",IF(ROUND(L27*100/M17,0)&gt;=50,"C","Fail")))))))</f>
        <v/>
      </c>
      <c r="O27" s="226"/>
      <c r="P27" s="59" t="str">
        <f t="shared" si="3"/>
        <v/>
      </c>
      <c r="Q27" s="216"/>
      <c r="R27" s="217"/>
      <c r="S27" s="217"/>
      <c r="T27" s="217" t="str">
        <f>IF(OR(AND(OR(F27&lt;=G17, F27=0, F27="ABS"),OR(H27&lt;=I17, H27=0, H27="ABS"),OR(J27&lt;=K17, J27="ABS"))),IF(OR(AND(A27="",B27="",D27="",F27="",H27="",J27=""),AND(A27&lt;&gt;"",B27&lt;&gt;"",D27&lt;&gt;"",F27&lt;&gt;"",H27&lt;&gt;"",J27&lt;&gt;"",AG27="OK")),"","Given Marks or Format is incorrect"),"Given Marks or Format is incorrect")</f>
        <v/>
      </c>
      <c r="U27" s="217"/>
      <c r="V27" s="217"/>
      <c r="W27" s="217"/>
      <c r="X27" s="217"/>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c r="A28" s="39"/>
      <c r="B28" s="251"/>
      <c r="C28" s="252"/>
      <c r="D28" s="251"/>
      <c r="E28" s="252"/>
      <c r="F28" s="251"/>
      <c r="G28" s="252"/>
      <c r="H28" s="251"/>
      <c r="I28" s="252"/>
      <c r="J28" s="251"/>
      <c r="K28" s="252"/>
      <c r="L28" s="235" t="str">
        <f>IF(AND(A28&lt;&gt;"",B28&lt;&gt;"",D28&lt;&gt;"", F28&lt;&gt;"", H28&lt;&gt;"", J28&lt;&gt;"",Q28="",T28="",OR(D28&lt;=E17,D28="ABS"),OR(F28&lt;=G17,F28="ABS"),OR(H28&lt;=I17,H28="ABS"),OR(J28&lt;=K17,J28="ABS")),IF(AND(D28="ABS",F28="ABS",H28="ABS",J28="ABS"),"ABS",IF(SUM(D28,F28,H28,J28)=0,"ZERO",SUM(D28,F28,H28,J28))),"")</f>
        <v/>
      </c>
      <c r="M28" s="258"/>
      <c r="N28" s="26" t="str">
        <f>IF(L28="","",IF(ROUND(L28*100/M17,0)&gt;=91,"A+",IF(ROUND(L28*100/M17,0)&gt;=83,"A",IF(ROUND(L28*100/M17,0)&gt;=75,"B+",IF(ROUND(L28*100/M17,0)&gt;=65,"B",IF(ROUND(L28*100/M17,0)&gt;=60,"C+",IF(ROUND(L28*100/M17,0)&gt;=50,"C","Fail")))))))</f>
        <v/>
      </c>
      <c r="O28" s="226"/>
      <c r="P28" s="59" t="str">
        <f t="shared" si="3"/>
        <v/>
      </c>
      <c r="Q28" s="216"/>
      <c r="R28" s="217"/>
      <c r="S28" s="217"/>
      <c r="T28" s="217" t="str">
        <f>IF(OR(AND(OR(F28&lt;=G17, F28=0, F28="ABS"),OR(H28&lt;=I17, H28=0, H28="ABS"),OR(J28&lt;=K17, J28="ABS"))),IF(OR(AND(A28="",B28="",D28="",F28="",H28="",J28=""),AND(A28&lt;&gt;"",B28&lt;&gt;"",D28&lt;&gt;"",F28&lt;&gt;"",H28&lt;&gt;"",J28&lt;&gt;"",AG28="OK")),"","Given Marks or Format is incorrect"),"Given Marks or Format is incorrect")</f>
        <v/>
      </c>
      <c r="U28" s="217"/>
      <c r="V28" s="217"/>
      <c r="W28" s="217"/>
      <c r="X28" s="217"/>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c r="A29" s="39"/>
      <c r="B29" s="251"/>
      <c r="C29" s="252"/>
      <c r="D29" s="251"/>
      <c r="E29" s="252"/>
      <c r="F29" s="251"/>
      <c r="G29" s="252"/>
      <c r="H29" s="251"/>
      <c r="I29" s="252"/>
      <c r="J29" s="251"/>
      <c r="K29" s="252"/>
      <c r="L29" s="235" t="str">
        <f>IF(AND(A29&lt;&gt;"",B29&lt;&gt;"",D29&lt;&gt;"", F29&lt;&gt;"", H29&lt;&gt;"", J29&lt;&gt;"",Q29="",T29="",OR(D29&lt;=E17,D29="ABS"),OR(F29&lt;=G17,F29="ABS"),OR(H29&lt;=I17,H29="ABS"),OR(J29&lt;=K17,J29="ABS")),IF(AND(D29="ABS",F29="ABS",H29="ABS",J29="ABS"),"ABS",IF(SUM(D29,F29,H29,J29)=0,"ZERO",SUM(D29,F29,H29,J29))),"")</f>
        <v/>
      </c>
      <c r="M29" s="258"/>
      <c r="N29" s="26" t="str">
        <f>IF(L29="","",IF(ROUND(L29*100/M17,0)&gt;=91,"A+",IF(ROUND(L29*100/M17,0)&gt;=83,"A",IF(ROUND(L29*100/M17,0)&gt;=75,"B+",IF(ROUND(L29*100/M17,0)&gt;=65,"B",IF(ROUND(L29*100/M17,0)&gt;=60,"C+",IF(ROUND(L29*100/M17,0)&gt;=50,"C","Fail")))))))</f>
        <v/>
      </c>
      <c r="O29" s="226"/>
      <c r="P29" s="59" t="str">
        <f t="shared" si="3"/>
        <v/>
      </c>
      <c r="Q29" s="216"/>
      <c r="R29" s="217"/>
      <c r="S29" s="217"/>
      <c r="T29" s="217" t="str">
        <f>IF(OR(AND(OR(F29&lt;=G17, F29=0, F29="ABS"),OR(H29&lt;=I17, H29=0, H29="ABS"),OR(J29&lt;=K17, J29="ABS"))),IF(OR(AND(A29="",B29="",D29="",F29="",H29="",J29=""),AND(A29&lt;&gt;"",B29&lt;&gt;"",D29&lt;&gt;"",F29&lt;&gt;"",H29&lt;&gt;"",J29&lt;&gt;"",AG29="OK")),"","Given Marks or Format is incorrect"),"Given Marks or Format is incorrect")</f>
        <v/>
      </c>
      <c r="U29" s="217"/>
      <c r="V29" s="217"/>
      <c r="W29" s="217"/>
      <c r="X29" s="217"/>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c r="A30" s="39"/>
      <c r="B30" s="251"/>
      <c r="C30" s="252"/>
      <c r="D30" s="251"/>
      <c r="E30" s="252"/>
      <c r="F30" s="251"/>
      <c r="G30" s="252"/>
      <c r="H30" s="251"/>
      <c r="I30" s="252"/>
      <c r="J30" s="251"/>
      <c r="K30" s="252"/>
      <c r="L30" s="235" t="str">
        <f>IF(AND(A30&lt;&gt;"",B30&lt;&gt;"",D30&lt;&gt;"", F30&lt;&gt;"", H30&lt;&gt;"", J30&lt;&gt;"",Q30="",T30="",OR(D30&lt;=E17,D30="ABS"),OR(F30&lt;=G17,F30="ABS"),OR(H30&lt;=I17,H30="ABS"),OR(J30&lt;=K17,J30="ABS")),IF(AND(D30="ABS",F30="ABS",H30="ABS",J30="ABS"),"ABS",IF(SUM(D30,F30,H30,J30)=0,"ZERO",SUM(D30,F30,H30,J30))),"")</f>
        <v/>
      </c>
      <c r="M30" s="258"/>
      <c r="N30" s="26" t="str">
        <f>IF(L30="","",IF(ROUND(L30*100/M17,0)&gt;=91,"A+",IF(ROUND(L30*100/M17,0)&gt;=83,"A",IF(ROUND(L30*100/M17,0)&gt;=75,"B+",IF(ROUND(L30*100/M17,0)&gt;=65,"B",IF(ROUND(L30*100/M17,0)&gt;=60,"C+",IF(ROUND(L30*100/M17,0)&gt;=50,"C","Fail")))))))</f>
        <v/>
      </c>
      <c r="O30" s="226"/>
      <c r="P30" s="59" t="str">
        <f t="shared" si="3"/>
        <v/>
      </c>
      <c r="Q30" s="216"/>
      <c r="R30" s="217"/>
      <c r="S30" s="217"/>
      <c r="T30" s="217" t="str">
        <f>IF(OR(AND(OR(F30&lt;=G17, F30=0, F30="ABS"),OR(H30&lt;=I17, H30=0, H30="ABS"),OR(J30&lt;=K17, J30="ABS"))),IF(OR(AND(A30="",B30="",D30="",F30="",H30="",J30=""),AND(A30&lt;&gt;"",B30&lt;&gt;"",D30&lt;&gt;"",F30&lt;&gt;"",H30&lt;&gt;"",J30&lt;&gt;"", AG30="OK")),"","Given Marks or Format is incorrect"),"Given Marks or Format is incorrect")</f>
        <v/>
      </c>
      <c r="U30" s="217"/>
      <c r="V30" s="217"/>
      <c r="W30" s="217"/>
      <c r="X30" s="217"/>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c r="A31" s="39"/>
      <c r="B31" s="251"/>
      <c r="C31" s="252"/>
      <c r="D31" s="251"/>
      <c r="E31" s="252"/>
      <c r="F31" s="251"/>
      <c r="G31" s="252"/>
      <c r="H31" s="251"/>
      <c r="I31" s="252"/>
      <c r="J31" s="251"/>
      <c r="K31" s="252"/>
      <c r="L31" s="235" t="str">
        <f>IF(AND(A31&lt;&gt;"",B31&lt;&gt;"",D31&lt;&gt;"", F31&lt;&gt;"", H31&lt;&gt;"", J31&lt;&gt;"",Q31="",T31="",OR(D31&lt;=E17,D31="ABS"),OR(F31&lt;=G17,F31="ABS"),OR(H31&lt;=I17,H31="ABS"),OR(J31&lt;=K17,J31="ABS")),IF(AND(D31="ABS",F31="ABS",H31="ABS",J31="ABS"),"ABS",IF(SUM(D31,F31,H31,J31)=0,"ZERO",SUM(D31,F31,H31,J31))),"")</f>
        <v/>
      </c>
      <c r="M31" s="258"/>
      <c r="N31" s="26" t="str">
        <f>IF(L31="","",IF(ROUND(L31*100/M17,0)&gt;=91,"A+",IF(ROUND(L31*100/M17,0)&gt;=83,"A",IF(ROUND(L31*100/M17,0)&gt;=75,"B+",IF(ROUND(L31*100/M17,0)&gt;=65,"B",IF(ROUND(L31*100/M17,0)&gt;=60,"C+",IF(ROUND(L31*100/M17,0)&gt;=50,"C","Fail")))))))</f>
        <v/>
      </c>
      <c r="O31" s="226"/>
      <c r="P31" s="59" t="str">
        <f t="shared" si="3"/>
        <v/>
      </c>
      <c r="Q31" s="216"/>
      <c r="R31" s="217"/>
      <c r="S31" s="217"/>
      <c r="T31" s="217" t="str">
        <f>IF(OR(AND(OR(F31&lt;=G17, F31=0, F31="ABS"),OR(H31&lt;=I17, H31=0, H31="ABS"),OR(J31&lt;=K17, J31="ABS"))),IF(OR(AND(A31="",B31="",D31="",F31="",H31="",J31=""),AND(A31&lt;&gt;"",B31&lt;&gt;"",D31&lt;&gt;"",F31&lt;&gt;"",H31&lt;&gt;"",J31&lt;&gt;"",AG31="OK")),"","Given Marks or Format is incorrect"),"Given Marks or Format is incorrect")</f>
        <v/>
      </c>
      <c r="U31" s="217"/>
      <c r="V31" s="217"/>
      <c r="W31" s="217"/>
      <c r="X31" s="217"/>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c r="A32" s="39"/>
      <c r="B32" s="251"/>
      <c r="C32" s="252"/>
      <c r="D32" s="251"/>
      <c r="E32" s="252"/>
      <c r="F32" s="251"/>
      <c r="G32" s="252"/>
      <c r="H32" s="251"/>
      <c r="I32" s="252"/>
      <c r="J32" s="251"/>
      <c r="K32" s="252"/>
      <c r="L32" s="235" t="str">
        <f>IF(AND(A32&lt;&gt;"",B32&lt;&gt;"",D32&lt;&gt;"", F32&lt;&gt;"", H32&lt;&gt;"", J32&lt;&gt;"",Q32="",T32="",OR(D32&lt;=E17,D32="ABS"),OR(F32&lt;=G17,F32="ABS"),OR(H32&lt;=I17,H32="ABS"),OR(J32&lt;=K17,J32="ABS")),IF(AND(D32="ABS",F32="ABS",H32="ABS",J32="ABS"),"ABS",IF(SUM(D32,F32,H32,J32)=0,"ZERO",SUM(D32,F32,H32,J32))),"")</f>
        <v/>
      </c>
      <c r="M32" s="258"/>
      <c r="N32" s="26" t="str">
        <f>IF(L32="","",IF(ROUND(L32*100/M17,0)&gt;=91,"A+",IF(ROUND(L32*100/M17,0)&gt;=83,"A",IF(ROUND(L32*100/M17,0)&gt;=75,"B+",IF(ROUND(L32*100/M17,0)&gt;=65,"B",IF(ROUND(L32*100/M17,0)&gt;=60,"C+",IF(ROUND(L32*100/M17,0)&gt;=50,"C","Fail")))))))</f>
        <v/>
      </c>
      <c r="O32" s="226"/>
      <c r="P32" s="59" t="str">
        <f t="shared" si="3"/>
        <v/>
      </c>
      <c r="Q32" s="216"/>
      <c r="R32" s="217"/>
      <c r="S32" s="217"/>
      <c r="T32" s="217" t="str">
        <f>IF(OR(AND(OR(F32&lt;=G17, F32=0, F32="ABS"),OR(H32&lt;=I17, H32=0, H32="ABS"),OR(J32&lt;=K17, J32="ABS"))),IF(OR(AND(A32="",B32="",D32="",F32="",H32="",J32=""),AND(A32&lt;&gt;"",B32&lt;&gt;"",D32&lt;&gt;"",F32&lt;&gt;"",H32&lt;&gt;"",J32&lt;&gt;"",AG32="OK")),"","Given Marks or Format is incorrect"),"Given Marks or Format is incorrect")</f>
        <v/>
      </c>
      <c r="U32" s="217"/>
      <c r="V32" s="217"/>
      <c r="W32" s="217"/>
      <c r="X32" s="217"/>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c r="A33" s="39"/>
      <c r="B33" s="251"/>
      <c r="C33" s="252"/>
      <c r="D33" s="251"/>
      <c r="E33" s="252"/>
      <c r="F33" s="251"/>
      <c r="G33" s="252"/>
      <c r="H33" s="251"/>
      <c r="I33" s="252"/>
      <c r="J33" s="251"/>
      <c r="K33" s="252"/>
      <c r="L33" s="235" t="str">
        <f>IF(AND(A33&lt;&gt;"",B33&lt;&gt;"",D33&lt;&gt;"", F33&lt;&gt;"", H33&lt;&gt;"", J33&lt;&gt;"",Q33="",T33="",OR(D33&lt;=E17,D33="ABS"),OR(F33&lt;=G17,F33="ABS"),OR(H33&lt;=I17,H33="ABS"),OR(J33&lt;=K17,J33="ABS")),IF(AND(D33="ABS",F33="ABS",H33="ABS",J33="ABS"),"ABS",IF(SUM(D33,F33,H33,J33)=0,"ZERO",SUM(D33,F33,H33,J33))),"")</f>
        <v/>
      </c>
      <c r="M33" s="258"/>
      <c r="N33" s="26" t="str">
        <f>IF(L33="","",IF(ROUND(L33*100/M17,0)&gt;=91,"A+",IF(ROUND(L33*100/M17,0)&gt;=83,"A",IF(ROUND(L33*100/M17,0)&gt;=75,"B+",IF(ROUND(L33*100/M17,0)&gt;=65,"B",IF(ROUND(L33*100/M17,0)&gt;=60,"C+",IF(ROUND(L33*100/M17,0)&gt;=50,"C","Fail")))))))</f>
        <v/>
      </c>
      <c r="O33" s="226"/>
      <c r="P33" s="59" t="str">
        <f t="shared" si="3"/>
        <v/>
      </c>
      <c r="Q33" s="216"/>
      <c r="R33" s="217"/>
      <c r="S33" s="217"/>
      <c r="T33" s="217" t="str">
        <f>IF(OR(AND(OR(F33&lt;=G17, F33=0, F33="ABS"),OR(H33&lt;=I17, H33=0, H33="ABS"),OR(J33&lt;=K17, J33="ABS"))),IF(OR(AND(A33="",B33="",D33="",F33="",H33="",J33=""),AND(A33&lt;&gt;"",B33&lt;&gt;"",D33&lt;&gt;"",F33&lt;&gt;"",H33&lt;&gt;"",J33&lt;&gt;"", AG33="OK")),"","Given Marks or Format is incorrect"),"Given Marks or Format is incorrect")</f>
        <v/>
      </c>
      <c r="U33" s="217"/>
      <c r="V33" s="217"/>
      <c r="W33" s="217"/>
      <c r="X33" s="217"/>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c r="A34" s="39"/>
      <c r="B34" s="251"/>
      <c r="C34" s="252"/>
      <c r="D34" s="251"/>
      <c r="E34" s="252"/>
      <c r="F34" s="251"/>
      <c r="G34" s="252"/>
      <c r="H34" s="251"/>
      <c r="I34" s="252"/>
      <c r="J34" s="251"/>
      <c r="K34" s="252"/>
      <c r="L34" s="235" t="str">
        <f>IF(AND(A34&lt;&gt;"",B34&lt;&gt;"",D34&lt;&gt;"", F34&lt;&gt;"", H34&lt;&gt;"", J34&lt;&gt;"",Q34="",T34="",OR(D34&lt;=E17,D34="ABS"),OR(F34&lt;=G17,F34="ABS"),OR(H34&lt;=I17,H34="ABS"),OR(J34&lt;=K17,J34="ABS")),IF(AND(D34="ABS",F34="ABS",H34="ABS",J34="ABS"),"ABS",IF(SUM(D34,F34,H34,J34)=0,"ZERO",SUM(D34,F34,H34,J34))),"")</f>
        <v/>
      </c>
      <c r="M34" s="258"/>
      <c r="N34" s="26" t="str">
        <f>IF(L34="","",IF(ROUND(L34*100/M17,0)&gt;=91,"A+",IF(ROUND(L34*100/M17,0)&gt;=83,"A",IF(ROUND(L34*100/M17,0)&gt;=75,"B+",IF(ROUND(L34*100/M17,0)&gt;=65,"B",IF(ROUND(L34*100/M17,0)&gt;=60,"C+",IF(ROUND(L34*100/M17,0)&gt;=50,"C","Fail")))))))</f>
        <v/>
      </c>
      <c r="O34" s="226"/>
      <c r="P34" s="59" t="str">
        <f t="shared" si="3"/>
        <v/>
      </c>
      <c r="Q34" s="216"/>
      <c r="R34" s="217"/>
      <c r="S34" s="217"/>
      <c r="T34" s="217" t="str">
        <f>IF(OR(AND(OR(F34&lt;=G17, F34=0, F34="ABS"),OR(H34&lt;=I17, H34=0, H34="ABS"),OR(J34&lt;=K17, J34="ABS"))),IF(OR(AND(A34="",B34="",D34="",F34="",H34="",J34=""),AND(A34&lt;&gt;"",B34&lt;&gt;"",D34&lt;&gt;"",F34&lt;&gt;"",H34&lt;&gt;"",J34&lt;&gt;"", AG34="OK")),"","Given Marks or Format is incorrect"),"Given Marks or Format is incorrect")</f>
        <v/>
      </c>
      <c r="U34" s="217"/>
      <c r="V34" s="217"/>
      <c r="W34" s="217"/>
      <c r="X34" s="217"/>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c r="A35" s="39"/>
      <c r="B35" s="251"/>
      <c r="C35" s="252"/>
      <c r="D35" s="251"/>
      <c r="E35" s="252"/>
      <c r="F35" s="251"/>
      <c r="G35" s="252"/>
      <c r="H35" s="251"/>
      <c r="I35" s="252"/>
      <c r="J35" s="251"/>
      <c r="K35" s="252"/>
      <c r="L35" s="235" t="str">
        <f>IF(AND(A35&lt;&gt;"",B35&lt;&gt;"",D35&lt;&gt;"", F35&lt;&gt;"", H35&lt;&gt;"", J35&lt;&gt;"",Q35="",T35="",OR(D35&lt;=E17,D35="ABS"),OR(F35&lt;=G17,F35="ABS"),OR(H35&lt;=I17,H35="ABS"),OR(J35&lt;=K17,J35="ABS")),IF(AND(D35="ABS",F35="ABS",H35="ABS",J35="ABS"),"ABS",IF(SUM(D35,F35,H35,J35)=0,"ZERO",SUM(D35,F35,H35,J35))),"")</f>
        <v/>
      </c>
      <c r="M35" s="258"/>
      <c r="N35" s="26" t="str">
        <f>IF(L35="","",IF(ROUND(L35*100/M17,0)&gt;=91,"A+",IF(ROUND(L35*100/M17,0)&gt;=83,"A",IF(ROUND(L35*100/M17,0)&gt;=75,"B+",IF(ROUND(L35*100/M17,0)&gt;=65,"B",IF(ROUND(L35*100/M17,0)&gt;=60,"C+",IF(ROUND(L35*100/M17,0)&gt;=50,"C","Fail")))))))</f>
        <v/>
      </c>
      <c r="O35" s="226"/>
      <c r="P35" s="59" t="str">
        <f t="shared" si="3"/>
        <v/>
      </c>
      <c r="Q35" s="216"/>
      <c r="R35" s="217"/>
      <c r="S35" s="217"/>
      <c r="T35" s="217" t="str">
        <f>IF(OR(AND(OR(F35&lt;=G17, F35=0, F35="ABS"),OR(H35&lt;=I17, H35=0, H35="ABS"),OR(J35&lt;=K17, J35="ABS"))),IF(OR(AND(A35="",B35="",D35="",F35="",H35="",J35=""),AND(A35&lt;&gt;"",B35&lt;&gt;"",D35&lt;&gt;"",F35&lt;&gt;"",H35&lt;&gt;"",J35&lt;&gt;"", AG35="OK")),"","Given Marks or Format is incorrect"),"Given Marks or Format is incorrect")</f>
        <v/>
      </c>
      <c r="U35" s="217"/>
      <c r="V35" s="217"/>
      <c r="W35" s="217"/>
      <c r="X35" s="217"/>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c r="A36" s="39"/>
      <c r="B36" s="251"/>
      <c r="C36" s="252"/>
      <c r="D36" s="251"/>
      <c r="E36" s="252"/>
      <c r="F36" s="251"/>
      <c r="G36" s="252"/>
      <c r="H36" s="251"/>
      <c r="I36" s="252"/>
      <c r="J36" s="251"/>
      <c r="K36" s="252"/>
      <c r="L36" s="235" t="str">
        <f>IF(AND(A36&lt;&gt;"",B36&lt;&gt;"",D36&lt;&gt;"", F36&lt;&gt;"", H36&lt;&gt;"", J36&lt;&gt;"",Q36="",T36="",OR(D36&lt;=E17,D36="ABS"),OR(F36&lt;=G17,F36="ABS"),OR(H36&lt;=I17,H36="ABS"),OR(J36&lt;=K17,J36="ABS")),IF(AND(D36="ABS",F36="ABS",H36="ABS",J36="ABS"),"ABS",IF(SUM(D36,F36,H36,J36)=0,"ZERO",SUM(D36,F36,H36,J36))),"")</f>
        <v/>
      </c>
      <c r="M36" s="258"/>
      <c r="N36" s="26" t="str">
        <f>IF(L36="","",IF(ROUND(L36*100/M17,0)&gt;=91,"A+",IF(ROUND(L36*100/M17,0)&gt;=83,"A",IF(ROUND(L36*100/M17,0)&gt;=75,"B+",IF(ROUND(L36*100/M17,0)&gt;=65,"B",IF(ROUND(L36*100/M17,0)&gt;=60,"C+",IF(ROUND(L36*100/M17,0)&gt;=50,"C","Fail")))))))</f>
        <v/>
      </c>
      <c r="O36" s="226"/>
      <c r="P36" s="59" t="str">
        <f t="shared" si="3"/>
        <v/>
      </c>
      <c r="Q36" s="216"/>
      <c r="R36" s="217"/>
      <c r="S36" s="217"/>
      <c r="T36" s="217" t="str">
        <f>IF(OR(AND(OR(F36&lt;=G17, F36=0, F36="ABS"),OR(H36&lt;=I17, H36=0, H36="ABS"),OR(J36&lt;=K17, J36="ABS"))),IF(OR(AND(A36="",B36="",D36="",F36="",H36="",J36=""),AND(A36&lt;&gt;"",B36&lt;&gt;"",D36&lt;&gt;"",F36&lt;&gt;"",H36&lt;&gt;"",J36&lt;&gt;"",AG36="OK")),"","Given Marks or Format is incorrect"),"Given Marks or Format is incorrect")</f>
        <v/>
      </c>
      <c r="U36" s="217"/>
      <c r="V36" s="217"/>
      <c r="W36" s="217"/>
      <c r="X36" s="217"/>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c r="A37" s="39"/>
      <c r="B37" s="251"/>
      <c r="C37" s="252"/>
      <c r="D37" s="251"/>
      <c r="E37" s="252"/>
      <c r="F37" s="251"/>
      <c r="G37" s="252"/>
      <c r="H37" s="251"/>
      <c r="I37" s="252"/>
      <c r="J37" s="251"/>
      <c r="K37" s="252"/>
      <c r="L37" s="235" t="str">
        <f>IF(AND(A37&lt;&gt;"",B37&lt;&gt;"",D37&lt;&gt;"", F37&lt;&gt;"", H37&lt;&gt;"", J37&lt;&gt;"",Q37="",T37="",OR(D37&lt;=E17,D37="ABS"),OR(F37&lt;=G17,F37="ABS"),OR(H37&lt;=I17,H37="ABS"),OR(J37&lt;=K17,J37="ABS")),IF(AND(D37="ABS",F37="ABS",H37="ABS",J37="ABS"),"ABS",IF(SUM(D37,F37,H37,J37)=0,"ZERO",SUM(D37,F37,H37,J37))),"")</f>
        <v/>
      </c>
      <c r="M37" s="258"/>
      <c r="N37" s="26" t="str">
        <f>IF(L37="","",IF(ROUND(L37*100/M17,0)&gt;=91,"A+",IF(ROUND(L37*100/M17,0)&gt;=83,"A",IF(ROUND(L37*100/M17,0)&gt;=75,"B+",IF(ROUND(L37*100/M17,0)&gt;=65,"B",IF(ROUND(L37*100/M17,0)&gt;=60,"C+",IF(ROUND(L37*100/M17,0)&gt;=50,"C","Fail")))))))</f>
        <v/>
      </c>
      <c r="O37" s="226"/>
      <c r="P37" s="59" t="str">
        <f t="shared" si="3"/>
        <v/>
      </c>
      <c r="Q37" s="216"/>
      <c r="R37" s="217"/>
      <c r="S37" s="217"/>
      <c r="T37" s="217" t="str">
        <f>IF(OR(AND(OR(F37&lt;=G17, F37=0, F37="ABS"),OR(H37&lt;=I17, H37=0, H37="ABS"),OR(J37&lt;=K17, J37="ABS"))),IF(OR(AND(A37="",B37="",D37="",F37="",H37="",J37=""),AND(A37&lt;&gt;"",B37&lt;&gt;"",D37&lt;&gt;"",F37&lt;&gt;"",H37&lt;&gt;"",J37&lt;&gt;"", AG37="OK")),"","Given Marks or Format is incorrect"),"Given Marks or Format is incorrect")</f>
        <v/>
      </c>
      <c r="U37" s="217"/>
      <c r="V37" s="217"/>
      <c r="W37" s="217"/>
      <c r="X37" s="217"/>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c r="A38" s="39"/>
      <c r="B38" s="251"/>
      <c r="C38" s="252"/>
      <c r="D38" s="251"/>
      <c r="E38" s="252"/>
      <c r="F38" s="251"/>
      <c r="G38" s="252"/>
      <c r="H38" s="251"/>
      <c r="I38" s="252"/>
      <c r="J38" s="251"/>
      <c r="K38" s="252"/>
      <c r="L38" s="235" t="str">
        <f>IF(AND(A38&lt;&gt;"",B38&lt;&gt;"",D38&lt;&gt;"", F38&lt;&gt;"", H38&lt;&gt;"", J38&lt;&gt;"",Q38="",T38="",OR(D38&lt;=E17,D38="ABS"),OR(F38&lt;=G17,F38="ABS"),OR(H38&lt;=I17,H38="ABS"),OR(J38&lt;=K17,J38="ABS")),IF(AND(D38="ABS",F38="ABS",H38="ABS",J38="ABS"),"ABS",IF(SUM(D38,F38,H38,J38)=0,"ZERO",SUM(D38,F38,H38,J38))),"")</f>
        <v/>
      </c>
      <c r="M38" s="258"/>
      <c r="N38" s="26" t="str">
        <f>IF(L38="","",IF(ROUND(L38*100/M17,0)&gt;=91,"A+",IF(ROUND(L38*100/M17,0)&gt;=83,"A",IF(ROUND(L38*100/M17,0)&gt;=75,"B+",IF(ROUND(L38*100/M17,0)&gt;=65,"B",IF(ROUND(L38*100/M17,0)&gt;=60,"C+",IF(ROUND(L38*100/M17,0)&gt;=50,"C","Fail")))))))</f>
        <v/>
      </c>
      <c r="O38" s="226"/>
      <c r="P38" s="59" t="str">
        <f t="shared" si="3"/>
        <v/>
      </c>
      <c r="Q38" s="216"/>
      <c r="R38" s="217"/>
      <c r="S38" s="217"/>
      <c r="T38" s="261" t="str">
        <f>IF(OR(AND(OR(F38&lt;=G17, F38=0, F38="ABS"),OR(H38&lt;=I17, H38=0, H38="ABS"),OR(J38&lt;=K17, J38="ABS"))),IF(OR(AND(A38="",B38="",D38="",F38="",H38="",J38=""),AND(A38&lt;&gt;"",B38&lt;&gt;"",D38&lt;&gt;"",F38&lt;&gt;"",H38&lt;&gt;"",J38&lt;&gt;"",AG38="OK")),"","Given Marks or Format is incorrect"),"Given Marks or Format is incorrect")</f>
        <v/>
      </c>
      <c r="U38" s="261"/>
      <c r="V38" s="261"/>
      <c r="W38" s="261"/>
      <c r="X38" s="261"/>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c r="A39" s="50" t="s">
        <v>136</v>
      </c>
      <c r="B39" s="60" t="s">
        <v>136</v>
      </c>
      <c r="C39" s="170" t="s">
        <v>131</v>
      </c>
      <c r="D39" s="170"/>
      <c r="E39" s="170"/>
      <c r="F39" s="170"/>
      <c r="G39" s="170"/>
      <c r="H39" s="170"/>
      <c r="I39" s="170"/>
      <c r="J39" s="170"/>
      <c r="K39" s="170"/>
      <c r="L39" s="170"/>
      <c r="M39" s="170"/>
      <c r="N39" s="170"/>
      <c r="O39" s="226"/>
      <c r="P39" s="46"/>
      <c r="Q39" s="240"/>
      <c r="R39" s="241"/>
      <c r="S39" s="242"/>
      <c r="T39" s="243"/>
      <c r="U39" s="243"/>
      <c r="V39" s="243"/>
      <c r="W39" s="243"/>
      <c r="X39" s="243"/>
      <c r="Y39" s="122"/>
      <c r="Z39" s="122"/>
      <c r="AA39" s="122"/>
      <c r="AB39" s="47"/>
      <c r="AC39" s="48"/>
      <c r="AD39" s="49"/>
      <c r="AE39" s="17"/>
    </row>
    <row r="40" spans="1:103" ht="15.75" customHeight="1" thickBot="1">
      <c r="A40" s="262" t="s">
        <v>136</v>
      </c>
      <c r="B40" s="264" t="s">
        <v>136</v>
      </c>
      <c r="C40" s="171"/>
      <c r="D40" s="171"/>
      <c r="E40" s="171"/>
      <c r="F40" s="171"/>
      <c r="G40" s="171"/>
      <c r="H40" s="171"/>
      <c r="I40" s="171"/>
      <c r="J40" s="171"/>
      <c r="K40" s="171"/>
      <c r="L40" s="171"/>
      <c r="M40" s="171"/>
      <c r="N40" s="171"/>
      <c r="O40" s="226"/>
      <c r="P40" s="25">
        <f>COUNTIF(P19:P38,"FORMAT INCORRECT")+COUNTIF(P19:P38,"SEQUENCE INCORRECT")</f>
        <v>0</v>
      </c>
      <c r="Q40" s="236">
        <f>COUNTIF(Q19:Q38,"Attendance Marks incorrect")</f>
        <v>0</v>
      </c>
      <c r="R40" s="237"/>
      <c r="S40" s="237"/>
      <c r="T40" s="236">
        <f>COUNTIF(T19:X38,"Given Marks or Format is incorrect")</f>
        <v>0</v>
      </c>
      <c r="U40" s="237"/>
      <c r="V40" s="237"/>
      <c r="W40" s="237"/>
      <c r="X40" s="238"/>
      <c r="Y40" s="82"/>
      <c r="Z40" s="82"/>
      <c r="AA40" s="82"/>
    </row>
    <row r="41" spans="1:103" ht="3" customHeight="1">
      <c r="A41" s="263"/>
      <c r="B41" s="265"/>
      <c r="C41" s="172"/>
      <c r="D41" s="172"/>
      <c r="E41" s="172"/>
      <c r="F41" s="172"/>
      <c r="G41" s="172"/>
      <c r="H41" s="172"/>
      <c r="I41" s="172"/>
      <c r="J41" s="172"/>
      <c r="K41" s="172"/>
      <c r="L41" s="172"/>
      <c r="M41" s="172"/>
      <c r="N41" s="172"/>
      <c r="O41" s="226"/>
      <c r="P41" s="184" t="s">
        <v>168</v>
      </c>
      <c r="Q41" s="185"/>
      <c r="R41" s="185"/>
      <c r="S41" s="185"/>
      <c r="T41" s="185"/>
      <c r="U41" s="185"/>
      <c r="V41" s="185"/>
      <c r="W41" s="185"/>
      <c r="X41" s="185"/>
      <c r="Y41" s="83"/>
      <c r="Z41" s="83"/>
      <c r="AA41" s="83"/>
    </row>
    <row r="42" spans="1:103" ht="16.5" thickBot="1">
      <c r="A42" s="187"/>
      <c r="B42" s="187"/>
      <c r="C42" s="187"/>
      <c r="D42" s="187"/>
      <c r="E42" s="187"/>
      <c r="F42" s="187"/>
      <c r="G42" s="187"/>
      <c r="H42" s="187"/>
      <c r="I42" s="187"/>
      <c r="J42" s="187"/>
      <c r="K42" s="187"/>
      <c r="L42" s="187"/>
      <c r="M42" s="187"/>
      <c r="N42" s="187"/>
      <c r="O42" s="226"/>
      <c r="P42" s="186"/>
      <c r="Q42" s="186"/>
      <c r="R42" s="186"/>
      <c r="S42" s="186"/>
      <c r="T42" s="186"/>
      <c r="U42" s="186"/>
      <c r="V42" s="186"/>
      <c r="W42" s="186"/>
      <c r="X42" s="186"/>
      <c r="Y42" s="121"/>
      <c r="Z42" s="121"/>
      <c r="AA42" s="121"/>
    </row>
    <row r="43" spans="1:103" ht="21" customHeight="1" thickBot="1">
      <c r="A43" s="211"/>
      <c r="B43" s="211"/>
      <c r="C43" s="211"/>
      <c r="D43" s="211"/>
      <c r="E43" s="211"/>
      <c r="F43" s="211"/>
      <c r="G43" s="211"/>
      <c r="H43" s="211"/>
      <c r="I43" s="211"/>
      <c r="J43" s="211"/>
      <c r="K43" s="211"/>
      <c r="L43" s="211"/>
      <c r="M43" s="211"/>
      <c r="N43" s="211"/>
      <c r="O43" s="226"/>
      <c r="P43" s="181" t="s">
        <v>133</v>
      </c>
      <c r="Q43" s="182"/>
      <c r="R43" s="183"/>
      <c r="S43" s="27">
        <f>SUM(P40:X40)+R16</f>
        <v>0</v>
      </c>
      <c r="T43" s="239"/>
      <c r="U43" s="188"/>
      <c r="V43" s="188"/>
      <c r="W43" s="188"/>
      <c r="X43" s="188"/>
      <c r="Y43" s="113"/>
      <c r="Z43" s="113"/>
      <c r="AA43" s="113"/>
    </row>
    <row r="44" spans="1:103" ht="12.95" customHeight="1">
      <c r="A44" s="204" t="s">
        <v>132</v>
      </c>
      <c r="B44" s="204"/>
      <c r="C44" s="204"/>
      <c r="D44" s="188"/>
      <c r="E44" s="207" t="s">
        <v>118</v>
      </c>
      <c r="F44" s="208"/>
      <c r="G44" s="208"/>
      <c r="H44" s="208"/>
      <c r="I44" s="208"/>
      <c r="J44" s="188"/>
      <c r="K44" s="204" t="s">
        <v>16</v>
      </c>
      <c r="L44" s="204"/>
      <c r="M44" s="204"/>
      <c r="N44" s="204"/>
      <c r="O44" s="226"/>
      <c r="P44" s="189" t="s">
        <v>155</v>
      </c>
      <c r="Q44" s="190"/>
      <c r="R44" s="190"/>
      <c r="S44" s="190"/>
      <c r="T44" s="190"/>
      <c r="U44" s="190"/>
      <c r="V44" s="190"/>
      <c r="W44" s="190"/>
      <c r="X44" s="191"/>
      <c r="Y44" s="116"/>
      <c r="Z44" s="116"/>
      <c r="AA44" s="116"/>
    </row>
    <row r="45" spans="1:103" ht="15.95" customHeight="1">
      <c r="A45" s="205"/>
      <c r="B45" s="205"/>
      <c r="C45" s="205"/>
      <c r="D45" s="188"/>
      <c r="E45" s="209"/>
      <c r="F45" s="209"/>
      <c r="G45" s="209"/>
      <c r="H45" s="209"/>
      <c r="I45" s="209"/>
      <c r="J45" s="188"/>
      <c r="K45" s="205"/>
      <c r="L45" s="205"/>
      <c r="M45" s="205"/>
      <c r="N45" s="205"/>
      <c r="O45" s="226"/>
      <c r="P45" s="192"/>
      <c r="Q45" s="193"/>
      <c r="R45" s="193"/>
      <c r="S45" s="193"/>
      <c r="T45" s="193"/>
      <c r="U45" s="193"/>
      <c r="V45" s="193"/>
      <c r="W45" s="193"/>
      <c r="X45" s="194"/>
      <c r="Y45" s="116"/>
      <c r="Z45" s="116"/>
      <c r="AA45" s="116"/>
    </row>
    <row r="46" spans="1:103" ht="15.95" customHeight="1">
      <c r="A46" s="205"/>
      <c r="B46" s="205"/>
      <c r="C46" s="205"/>
      <c r="D46" s="188"/>
      <c r="E46" s="209"/>
      <c r="F46" s="209"/>
      <c r="G46" s="209"/>
      <c r="H46" s="209"/>
      <c r="I46" s="209"/>
      <c r="J46" s="188"/>
      <c r="K46" s="205"/>
      <c r="L46" s="205"/>
      <c r="M46" s="205"/>
      <c r="N46" s="205"/>
      <c r="O46" s="226"/>
      <c r="P46" s="192"/>
      <c r="Q46" s="193"/>
      <c r="R46" s="193"/>
      <c r="S46" s="193"/>
      <c r="T46" s="193"/>
      <c r="U46" s="193"/>
      <c r="V46" s="193"/>
      <c r="W46" s="193"/>
      <c r="X46" s="194"/>
      <c r="Y46" s="116"/>
      <c r="Z46" s="116"/>
      <c r="AA46" s="116"/>
    </row>
    <row r="47" spans="1:103" ht="20.25" customHeight="1">
      <c r="A47" s="206"/>
      <c r="B47" s="206"/>
      <c r="C47" s="206"/>
      <c r="D47" s="212"/>
      <c r="E47" s="210"/>
      <c r="F47" s="210"/>
      <c r="G47" s="210"/>
      <c r="H47" s="210"/>
      <c r="I47" s="210"/>
      <c r="J47" s="212"/>
      <c r="K47" s="206"/>
      <c r="L47" s="206"/>
      <c r="M47" s="206"/>
      <c r="N47" s="206"/>
      <c r="O47" s="226"/>
      <c r="P47" s="192"/>
      <c r="Q47" s="193"/>
      <c r="R47" s="193"/>
      <c r="S47" s="193"/>
      <c r="T47" s="193"/>
      <c r="U47" s="193"/>
      <c r="V47" s="193"/>
      <c r="W47" s="193"/>
      <c r="X47" s="194"/>
      <c r="Y47" s="116"/>
      <c r="Z47" s="116"/>
      <c r="AA47" s="116"/>
    </row>
    <row r="48" spans="1:103" s="8" customFormat="1" ht="15.95" customHeight="1">
      <c r="A48" s="36" t="s">
        <v>18</v>
      </c>
      <c r="B48" s="198" t="s">
        <v>17</v>
      </c>
      <c r="C48" s="199"/>
      <c r="D48" s="199"/>
      <c r="E48" s="199"/>
      <c r="F48" s="199"/>
      <c r="G48" s="199"/>
      <c r="H48" s="199"/>
      <c r="I48" s="199"/>
      <c r="J48" s="199"/>
      <c r="K48" s="199"/>
      <c r="L48" s="199"/>
      <c r="M48" s="199"/>
      <c r="N48" s="200"/>
      <c r="O48" s="226"/>
      <c r="P48" s="192"/>
      <c r="Q48" s="193"/>
      <c r="R48" s="193"/>
      <c r="S48" s="193"/>
      <c r="T48" s="193"/>
      <c r="U48" s="193"/>
      <c r="V48" s="193"/>
      <c r="W48" s="193"/>
      <c r="X48" s="194"/>
      <c r="Y48" s="116"/>
      <c r="Z48" s="116"/>
      <c r="AA48" s="116"/>
    </row>
    <row r="49" spans="1:27" s="8" customFormat="1" ht="15.95" customHeight="1" thickBot="1">
      <c r="A49" s="37">
        <f>$S$43</f>
        <v>0</v>
      </c>
      <c r="B49" s="201"/>
      <c r="C49" s="202"/>
      <c r="D49" s="202"/>
      <c r="E49" s="202"/>
      <c r="F49" s="202"/>
      <c r="G49" s="202"/>
      <c r="H49" s="202"/>
      <c r="I49" s="202"/>
      <c r="J49" s="202"/>
      <c r="K49" s="202"/>
      <c r="L49" s="202"/>
      <c r="M49" s="202"/>
      <c r="N49" s="203"/>
      <c r="O49" s="226"/>
      <c r="P49" s="195"/>
      <c r="Q49" s="196"/>
      <c r="R49" s="196"/>
      <c r="S49" s="196"/>
      <c r="T49" s="196"/>
      <c r="U49" s="196"/>
      <c r="V49" s="196"/>
      <c r="W49" s="196"/>
      <c r="X49" s="197"/>
      <c r="Y49" s="116"/>
      <c r="Z49" s="116"/>
      <c r="AA49" s="116"/>
    </row>
    <row r="50" spans="1:27">
      <c r="A50" s="187"/>
      <c r="B50" s="187"/>
      <c r="C50" s="187"/>
      <c r="D50" s="187"/>
      <c r="E50" s="187"/>
      <c r="F50" s="187"/>
      <c r="G50" s="187"/>
      <c r="H50" s="187"/>
      <c r="I50" s="187"/>
      <c r="J50" s="187"/>
      <c r="K50" s="187"/>
      <c r="L50" s="187"/>
      <c r="M50" s="187"/>
      <c r="N50" s="187"/>
      <c r="O50" s="188"/>
      <c r="P50" s="244" t="s">
        <v>154</v>
      </c>
      <c r="Q50" s="244"/>
      <c r="R50" s="244"/>
      <c r="S50" s="244"/>
      <c r="T50" s="244"/>
      <c r="U50" s="244"/>
      <c r="V50" s="244"/>
      <c r="W50" s="244"/>
      <c r="X50" s="244"/>
      <c r="Y50" s="84"/>
      <c r="Z50" s="84"/>
      <c r="AA50" s="84"/>
    </row>
    <row r="51" spans="1:27">
      <c r="A51" s="188"/>
      <c r="B51" s="188"/>
      <c r="C51" s="188"/>
      <c r="D51" s="188"/>
      <c r="E51" s="188"/>
      <c r="F51" s="188"/>
      <c r="G51" s="188"/>
      <c r="H51" s="188"/>
      <c r="I51" s="188"/>
      <c r="J51" s="188"/>
      <c r="K51" s="188"/>
      <c r="L51" s="188"/>
      <c r="M51" s="188"/>
      <c r="N51" s="188"/>
      <c r="O51" s="188"/>
      <c r="P51" s="245"/>
      <c r="Q51" s="245"/>
      <c r="R51" s="245"/>
      <c r="S51" s="245"/>
      <c r="T51" s="245"/>
      <c r="U51" s="245"/>
      <c r="V51" s="245"/>
      <c r="W51" s="245"/>
      <c r="X51" s="245"/>
      <c r="Y51" s="114"/>
      <c r="Z51" s="114"/>
      <c r="AA51" s="114"/>
    </row>
    <row r="52" spans="1:27">
      <c r="A52" s="188"/>
      <c r="B52" s="188"/>
      <c r="C52" s="188"/>
      <c r="D52" s="188"/>
      <c r="E52" s="188"/>
      <c r="F52" s="188"/>
      <c r="G52" s="188"/>
      <c r="H52" s="188"/>
      <c r="I52" s="188"/>
      <c r="J52" s="188"/>
      <c r="K52" s="188"/>
      <c r="L52" s="188"/>
      <c r="M52" s="188"/>
      <c r="N52" s="188"/>
      <c r="O52" s="188"/>
      <c r="P52" s="246"/>
      <c r="Q52" s="246"/>
      <c r="R52" s="246"/>
      <c r="S52" s="246"/>
      <c r="T52" s="246"/>
      <c r="U52" s="246"/>
      <c r="V52" s="246"/>
      <c r="W52" s="246"/>
      <c r="X52" s="246"/>
      <c r="Y52" s="84"/>
      <c r="Z52" s="84"/>
      <c r="AA52" s="84"/>
    </row>
    <row r="53" spans="1:27" ht="20.25">
      <c r="A53" s="188"/>
      <c r="B53" s="188"/>
      <c r="C53" s="188"/>
      <c r="D53" s="188"/>
      <c r="E53" s="188"/>
      <c r="F53" s="188"/>
      <c r="G53" s="188"/>
      <c r="H53" s="188"/>
      <c r="I53" s="188"/>
      <c r="J53" s="188"/>
      <c r="K53" s="188"/>
      <c r="L53" s="188"/>
      <c r="M53" s="188"/>
      <c r="N53" s="188"/>
      <c r="O53" s="188"/>
      <c r="P53" s="173" t="s">
        <v>138</v>
      </c>
      <c r="Q53" s="174"/>
      <c r="R53" s="174"/>
      <c r="S53" s="174"/>
      <c r="T53" s="174"/>
      <c r="U53" s="174"/>
      <c r="V53" s="174"/>
      <c r="W53" s="174"/>
      <c r="X53" s="175"/>
      <c r="Y53" s="119"/>
      <c r="Z53" s="119"/>
      <c r="AA53" s="119"/>
    </row>
    <row r="54" spans="1:27" ht="21" thickBot="1">
      <c r="A54" s="188"/>
      <c r="B54" s="188"/>
      <c r="C54" s="188"/>
      <c r="D54" s="188"/>
      <c r="E54" s="188"/>
      <c r="F54" s="188"/>
      <c r="G54" s="188"/>
      <c r="H54" s="188"/>
      <c r="I54" s="188"/>
      <c r="J54" s="188"/>
      <c r="K54" s="188"/>
      <c r="L54" s="188"/>
      <c r="M54" s="188"/>
      <c r="N54" s="188"/>
      <c r="O54" s="188"/>
      <c r="P54" s="176"/>
      <c r="Q54" s="177"/>
      <c r="R54" s="177"/>
      <c r="S54" s="177"/>
      <c r="T54" s="177"/>
      <c r="U54" s="177"/>
      <c r="V54" s="177"/>
      <c r="W54" s="177"/>
      <c r="X54" s="178"/>
      <c r="Y54" s="119"/>
      <c r="Z54" s="119"/>
      <c r="AA54" s="119"/>
    </row>
    <row r="55" spans="1:27" ht="21" thickBot="1">
      <c r="A55" s="188"/>
      <c r="B55" s="188"/>
      <c r="C55" s="188"/>
      <c r="D55" s="188"/>
      <c r="E55" s="188"/>
      <c r="F55" s="188"/>
      <c r="G55" s="188"/>
      <c r="H55" s="188"/>
      <c r="I55" s="188"/>
      <c r="J55" s="188"/>
      <c r="K55" s="188"/>
      <c r="L55" s="188"/>
      <c r="M55" s="188"/>
      <c r="N55" s="188"/>
      <c r="O55" s="188"/>
      <c r="P55" s="120" t="s">
        <v>7</v>
      </c>
      <c r="Q55" s="179" t="s">
        <v>8</v>
      </c>
      <c r="R55" s="179"/>
      <c r="S55" s="179"/>
      <c r="T55" s="180" t="s">
        <v>139</v>
      </c>
      <c r="U55" s="180"/>
      <c r="V55" s="180"/>
      <c r="W55" s="180"/>
      <c r="X55" s="180"/>
      <c r="Y55" s="85"/>
      <c r="Z55" s="85"/>
      <c r="AA55" s="85"/>
    </row>
    <row r="56" spans="1:27" ht="16.5" thickBot="1">
      <c r="A56" s="188"/>
      <c r="B56" s="188"/>
      <c r="C56" s="188"/>
      <c r="D56" s="188"/>
      <c r="E56" s="188"/>
      <c r="F56" s="188"/>
      <c r="G56" s="188"/>
      <c r="H56" s="188"/>
      <c r="I56" s="188"/>
      <c r="J56" s="188"/>
      <c r="K56" s="188"/>
      <c r="L56" s="188"/>
      <c r="M56" s="188"/>
      <c r="N56" s="188"/>
      <c r="O56" s="188"/>
      <c r="P56" s="118">
        <v>1</v>
      </c>
      <c r="Q56" s="167" t="s">
        <v>140</v>
      </c>
      <c r="R56" s="167"/>
      <c r="S56" s="167"/>
      <c r="T56" s="168">
        <v>1</v>
      </c>
      <c r="U56" s="169"/>
      <c r="V56" s="167" t="s">
        <v>141</v>
      </c>
      <c r="W56" s="167"/>
      <c r="X56" s="167"/>
      <c r="Y56" s="115"/>
      <c r="Z56" s="115"/>
      <c r="AA56" s="115"/>
    </row>
    <row r="57" spans="1:27" ht="16.5" thickBot="1">
      <c r="A57" s="188"/>
      <c r="B57" s="188"/>
      <c r="C57" s="188"/>
      <c r="D57" s="188"/>
      <c r="E57" s="188"/>
      <c r="F57" s="188"/>
      <c r="G57" s="188"/>
      <c r="H57" s="188"/>
      <c r="I57" s="188"/>
      <c r="J57" s="188"/>
      <c r="K57" s="188"/>
      <c r="L57" s="188"/>
      <c r="M57" s="188"/>
      <c r="N57" s="188"/>
      <c r="O57" s="188"/>
      <c r="P57" s="118">
        <v>2</v>
      </c>
      <c r="Q57" s="167" t="s">
        <v>142</v>
      </c>
      <c r="R57" s="167"/>
      <c r="S57" s="167"/>
      <c r="T57" s="168">
        <v>2</v>
      </c>
      <c r="U57" s="169"/>
      <c r="V57" s="167" t="s">
        <v>143</v>
      </c>
      <c r="W57" s="167"/>
      <c r="X57" s="167"/>
      <c r="Y57" s="115"/>
      <c r="Z57" s="115"/>
      <c r="AA57" s="115"/>
    </row>
    <row r="58" spans="1:27" ht="16.5" thickBot="1">
      <c r="A58" s="188"/>
      <c r="B58" s="188"/>
      <c r="C58" s="188"/>
      <c r="D58" s="188"/>
      <c r="E58" s="188"/>
      <c r="F58" s="188"/>
      <c r="G58" s="188"/>
      <c r="H58" s="188"/>
      <c r="I58" s="188"/>
      <c r="J58" s="188"/>
      <c r="K58" s="188"/>
      <c r="L58" s="188"/>
      <c r="M58" s="188"/>
      <c r="N58" s="188"/>
      <c r="O58" s="188"/>
      <c r="P58" s="118">
        <v>3</v>
      </c>
      <c r="Q58" s="167" t="s">
        <v>144</v>
      </c>
      <c r="R58" s="167"/>
      <c r="S58" s="167"/>
      <c r="T58" s="168">
        <v>3</v>
      </c>
      <c r="U58" s="169"/>
      <c r="V58" s="167" t="s">
        <v>145</v>
      </c>
      <c r="W58" s="167"/>
      <c r="X58" s="167"/>
      <c r="Y58" s="115"/>
      <c r="Z58" s="115"/>
      <c r="AA58" s="115"/>
    </row>
    <row r="59" spans="1:27" ht="16.5" thickBot="1">
      <c r="A59" s="188"/>
      <c r="B59" s="188"/>
      <c r="C59" s="188"/>
      <c r="D59" s="188"/>
      <c r="E59" s="188"/>
      <c r="F59" s="188"/>
      <c r="G59" s="188"/>
      <c r="H59" s="188"/>
      <c r="I59" s="188"/>
      <c r="J59" s="188"/>
      <c r="K59" s="188"/>
      <c r="L59" s="188"/>
      <c r="M59" s="188"/>
      <c r="N59" s="188"/>
      <c r="O59" s="188"/>
      <c r="P59" s="118">
        <v>4</v>
      </c>
      <c r="Q59" s="167" t="s">
        <v>146</v>
      </c>
      <c r="R59" s="167"/>
      <c r="S59" s="167"/>
      <c r="T59" s="168">
        <v>4</v>
      </c>
      <c r="U59" s="169"/>
      <c r="V59" s="167" t="s">
        <v>147</v>
      </c>
      <c r="W59" s="167"/>
      <c r="X59" s="167"/>
      <c r="Y59" s="115"/>
      <c r="Z59" s="115"/>
      <c r="AA59" s="115"/>
    </row>
    <row r="60" spans="1:27" ht="16.5" thickBot="1">
      <c r="A60" s="188"/>
      <c r="B60" s="188"/>
      <c r="C60" s="188"/>
      <c r="D60" s="188"/>
      <c r="E60" s="188"/>
      <c r="F60" s="188"/>
      <c r="G60" s="188"/>
      <c r="H60" s="188"/>
      <c r="I60" s="188"/>
      <c r="J60" s="188"/>
      <c r="K60" s="188"/>
      <c r="L60" s="188"/>
      <c r="M60" s="188"/>
      <c r="N60" s="188"/>
      <c r="O60" s="188"/>
      <c r="P60" s="118">
        <v>5</v>
      </c>
      <c r="Q60" s="167" t="s">
        <v>148</v>
      </c>
      <c r="R60" s="167"/>
      <c r="S60" s="167"/>
      <c r="T60" s="168">
        <v>5</v>
      </c>
      <c r="U60" s="169"/>
      <c r="V60" s="167" t="s">
        <v>149</v>
      </c>
      <c r="W60" s="167"/>
      <c r="X60" s="167"/>
      <c r="Y60" s="115"/>
      <c r="Z60" s="115"/>
      <c r="AA60" s="115"/>
    </row>
    <row r="61" spans="1:27" ht="16.5" thickBot="1">
      <c r="A61" s="188"/>
      <c r="B61" s="188"/>
      <c r="C61" s="188"/>
      <c r="D61" s="188"/>
      <c r="E61" s="188"/>
      <c r="F61" s="188"/>
      <c r="G61" s="188"/>
      <c r="H61" s="188"/>
      <c r="I61" s="188"/>
      <c r="J61" s="188"/>
      <c r="K61" s="188"/>
      <c r="L61" s="188"/>
      <c r="M61" s="188"/>
      <c r="N61" s="188"/>
      <c r="O61" s="188"/>
      <c r="P61" s="118">
        <v>6</v>
      </c>
      <c r="Q61" s="167" t="s">
        <v>150</v>
      </c>
      <c r="R61" s="167"/>
      <c r="S61" s="167"/>
      <c r="T61" s="168">
        <v>6</v>
      </c>
      <c r="U61" s="169"/>
      <c r="V61" s="167" t="s">
        <v>151</v>
      </c>
      <c r="W61" s="167"/>
      <c r="X61" s="167"/>
      <c r="Y61" s="115"/>
      <c r="Z61" s="115"/>
      <c r="AA61" s="115"/>
    </row>
    <row r="62" spans="1:27" ht="16.5" thickBot="1">
      <c r="A62" s="188"/>
      <c r="B62" s="188"/>
      <c r="C62" s="188"/>
      <c r="D62" s="188"/>
      <c r="E62" s="188"/>
      <c r="F62" s="188"/>
      <c r="G62" s="188"/>
      <c r="H62" s="188"/>
      <c r="I62" s="188"/>
      <c r="J62" s="188"/>
      <c r="K62" s="188"/>
      <c r="L62" s="188"/>
      <c r="M62" s="188"/>
      <c r="N62" s="188"/>
      <c r="O62" s="188"/>
      <c r="P62" s="118">
        <v>7</v>
      </c>
      <c r="Q62" s="167" t="s">
        <v>152</v>
      </c>
      <c r="R62" s="167"/>
      <c r="S62" s="167"/>
      <c r="T62" s="168">
        <v>7</v>
      </c>
      <c r="U62" s="169"/>
      <c r="V62" s="167" t="s">
        <v>153</v>
      </c>
      <c r="W62" s="167"/>
      <c r="X62" s="167"/>
      <c r="Y62" s="115"/>
      <c r="Z62" s="115"/>
      <c r="AA62" s="115"/>
    </row>
  </sheetData>
  <sheetProtection password="EDD8"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53249" r:id="rId3"/>
    <oleObject progId="PBrush" shapeId="53250"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153</vt:i4>
      </vt:variant>
    </vt:vector>
  </HeadingPairs>
  <TitlesOfParts>
    <vt:vector size="169"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Sheet12</vt:lpstr>
      <vt:lpstr>BasicBatch</vt:lpstr>
      <vt:lpstr>BasicEight20BSM</vt:lpstr>
      <vt:lpstr>BasicEighth19BSM</vt:lpstr>
      <vt:lpstr>BasicFifth19BSM</vt:lpstr>
      <vt:lpstr>BasicFifth20BSM</vt:lpstr>
      <vt:lpstr>BasicFirst19BSM</vt:lpstr>
      <vt:lpstr>BasicFirst20BSM</vt:lpstr>
      <vt:lpstr>BasicFirst21BSM</vt:lpstr>
      <vt:lpstr>BasicFourth19BSM</vt:lpstr>
      <vt:lpstr>BasicFourth20BSM</vt:lpstr>
      <vt:lpstr>BasicFourth21BSM</vt:lpstr>
      <vt:lpstr>BasicSecond19BSM</vt:lpstr>
      <vt:lpstr>BasicSecond20BSM</vt:lpstr>
      <vt:lpstr>BasicSeventh19BSM</vt:lpstr>
      <vt:lpstr>BasicSeventh20BSM</vt:lpstr>
      <vt:lpstr>BasicsFifth21BSM</vt:lpstr>
      <vt:lpstr>BasicsFourth21BSM</vt:lpstr>
      <vt:lpstr>BasicSixth19BSM</vt:lpstr>
      <vt:lpstr>BasicSixth20BSM</vt:lpstr>
      <vt:lpstr>BasicsSecond21BSM</vt:lpstr>
      <vt:lpstr>BasicsSeventh21BSM</vt:lpstr>
      <vt:lpstr>BasicsSixth21BSM</vt:lpstr>
      <vt:lpstr>BasicsThird21BSM</vt:lpstr>
      <vt:lpstr>BasicThird19BSM</vt:lpstr>
      <vt:lpstr>BasicThird20BSM</vt:lpstr>
      <vt:lpstr>ComputerBatch</vt:lpstr>
      <vt:lpstr>ComputerEight20BSCS</vt:lpstr>
      <vt:lpstr>ComputerEighth19BSCS</vt:lpstr>
      <vt:lpstr>ComputerFifth19BSCS</vt:lpstr>
      <vt:lpstr>ComputerFifth20BSCS</vt:lpstr>
      <vt:lpstr>ComputerFifth21BSCS</vt:lpstr>
      <vt:lpstr>ComputerFifthth20BSCS</vt:lpstr>
      <vt:lpstr>ComputerFirst19BSCS</vt:lpstr>
      <vt:lpstr>ComputerFirst19CS</vt:lpstr>
      <vt:lpstr>ComputerFirst20BSCS</vt:lpstr>
      <vt:lpstr>ComputerFirst21BSCS</vt:lpstr>
      <vt:lpstr>ComputerForth21BSCS</vt:lpstr>
      <vt:lpstr>ComputerFourth19BSCS</vt:lpstr>
      <vt:lpstr>ComputerFourth20BSCS</vt:lpstr>
      <vt:lpstr>ComputerFourth21BSCS</vt:lpstr>
      <vt:lpstr>ComputerSecond19BSCS</vt:lpstr>
      <vt:lpstr>ComputerSecond19CS</vt:lpstr>
      <vt:lpstr>ComputerSecond20BSCS</vt:lpstr>
      <vt:lpstr>ComputerSecond21BSCS</vt:lpstr>
      <vt:lpstr>ComputerSeventh19BSCS</vt:lpstr>
      <vt:lpstr>ComputerSeventh20BSCS</vt:lpstr>
      <vt:lpstr>ComputerSeventh21BSCS</vt:lpstr>
      <vt:lpstr>ComputerSixth19BSCS</vt:lpstr>
      <vt:lpstr>ComputerSixth20BSCS</vt:lpstr>
      <vt:lpstr>ComputerSixth21BSCS</vt:lpstr>
      <vt:lpstr>ComputerThird19BSCS</vt:lpstr>
      <vt:lpstr>ComputerThird20BSCS</vt:lpstr>
      <vt:lpstr>ComputerThird21BSCS</vt:lpstr>
      <vt:lpstr>Departments</vt:lpstr>
      <vt:lpstr>EnglishBatch</vt:lpstr>
      <vt:lpstr>EnglishEighth19BSE</vt:lpstr>
      <vt:lpstr>EnglishEighth20BSE</vt:lpstr>
      <vt:lpstr>EnglishFifh20BSE</vt:lpstr>
      <vt:lpstr>EnglishFifth19BSE</vt:lpstr>
      <vt:lpstr>EnglishFifth20BSE</vt:lpstr>
      <vt:lpstr>EnglishFifth21BSE</vt:lpstr>
      <vt:lpstr>EnglishFirst19BSE</vt:lpstr>
      <vt:lpstr>EnglishFirst20BSE</vt:lpstr>
      <vt:lpstr>EnglishFirst21BSE</vt:lpstr>
      <vt:lpstr>EnglishFourth19BSE</vt:lpstr>
      <vt:lpstr>EnglishFourth20BSE</vt:lpstr>
      <vt:lpstr>EnglishFourth21BSE</vt:lpstr>
      <vt:lpstr>EnglishSecond19BSE</vt:lpstr>
      <vt:lpstr>EnglishSecond20BSE</vt:lpstr>
      <vt:lpstr>EnglishSecond21BSE</vt:lpstr>
      <vt:lpstr>EnglishSeventh19BSE</vt:lpstr>
      <vt:lpstr>EnglishSeventh20BSE</vt:lpstr>
      <vt:lpstr>EnglishSeventh21BSE</vt:lpstr>
      <vt:lpstr>EnglishSixth19BSE</vt:lpstr>
      <vt:lpstr>EnglishSixth20BSE</vt:lpstr>
      <vt:lpstr>EnglishSixth21BSE</vt:lpstr>
      <vt:lpstr>EnglishThird19BSE</vt:lpstr>
      <vt:lpstr>EnglishThird20BSE</vt:lpstr>
      <vt:lpstr>EnglishThird21BSE</vt:lpstr>
      <vt:lpstr>Exam</vt:lpstr>
      <vt:lpstr>MehranBatch</vt:lpstr>
      <vt:lpstr>MehranEighth19BBA</vt:lpstr>
      <vt:lpstr>MehranEighth20BBA</vt:lpstr>
      <vt:lpstr>MehranFifth19BBA</vt:lpstr>
      <vt:lpstr>MehranFifth20BBA</vt:lpstr>
      <vt:lpstr>MehranFifth21BBA</vt:lpstr>
      <vt:lpstr>MehranFirst19BBA</vt:lpstr>
      <vt:lpstr>MehranFirst20BBA</vt:lpstr>
      <vt:lpstr>MehranFirst21BBA</vt:lpstr>
      <vt:lpstr>MehranFourth19BBA</vt:lpstr>
      <vt:lpstr>MehranFourth20BBA</vt:lpstr>
      <vt:lpstr>MehranFourth21BBA</vt:lpstr>
      <vt:lpstr>MehranSecond19BBA</vt:lpstr>
      <vt:lpstr>MehranSecond20BBA</vt:lpstr>
      <vt:lpstr>MehranSecond21BBA</vt:lpstr>
      <vt:lpstr>MehranSeventh19BBA</vt:lpstr>
      <vt:lpstr>MehranSeventh20BBA</vt:lpstr>
      <vt:lpstr>MehranSeventh21BBA</vt:lpstr>
      <vt:lpstr>MehranSixth19BBA</vt:lpstr>
      <vt:lpstr>MehranSixth20BBA</vt:lpstr>
      <vt:lpstr>MehranSixth21BBA</vt:lpstr>
      <vt:lpstr>MehranThird19BBA</vt:lpstr>
      <vt:lpstr>MehranThird20BBA</vt:lpstr>
      <vt:lpstr>MehranThird21BBA</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Programs</vt:lpstr>
      <vt:lpstr>RegularExamTheory</vt:lpstr>
      <vt:lpstr>SECOND21BSM</vt:lpstr>
      <vt:lpstr>Semester</vt:lpstr>
      <vt:lpstr>TextileBatch</vt:lpstr>
      <vt:lpstr>TextileEighth19BSGM</vt:lpstr>
      <vt:lpstr>TextileEighth20BSGM</vt:lpstr>
      <vt:lpstr>TextileFifth19BSGM</vt:lpstr>
      <vt:lpstr>TextileFifth20BSGM</vt:lpstr>
      <vt:lpstr>TextileFifth21BSGM</vt:lpstr>
      <vt:lpstr>TextileFirst19BSGM</vt:lpstr>
      <vt:lpstr>TextileFirst19TE</vt:lpstr>
      <vt:lpstr>TextileFirst20BSGM</vt:lpstr>
      <vt:lpstr>TextileFirst21BSGM</vt:lpstr>
      <vt:lpstr>TextileFourth19BSGM</vt:lpstr>
      <vt:lpstr>TextileFourth20BSGM</vt:lpstr>
      <vt:lpstr>TextileFourth21BSGM</vt:lpstr>
      <vt:lpstr>TextileProgram</vt:lpstr>
      <vt:lpstr>TextileSecond19BSGM</vt:lpstr>
      <vt:lpstr>TextileSecond19TE</vt:lpstr>
      <vt:lpstr>TextileSecond20BSGM</vt:lpstr>
      <vt:lpstr>TextileSecond21BSGM</vt:lpstr>
      <vt:lpstr>TextileSeventh19BSGM</vt:lpstr>
      <vt:lpstr>TextileSeventh20BSGM</vt:lpstr>
      <vt:lpstr>TextileSeventh21BSGM</vt:lpstr>
      <vt:lpstr>TextileSixth19BSGM</vt:lpstr>
      <vt:lpstr>TextileSixth20BSGM</vt:lpstr>
      <vt:lpstr>TextileSixth21BSGM</vt:lpstr>
      <vt:lpstr>TextileThird19BSGM</vt:lpstr>
      <vt:lpstr>TextileThird20BSGM</vt:lpstr>
      <vt:lpstr>TextileThird21BSGM</vt:lpstr>
      <vt:lpstr>TotalMarks</vt:lpstr>
      <vt:lpstr>USBatch</vt:lpstr>
      <vt:lpstr>USFirst21BSES</vt:lpstr>
      <vt:lpstr>USFourth21BSES</vt:lpstr>
      <vt:lpstr>USSecond21BSES</vt:lpstr>
      <vt:lpstr>USThird21BSES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2017-03-08T10:37:55Z</cp:lastPrinted>
  <dcterms:created xsi:type="dcterms:W3CDTF">2014-07-31T04:22:19Z</dcterms:created>
  <dcterms:modified xsi:type="dcterms:W3CDTF">2024-05-07T08:01:14Z</dcterms:modified>
</cp:coreProperties>
</file>