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uhail Khatian\Downloads\"/>
    </mc:Choice>
  </mc:AlternateContent>
  <bookViews>
    <workbookView xWindow="0" yWindow="0" windowWidth="20730" windowHeight="11760"/>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state="hidden" r:id="rId14"/>
    <sheet name="PracticalResults" sheetId="26" state="hidden" r:id="rId15"/>
    <sheet name="Sheet12" sheetId="27" state="hidden" r:id="rId16"/>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Information!$P$2:$P$4</definedName>
    <definedName name="ArchitectureEighth19AR">Information!$AH$75:$AH$79</definedName>
    <definedName name="ArchitectureEighth20AR">Information!$AH$193:$AH$197</definedName>
    <definedName name="ArchitectureEighth21AR">Information!$AH$323:$AH$327</definedName>
    <definedName name="ArchitectureFifth19AR">Information!$AH$52:$AH$57</definedName>
    <definedName name="ArchitectureFifth20AR">Information!$AH$168:$AH$173</definedName>
    <definedName name="ArchitectureFifth21AR">Information!$AH$298:$AH$303</definedName>
    <definedName name="ArchitectureFirst19AR">Information!$AH$22:$AH$26</definedName>
    <definedName name="ArchitectureFirst20AR">Information!$AH$138:$AH$142</definedName>
    <definedName name="ArchitectureFirst20CRP">Information!$AH$138:$AH$142</definedName>
    <definedName name="ArchitectureFirst21AR">Information!$AH$267:$AH$271</definedName>
    <definedName name="ArchitectureFourth19AR">Information!$AH$45:$AH$50</definedName>
    <definedName name="ArchitectureFourth20AR">Information!$AH$161:$AH$166</definedName>
    <definedName name="ArchitectureFourth21AR">Information!$AH$290:$AH$295</definedName>
    <definedName name="ArchitectureNenth20AR">Information!$AH$200:$AH$202</definedName>
    <definedName name="ArchitectureNinth19AR">Information!$AH$82:$AH$84</definedName>
    <definedName name="ArchitectureProgram">Departments!$H$17</definedName>
    <definedName name="ArchitectureSecond19AR">Information!$AH$29:$AH$33</definedName>
    <definedName name="ArchitectureSecond20AR">Information!$AH$145:$AH$149</definedName>
    <definedName name="ArchitectureSecond20CRP">Information!$AH$145:$AH$149</definedName>
    <definedName name="ArchitectureSecond21AR">Information!$AH$274:$AH$278</definedName>
    <definedName name="ArchitectureSeventh19AR">Information!$AH$67:$AH$72</definedName>
    <definedName name="ArchitectureSeventh20AR">Information!$AH$185:$AH$190</definedName>
    <definedName name="ArchitectureSeventh21AR">Information!$AH$315:$AH$320</definedName>
    <definedName name="ArchitectureSixth19AR">Information!$AH$59:$AH$64</definedName>
    <definedName name="ArchitectureSixth20AR">Information!$AH$178:$AH$183</definedName>
    <definedName name="ArchitectureSixth21AR">Information!$AH$308:$AH$312</definedName>
    <definedName name="ArchitectureTenth19AR">Information!$AH$88:$AH$89</definedName>
    <definedName name="ArchitectureTenth20AR">Information!$AH$206:$AH$207</definedName>
    <definedName name="ArchitectureThird19AR">Information!$AH$38:$AH$43</definedName>
    <definedName name="ArchitectureThird20AR">Information!$AH$154:$AH$159</definedName>
    <definedName name="ArchitectureThird21AR">Information!$AH$283:$AH$288</definedName>
    <definedName name="BiomedicalBatch">Information!$G$2:$G$4</definedName>
    <definedName name="BiomedicalEighth19BM">Information!$Y$45:$Y$49</definedName>
    <definedName name="BiomedicalEngineeringProgram">Departments!$H$6</definedName>
    <definedName name="BiomedicalFirst19BM">Information!$Y$22:$Y$27</definedName>
    <definedName name="BiomedicalSecond19BM">Information!$Y$29:$Y$34</definedName>
    <definedName name="BiomedicalThird19BM">Information!$Y$38:$Y$42</definedName>
    <definedName name="ChemicalBatch">Information!$J$2:$J$5</definedName>
    <definedName name="ChemicalEighth19CH">Information!$AB$45:$AB$50</definedName>
    <definedName name="ChemicalEngineeringProgram">Departments!$H$8</definedName>
    <definedName name="ChemicalFirst19CH">Information!$AB$22:$AB$27</definedName>
    <definedName name="ChemicalSecond19CH">Information!$AB$29:$AB$34</definedName>
    <definedName name="ChemicalThird19CH">Information!$AB$38:$AB$42</definedName>
    <definedName name="CityBatch">Information!$Q$2:$Q$4</definedName>
    <definedName name="CityEighth19CRP">Information!$AI$74:$AI$78</definedName>
    <definedName name="CityEighth20CRP">Information!$AI$192:$AI$196</definedName>
    <definedName name="CityEighth21CRP">Information!$AI$322:$AI$326</definedName>
    <definedName name="CityFifth19CRP">Information!$AI$52:$AI$56</definedName>
    <definedName name="CityFifth20CRP">Information!$AI$167:$AI$171</definedName>
    <definedName name="CityFifth21CRP">Information!$AI$297:$AI$301</definedName>
    <definedName name="CityFirst19CRP">Information!$AI$22:$AI$27</definedName>
    <definedName name="CityFirst20CRP">Information!$AI$138:$AI$143</definedName>
    <definedName name="CityFirst21CRP">Information!$AI$267:$AI$272</definedName>
    <definedName name="CityFourth19CRP">Information!$AI$46:$AI$50</definedName>
    <definedName name="CityFourth20CRP">Information!$AI$161:$AI$165</definedName>
    <definedName name="CityFourth21CRP">Information!$AI$290:$AI$294</definedName>
    <definedName name="CityProgram">Departments!$H$16</definedName>
    <definedName name="CitySecond19CRP">Information!$AI$29:$AI$33</definedName>
    <definedName name="CitySecond20CRP">Information!$AI$145:$AI$149</definedName>
    <definedName name="CitySecond21CRP">Information!$AI$274:$AI$278</definedName>
    <definedName name="CitySeventh19CRP">Information!$AI$67:$AI$71</definedName>
    <definedName name="CitySeventh20CRP">Information!$AI$185:$AI$189</definedName>
    <definedName name="CitySeventh21CRP">Information!$AI$315:$AI$319</definedName>
    <definedName name="CitySixth19CRP">Information!$AI$59:$AI$63</definedName>
    <definedName name="CitySixth20CRP">Information!$AI$175:$AI$179</definedName>
    <definedName name="CitySixth21CRP">Information!$AI$305:$AI$309</definedName>
    <definedName name="CityThird19CRP">Information!$AI$38:$AI$42</definedName>
    <definedName name="CityThird20CRP">Information!$AI$154:$AI$158</definedName>
    <definedName name="CityThird21CRP">Information!$AI$283:$AI$287</definedName>
    <definedName name="CivilBatch">Information!$B$2:$B$7</definedName>
    <definedName name="CivilEighth19CE">Information!$T$45:$T$49</definedName>
    <definedName name="CivilEighthK19CE">Information!$T$92:$T$96</definedName>
    <definedName name="CivilFirst19CE">Information!$T$22:$T$26</definedName>
    <definedName name="CivilFirstK19CE">Information!$T$70:$T$74</definedName>
    <definedName name="CivilProgram">Departments!$H$1</definedName>
    <definedName name="CivilSecond19CE">Information!$T$29:$T$34</definedName>
    <definedName name="CivilSecondK19CE">Information!$T$77:$T$82</definedName>
    <definedName name="CivilThird19CE">Information!$T$38:$T$42</definedName>
    <definedName name="CivilThirdK19CE">Information!$T$85:$T$89</definedName>
    <definedName name="ComputerBatch">Information!$H$2:$H$4</definedName>
    <definedName name="ComputerEighth19CS">Information!$Z$46:$Z$50</definedName>
    <definedName name="ComputerFirst19CS">Information!$Z$22:$Z$26</definedName>
    <definedName name="ComputerProgram">Departments!$H$7</definedName>
    <definedName name="ComputerSecond19CS">Information!$Z$29:$Z$33</definedName>
    <definedName name="ComputerThird19CS">Information!$Z$38:$Z$42</definedName>
    <definedName name="Departments">Information!$A$2:$A$19</definedName>
    <definedName name="ElectricalBatch">Information!$D$2:$D$7</definedName>
    <definedName name="ElectricalEighth19EL">Information!$V$45:$V$48</definedName>
    <definedName name="ElectricalEighthK19EL">Information!$V$94:$V$97</definedName>
    <definedName name="ElectricalFirst19EL">Information!$V$22:$V$33</definedName>
    <definedName name="ElectricalFirstK19EL">Information!$V$48:$V$53</definedName>
    <definedName name="ElectricalProgram">Departments!$H$3</definedName>
    <definedName name="ElectricalSecond19EL">Information!$V$29:$V$34</definedName>
    <definedName name="ElectricalSecondK19EL">Information!$V$55:$V$60</definedName>
    <definedName name="ElectricalThird19EL">Information!$V$38:$V$42</definedName>
    <definedName name="ElectricalThirdK19EL">Information!$V$63:$V$67</definedName>
    <definedName name="ElectronicBatch">Information!$E$2:$E$7</definedName>
    <definedName name="ElectronicEighth19ES">Information!$W$47:$W$51</definedName>
    <definedName name="ElectronicEighthK19ES">Information!$W$94:$W$98</definedName>
    <definedName name="ElectronicFirst19ES">Information!$W$22:$W$27</definedName>
    <definedName name="ElectronicFirstK19ES">Information!$W$71:$W$76</definedName>
    <definedName name="ElectronicProgram">Information!$E$2:$E$8</definedName>
    <definedName name="ElectronicSecond19ES">Information!$W$29:$W$34</definedName>
    <definedName name="ElectronicSecondK19ES">Information!$W$78:$W$83</definedName>
    <definedName name="ElectronicThird19ES">Information!$W$38:$W$43</definedName>
    <definedName name="ElectronicThirdK19ES">Information!$W$86:$W$91</definedName>
    <definedName name="EnvironmentalBatch">Information!$R$2:$R$4</definedName>
    <definedName name="EnvironmentalEighth19EE">Information!$AJ$47:$AJ$52</definedName>
    <definedName name="EnvironmentalFirst19EE">Information!$AJ$22:$AJ$26</definedName>
    <definedName name="EnvironmentalProgram">Departments!$H$14</definedName>
    <definedName name="EnvironmentalSecond19EE">Information!$AJ$29:$AJ$34</definedName>
    <definedName name="EnvironmentalThird19EE">Information!$AJ$38:$AJ$43</definedName>
    <definedName name="Exam">Departments!$F$1:$F$4</definedName>
    <definedName name="F16ES">Information!$E$2:$E$8</definedName>
    <definedName name="F16MT">Information!$M$2:$M$4</definedName>
    <definedName name="Functional_English">Information!$W$71:$W$76</definedName>
    <definedName name="Geometrical_Drawing">Information!$T$70:$T$74</definedName>
    <definedName name="IndustrialBatch">Information!$O$2:$O$4</definedName>
    <definedName name="IndustrialEighth19IN">Information!$AG$45:$AG$49</definedName>
    <definedName name="IndustrialFirst19IN">Information!$AG$22:$AG$27</definedName>
    <definedName name="IndustrialProgram">Departments!$H$12</definedName>
    <definedName name="IndustrialSecond19IN">Information!$AG$29:$AG$33</definedName>
    <definedName name="IndustrialThird19IN">Information!$AG$38:$AG$42</definedName>
    <definedName name="MechanicalBatch">Information!$C$2:$C$7</definedName>
    <definedName name="MechanicalEighth19ME">Information!$U$45:$U$49</definedName>
    <definedName name="MechanicalEighthK19ME">Information!$U$92:$U$96</definedName>
    <definedName name="MechanicalFirst19ME">Information!$U$22:$U$27</definedName>
    <definedName name="MechanicalFirstK19ME">Information!$U$70:$U$75</definedName>
    <definedName name="MechanicalProgram">Departments!$H$2</definedName>
    <definedName name="MechanicalSecond19ME">Information!$U$29:$U$34</definedName>
    <definedName name="MechanicalSecondK19ME">Information!$U$77:$U$82</definedName>
    <definedName name="MechanicalThird19ME">Information!$U$38:$U$42</definedName>
    <definedName name="MechanicalThirdK19ME">Information!$U$85:$U$89</definedName>
    <definedName name="MechatronicBatch">Information!$S$2:$S$5</definedName>
    <definedName name="MechatronicEighth19MTE">Information!$AK$46:$AK$51</definedName>
    <definedName name="MechatronicFirst19MTE">Information!$AK$22:$AK$27</definedName>
    <definedName name="MechatronicSecond19MTE">Information!$AK$29:$AK$34</definedName>
    <definedName name="MechatronicThird19MTE">Information!$AK$38:$AK$43</definedName>
    <definedName name="MechotranicBatch">Information!$S$2:$S$4</definedName>
    <definedName name="MechotranicsBatch">Information!$S$2:$S$5</definedName>
    <definedName name="MetallurgyBatch">Information!$M$2:$M$4</definedName>
    <definedName name="MetallurgyEighth19MT">Information!$AE$46:$AE$51</definedName>
    <definedName name="MetallurgyFirst19MT">Information!$AE$22:$AE$27</definedName>
    <definedName name="MetallurgyProgram">Departments!$H$11</definedName>
    <definedName name="MetallurgySecond19MT">Information!$AE$29:$AE$33</definedName>
    <definedName name="MetallurgyThird19MT">Information!$AE$38:$AE$42</definedName>
    <definedName name="MiningBatch">Information!$L$2:$L$4</definedName>
    <definedName name="MiningEighth19MN">Information!$AD$45:$AD$48</definedName>
    <definedName name="MiningFirst19MN">Information!$AD$22:$AD$25</definedName>
    <definedName name="MiningProgram">Departments!$H$10</definedName>
    <definedName name="MiningSecond19MN">Information!$AD$29:$AD$33</definedName>
    <definedName name="MiningThird19MN">Information!$AD$38:$AD$42</definedName>
    <definedName name="PetroleumBatch">Information!$K$2:$K$7</definedName>
    <definedName name="PetroleumEighth19PG">Information!$AC$47:$AC$51</definedName>
    <definedName name="PetroleumEighthK19PG">Information!$AC$94:$AC$98</definedName>
    <definedName name="PetroleumFirst19PG">Information!$AC$22:$AC$27</definedName>
    <definedName name="PetroleumFirstK19PG">Information!$AC$71:$AC$76</definedName>
    <definedName name="PetroleumProgram">Departments!$H$9</definedName>
    <definedName name="PetroleumSecond19PG">Information!$AC$29:$AC$34</definedName>
    <definedName name="PetroleumSecondK19PG">Information!$AC$78:$AC$83</definedName>
    <definedName name="PetroleumThird19PG">Information!$AC$38:$AC$43</definedName>
    <definedName name="PetroleumThirdK19PG">Information!$AC$86:$AC$91</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Batch">Information!$I$2:$I$7</definedName>
    <definedName name="SoftwareEighth19SW">Information!$AA$45:$AA$48</definedName>
    <definedName name="SoftwareEighthK19SW">Information!$AA$92:$AA$95</definedName>
    <definedName name="SoftwareFirst19SW">Information!$AA$22:$AA$26</definedName>
    <definedName name="SoftwareFirstK19SW">Information!$AA$70:$AA$74</definedName>
    <definedName name="SoftwareProgram">Departments!$H$15</definedName>
    <definedName name="SoftwareSecond19SW">Information!$AA$29:$AA$34</definedName>
    <definedName name="SoftwareSecondK19SW">Information!$AA$76:$AA$81</definedName>
    <definedName name="SoftwareThird19SW">Information!$AA$38:$AA$42</definedName>
    <definedName name="TelecommunicationBatch">Information!$F$2:$F$4</definedName>
    <definedName name="TelecommunicationEighth19TL">Information!$X$45:$X$50</definedName>
    <definedName name="TelecommunicationFirst19TL">Information!$X$22:$X$27</definedName>
    <definedName name="TelecommunicationProgram">Departments!$H$5</definedName>
    <definedName name="TelecommunicationSecond19TL">Information!$X$29:$X$32</definedName>
    <definedName name="TelecommunicationThird19TL">Information!$X$38:$X$42</definedName>
    <definedName name="TextileBatch">Information!$N$2:$N$4</definedName>
    <definedName name="TextileEighth19TE">Information!$AF$45:$AF$49</definedName>
    <definedName name="TextileFirst19TE">Information!$AF$22:$AF$28</definedName>
    <definedName name="TextileProgram">Departments!$H$13</definedName>
    <definedName name="TextileSecond19TE">Information!$AF$30:$AF$34</definedName>
    <definedName name="TextileThird19TE">Information!$AF$38:$AF$42</definedName>
    <definedName name="TotalMarks">Departments!$G$1:$G$4</definedName>
    <definedName name="Year">Departments!$D$1:$D$5</definedName>
  </definedNames>
  <calcPr calcId="152511"/>
</workbook>
</file>

<file path=xl/calcChain.xml><?xml version="1.0" encoding="utf-8"?>
<calcChain xmlns="http://schemas.openxmlformats.org/spreadsheetml/2006/main">
  <c r="C7" i="1" l="1"/>
  <c r="H14" i="12"/>
  <c r="F14" i="23"/>
  <c r="F14" i="22"/>
  <c r="F14" i="21"/>
  <c r="F14" i="20"/>
  <c r="F14" i="19"/>
  <c r="F14" i="18"/>
  <c r="F14" i="17"/>
  <c r="F14" i="16"/>
  <c r="F14" i="15"/>
  <c r="F14" i="12"/>
  <c r="A2" i="25"/>
  <c r="Y38" i="1" l="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CD34" i="22" s="1"/>
  <c r="CJ34" i="22" s="1"/>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CC26" i="22" s="1"/>
  <c r="CI26" i="22" s="1"/>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BR30" i="21" s="1"/>
  <c r="BU30" i="21" s="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BR26" i="18" s="1"/>
  <c r="BU26" i="18" s="1"/>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CA38" i="17" s="1"/>
  <c r="CA18" i="18" s="1"/>
  <c r="BO38" i="17"/>
  <c r="BR38" i="17" s="1"/>
  <c r="BR18" i="18"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CB38" i="15" s="1"/>
  <c r="CH38" i="15" s="1"/>
  <c r="CH18" i="16" s="1"/>
  <c r="BO38" i="15"/>
  <c r="BR38" i="15" s="1"/>
  <c r="CY37" i="15"/>
  <c r="BZ37" i="15"/>
  <c r="CF37" i="15" s="1"/>
  <c r="CL37" i="15" s="1"/>
  <c r="BO37" i="15"/>
  <c r="BQ37" i="15" s="1"/>
  <c r="BT37" i="15" s="1"/>
  <c r="CY36" i="15"/>
  <c r="BZ36" i="15"/>
  <c r="CO36" i="15" s="1"/>
  <c r="BO36" i="15"/>
  <c r="BR36" i="15" s="1"/>
  <c r="BU36" i="15" s="1"/>
  <c r="CY35" i="15"/>
  <c r="BZ35" i="15"/>
  <c r="CF35" i="15" s="1"/>
  <c r="CL35" i="15" s="1"/>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CA30" i="15" s="1"/>
  <c r="CG30" i="15" s="1"/>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CA19" i="15" s="1"/>
  <c r="CG19" i="15" s="1"/>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CB34" i="12" s="1"/>
  <c r="CH34" i="12" s="1"/>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CA26" i="12" s="1"/>
  <c r="CG26" i="12" s="1"/>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K17" i="23" s="1"/>
  <c r="AF19" i="23"/>
  <c r="AF20" i="23"/>
  <c r="AG20" i="23" s="1"/>
  <c r="AF21" i="23"/>
  <c r="AG21" i="23" s="1"/>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G17" i="22" s="1"/>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E17" i="21" s="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E17" i="20" s="1"/>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K17" i="19" s="1"/>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E17" i="18" s="1"/>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G17" i="17" s="1"/>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G17" i="16" s="1"/>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I17" i="15" s="1"/>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G17" i="12" s="1"/>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E17" i="1"/>
  <c r="G17" i="1"/>
  <c r="I17" i="1"/>
  <c r="K17" i="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CE30" i="23"/>
  <c r="CK30" i="23" s="1"/>
  <c r="CC23" i="22"/>
  <c r="CI23" i="22" s="1"/>
  <c r="BR34" i="22"/>
  <c r="BU34" i="22" s="1"/>
  <c r="CC19" i="21"/>
  <c r="CI19" i="21" s="1"/>
  <c r="BR33" i="21"/>
  <c r="BU33" i="21" s="1"/>
  <c r="BR29" i="20"/>
  <c r="BU29" i="20" s="1"/>
  <c r="CO30" i="20"/>
  <c r="CF27" i="19"/>
  <c r="CL27" i="19" s="1"/>
  <c r="CE30" i="17"/>
  <c r="CK30" i="17" s="1"/>
  <c r="CE38" i="17"/>
  <c r="CK38" i="17" s="1"/>
  <c r="CK18" i="18" s="1"/>
  <c r="CO30" i="17"/>
  <c r="BO18" i="18"/>
  <c r="CE34" i="16"/>
  <c r="CK34" i="16" s="1"/>
  <c r="CO26" i="16"/>
  <c r="CC38" i="15"/>
  <c r="CC18" i="16" s="1"/>
  <c r="CE30" i="15"/>
  <c r="CK30" i="15" s="1"/>
  <c r="CE38" i="15"/>
  <c r="CK38" i="15" s="1"/>
  <c r="CK18" i="16" s="1"/>
  <c r="BR37" i="12"/>
  <c r="BU37" i="12" s="1"/>
  <c r="BP29" i="12"/>
  <c r="BS29" i="12" s="1"/>
  <c r="CC19" i="23"/>
  <c r="CI19" i="23" s="1"/>
  <c r="BR22" i="23"/>
  <c r="BU22" i="23" s="1"/>
  <c r="CD22" i="23"/>
  <c r="CJ22" i="23" s="1"/>
  <c r="CP27" i="23"/>
  <c r="CB19" i="23"/>
  <c r="CH19" i="23" s="1"/>
  <c r="CO38" i="23"/>
  <c r="CE35" i="23"/>
  <c r="CK35" i="23" s="1"/>
  <c r="CB23" i="22"/>
  <c r="CH23" i="22" s="1"/>
  <c r="CD23" i="22"/>
  <c r="CJ23" i="22" s="1"/>
  <c r="CB26" i="22"/>
  <c r="CH26" i="22" s="1"/>
  <c r="BR29" i="22"/>
  <c r="BU29" i="22" s="1"/>
  <c r="BR37" i="22"/>
  <c r="BU37" i="22" s="1"/>
  <c r="CB31" i="22"/>
  <c r="CH31" i="22" s="1"/>
  <c r="CF31" i="22"/>
  <c r="CL31" i="22" s="1"/>
  <c r="CD19" i="21"/>
  <c r="CJ19" i="21" s="1"/>
  <c r="CA27" i="21"/>
  <c r="CG27" i="21" s="1"/>
  <c r="BP30" i="21"/>
  <c r="BS30" i="21" s="1"/>
  <c r="BQ30" i="21"/>
  <c r="BT30" i="21" s="1"/>
  <c r="CF35" i="21"/>
  <c r="CL35" i="21" s="1"/>
  <c r="BQ38" i="21"/>
  <c r="BT38" i="21" s="1"/>
  <c r="BT18" i="22" s="1"/>
  <c r="CA35" i="21"/>
  <c r="CG35" i="21" s="1"/>
  <c r="BR26" i="20"/>
  <c r="BU26" i="20" s="1"/>
  <c r="BP26" i="20"/>
  <c r="BS26" i="20" s="1"/>
  <c r="CD26" i="20"/>
  <c r="CJ26" i="20" s="1"/>
  <c r="CA31" i="20"/>
  <c r="CG31" i="20" s="1"/>
  <c r="CC31" i="20"/>
  <c r="CI31" i="20" s="1"/>
  <c r="CF34" i="20"/>
  <c r="CL34" i="20" s="1"/>
  <c r="BR28" i="19"/>
  <c r="BU28" i="19" s="1"/>
  <c r="BR22" i="19"/>
  <c r="BU22" i="19" s="1"/>
  <c r="CD27" i="19"/>
  <c r="CJ27" i="19" s="1"/>
  <c r="BP36" i="19"/>
  <c r="BS36" i="19" s="1"/>
  <c r="BP38" i="19"/>
  <c r="BP18" i="20" s="1"/>
  <c r="CC34" i="18"/>
  <c r="CI34" i="18" s="1"/>
  <c r="CC23" i="18"/>
  <c r="CI23" i="18" s="1"/>
  <c r="CE23" i="18"/>
  <c r="CK23" i="18" s="1"/>
  <c r="CE22" i="17"/>
  <c r="CK22" i="17" s="1"/>
  <c r="CP27" i="17"/>
  <c r="CB35" i="17"/>
  <c r="CH35" i="17" s="1"/>
  <c r="CB38" i="17"/>
  <c r="CH38" i="17" s="1"/>
  <c r="BR26" i="16"/>
  <c r="BU26" i="16" s="1"/>
  <c r="BP26" i="16"/>
  <c r="BS26" i="16" s="1"/>
  <c r="CD26" i="16"/>
  <c r="CJ26" i="16" s="1"/>
  <c r="CA31" i="16"/>
  <c r="CG31" i="16" s="1"/>
  <c r="CC31" i="16"/>
  <c r="CI31" i="16" s="1"/>
  <c r="CF34" i="16"/>
  <c r="CL34" i="16" s="1"/>
  <c r="CO27" i="15"/>
  <c r="BR30" i="15"/>
  <c r="BU30" i="15" s="1"/>
  <c r="CC19" i="15"/>
  <c r="CI19" i="15" s="1"/>
  <c r="CB19" i="15"/>
  <c r="CH19" i="15" s="1"/>
  <c r="CB35" i="15"/>
  <c r="CH35" i="15" s="1"/>
  <c r="CD35" i="15"/>
  <c r="CJ35" i="15" s="1"/>
  <c r="CD30" i="15"/>
  <c r="CJ30" i="15" s="1"/>
  <c r="CE35" i="15"/>
  <c r="CK35" i="15" s="1"/>
  <c r="BP38" i="15"/>
  <c r="CD38" i="15"/>
  <c r="BR21" i="12"/>
  <c r="BU21" i="12" s="1"/>
  <c r="CF31" i="12"/>
  <c r="CL31" i="12" s="1"/>
  <c r="BQ34" i="12"/>
  <c r="BT34" i="12" s="1"/>
  <c r="CD26" i="12"/>
  <c r="CJ26" i="12" s="1"/>
  <c r="CF34" i="12"/>
  <c r="CL34" i="12" s="1"/>
  <c r="CP38" i="17"/>
  <c r="CP18" i="18" s="1"/>
  <c r="CE23" i="22"/>
  <c r="CK23" i="22" s="1"/>
  <c r="BP37" i="20"/>
  <c r="BS37" i="20" s="1"/>
  <c r="CA23" i="22"/>
  <c r="CG23" i="22" s="1"/>
  <c r="CA22" i="23"/>
  <c r="CG22" i="23" s="1"/>
  <c r="CP26" i="20"/>
  <c r="CP31" i="18"/>
  <c r="CQ31" i="18" s="1"/>
  <c r="BQ22" i="17"/>
  <c r="BT22" i="17" s="1"/>
  <c r="CO30" i="15"/>
  <c r="CP27" i="15"/>
  <c r="CP35" i="15"/>
  <c r="CO19" i="15"/>
  <c r="CP19" i="15"/>
  <c r="BQ38" i="17"/>
  <c r="BQ18" i="18" s="1"/>
  <c r="CA27" i="17"/>
  <c r="CG27" i="17" s="1"/>
  <c r="CO23" i="16"/>
  <c r="CC23" i="16"/>
  <c r="CI23" i="16" s="1"/>
  <c r="CC23" i="12"/>
  <c r="CI23" i="12" s="1"/>
  <c r="CE30" i="1"/>
  <c r="CK30" i="1" s="1"/>
  <c r="BP20" i="23"/>
  <c r="BS20" i="23" s="1"/>
  <c r="CC25" i="23"/>
  <c r="CI25" i="23" s="1"/>
  <c r="CP30" i="23"/>
  <c r="CF30" i="23"/>
  <c r="CL30" i="23" s="1"/>
  <c r="BR20" i="23"/>
  <c r="BU20" i="23" s="1"/>
  <c r="CA27" i="23"/>
  <c r="CG27" i="23" s="1"/>
  <c r="CA38" i="23"/>
  <c r="CG38" i="23" s="1"/>
  <c r="CF27" i="23"/>
  <c r="CL27" i="23" s="1"/>
  <c r="CF34" i="22"/>
  <c r="CL34" i="22" s="1"/>
  <c r="CA34" i="22"/>
  <c r="CG34" i="22" s="1"/>
  <c r="CE27" i="23" l="1"/>
  <c r="CK27" i="23" s="1"/>
  <c r="CO27" i="23"/>
  <c r="CF23" i="12"/>
  <c r="CL23" i="12" s="1"/>
  <c r="CB23" i="16"/>
  <c r="CH23" i="16" s="1"/>
  <c r="BR18" i="20"/>
  <c r="AG38" i="20"/>
  <c r="CA23" i="16"/>
  <c r="CG23" i="16" s="1"/>
  <c r="CM23" i="16" s="1"/>
  <c r="CD31" i="12"/>
  <c r="CJ31" i="12" s="1"/>
  <c r="CN31" i="12" s="1"/>
  <c r="CP31" i="12" s="1"/>
  <c r="CC35" i="15"/>
  <c r="CI35" i="15" s="1"/>
  <c r="CA27" i="15"/>
  <c r="CG27" i="15" s="1"/>
  <c r="CD27" i="17"/>
  <c r="CJ27" i="17" s="1"/>
  <c r="CA23" i="18"/>
  <c r="CG23" i="18" s="1"/>
  <c r="CE35" i="19"/>
  <c r="CK35" i="19" s="1"/>
  <c r="BP22" i="19"/>
  <c r="BS22" i="19" s="1"/>
  <c r="CF23" i="20"/>
  <c r="CL23" i="20" s="1"/>
  <c r="CP35" i="21"/>
  <c r="CR35" i="21" s="1"/>
  <c r="CD31" i="22"/>
  <c r="CJ31" i="22" s="1"/>
  <c r="BP38" i="23"/>
  <c r="BS38" i="23" s="1"/>
  <c r="BR22" i="21"/>
  <c r="BU22" i="21" s="1"/>
  <c r="BP30" i="17"/>
  <c r="BS30" i="17" s="1"/>
  <c r="BR26" i="12"/>
  <c r="BU26" i="12" s="1"/>
  <c r="CD23" i="16"/>
  <c r="CJ23" i="16" s="1"/>
  <c r="BP34" i="18"/>
  <c r="BS34" i="18" s="1"/>
  <c r="CD35" i="17"/>
  <c r="CJ35" i="17" s="1"/>
  <c r="CB31" i="12"/>
  <c r="CH31" i="12" s="1"/>
  <c r="CD27" i="15"/>
  <c r="CJ27" i="15" s="1"/>
  <c r="CC27" i="15"/>
  <c r="CI27" i="15" s="1"/>
  <c r="BP38" i="17"/>
  <c r="BP18" i="18" s="1"/>
  <c r="CC35" i="19"/>
  <c r="CI35" i="19" s="1"/>
  <c r="CD23" i="20"/>
  <c r="CJ23" i="20" s="1"/>
  <c r="BU38" i="17"/>
  <c r="BU18" i="18" s="1"/>
  <c r="CA35" i="15"/>
  <c r="CG35" i="15" s="1"/>
  <c r="CM35" i="15" s="1"/>
  <c r="BO18" i="16"/>
  <c r="CA23" i="20"/>
  <c r="CG23" i="20" s="1"/>
  <c r="CO31" i="22"/>
  <c r="BQ34" i="20"/>
  <c r="BT34" i="20" s="1"/>
  <c r="CE23" i="20"/>
  <c r="CK23" i="20" s="1"/>
  <c r="CD27" i="23"/>
  <c r="CJ27" i="23" s="1"/>
  <c r="BP26" i="12"/>
  <c r="BS26" i="12" s="1"/>
  <c r="BV26" i="12" s="1"/>
  <c r="BW26" i="12" s="1"/>
  <c r="CF23" i="16"/>
  <c r="CL23" i="16" s="1"/>
  <c r="CN23" i="16" s="1"/>
  <c r="BQ26" i="18"/>
  <c r="BT26" i="18" s="1"/>
  <c r="CP35" i="17"/>
  <c r="BQ22" i="21"/>
  <c r="BT22" i="21" s="1"/>
  <c r="CD23" i="12"/>
  <c r="CJ23" i="12" s="1"/>
  <c r="CE27" i="15"/>
  <c r="CK27" i="15" s="1"/>
  <c r="CP31" i="16"/>
  <c r="CR31" i="16" s="1"/>
  <c r="BR30" i="17"/>
  <c r="BU30" i="17" s="1"/>
  <c r="BV30" i="17" s="1"/>
  <c r="BW30" i="17" s="1"/>
  <c r="CP23" i="18"/>
  <c r="CR23" i="18" s="1"/>
  <c r="CP35" i="19"/>
  <c r="CQ35" i="19" s="1"/>
  <c r="CO27" i="19"/>
  <c r="CP31" i="20"/>
  <c r="CB23" i="20"/>
  <c r="CH23" i="20" s="1"/>
  <c r="CD35" i="21"/>
  <c r="CJ35" i="21" s="1"/>
  <c r="CC27" i="21"/>
  <c r="CI27" i="21" s="1"/>
  <c r="CA35" i="23"/>
  <c r="CG35" i="23" s="1"/>
  <c r="CD35" i="23"/>
  <c r="CJ35" i="23" s="1"/>
  <c r="CO27" i="17"/>
  <c r="BP22" i="15"/>
  <c r="BS22" i="15" s="1"/>
  <c r="CF31" i="16"/>
  <c r="CL31" i="16" s="1"/>
  <c r="CC35" i="17"/>
  <c r="CI35" i="17" s="1"/>
  <c r="CB27" i="17"/>
  <c r="CH27" i="17" s="1"/>
  <c r="CF23" i="18"/>
  <c r="CL23" i="18" s="1"/>
  <c r="CF35" i="19"/>
  <c r="CL35" i="19" s="1"/>
  <c r="CO23" i="20"/>
  <c r="CR23" i="20" s="1"/>
  <c r="BQ38" i="23"/>
  <c r="BT38" i="23" s="1"/>
  <c r="CP35" i="23"/>
  <c r="CE31" i="12"/>
  <c r="CK31" i="12" s="1"/>
  <c r="CE27" i="17"/>
  <c r="CK27" i="17" s="1"/>
  <c r="BQ34" i="22"/>
  <c r="BT34" i="22" s="1"/>
  <c r="CE31" i="22"/>
  <c r="CK31" i="22" s="1"/>
  <c r="BP34" i="12"/>
  <c r="BS34" i="12" s="1"/>
  <c r="BV34" i="12" s="1"/>
  <c r="BW34" i="12" s="1"/>
  <c r="BQ38" i="15"/>
  <c r="BT38" i="15" s="1"/>
  <c r="BT18" i="16" s="1"/>
  <c r="BP34" i="16"/>
  <c r="BS34" i="16" s="1"/>
  <c r="CD31" i="16"/>
  <c r="CJ31" i="16" s="1"/>
  <c r="CA35" i="17"/>
  <c r="CG35" i="17" s="1"/>
  <c r="CD23" i="18"/>
  <c r="CJ23" i="18" s="1"/>
  <c r="CB35" i="19"/>
  <c r="CH35" i="19" s="1"/>
  <c r="BP34" i="20"/>
  <c r="BS34" i="20" s="1"/>
  <c r="CD31" i="20"/>
  <c r="CJ31" i="20" s="1"/>
  <c r="CE35" i="21"/>
  <c r="CK35" i="21" s="1"/>
  <c r="CN35" i="21" s="1"/>
  <c r="CP27" i="21"/>
  <c r="CO27" i="21"/>
  <c r="CF35" i="23"/>
  <c r="CL35" i="23" s="1"/>
  <c r="BR30" i="23"/>
  <c r="BU30" i="23" s="1"/>
  <c r="CF27" i="15"/>
  <c r="CL27" i="15" s="1"/>
  <c r="CC31" i="18"/>
  <c r="CI31" i="18" s="1"/>
  <c r="CC23" i="20"/>
  <c r="CI23" i="20" s="1"/>
  <c r="CM23" i="20" s="1"/>
  <c r="BR26" i="22"/>
  <c r="BU26" i="22" s="1"/>
  <c r="CO35" i="15"/>
  <c r="BQ34" i="16"/>
  <c r="BT34" i="16" s="1"/>
  <c r="BR22" i="15"/>
  <c r="BU22" i="15" s="1"/>
  <c r="CE35" i="17"/>
  <c r="CK35" i="17" s="1"/>
  <c r="BP22" i="23"/>
  <c r="BS22" i="23" s="1"/>
  <c r="CC31" i="12"/>
  <c r="CI31" i="12" s="1"/>
  <c r="BP26" i="18"/>
  <c r="BS26" i="18" s="1"/>
  <c r="BQ26" i="22"/>
  <c r="BT26" i="22" s="1"/>
  <c r="BV26" i="22" s="1"/>
  <c r="BW26" i="22" s="1"/>
  <c r="CB23" i="12"/>
  <c r="CH23" i="12" s="1"/>
  <c r="CF31" i="20"/>
  <c r="CL31" i="20" s="1"/>
  <c r="BP38" i="21"/>
  <c r="BS38" i="21" s="1"/>
  <c r="BS18" i="22" s="1"/>
  <c r="CB35" i="21"/>
  <c r="CH35" i="21" s="1"/>
  <c r="CE27" i="21"/>
  <c r="CK27" i="21" s="1"/>
  <c r="BP30" i="23"/>
  <c r="BS30" i="23" s="1"/>
  <c r="BR22" i="17"/>
  <c r="BU22" i="17" s="1"/>
  <c r="CC31" i="22"/>
  <c r="CI31" i="22" s="1"/>
  <c r="CM31" i="22" s="1"/>
  <c r="CC35" i="23"/>
  <c r="CI35" i="23" s="1"/>
  <c r="CA23" i="12"/>
  <c r="CG23" i="12" s="1"/>
  <c r="CC27" i="17"/>
  <c r="CI27" i="17" s="1"/>
  <c r="CP23" i="16"/>
  <c r="CA31" i="22"/>
  <c r="CG31" i="22" s="1"/>
  <c r="BP30" i="15"/>
  <c r="BS30" i="15" s="1"/>
  <c r="CE31" i="16"/>
  <c r="CK31" i="16" s="1"/>
  <c r="CN31" i="16" s="1"/>
  <c r="CB31" i="16"/>
  <c r="CH31" i="16" s="1"/>
  <c r="CM31" i="16" s="1"/>
  <c r="CF35" i="17"/>
  <c r="CL35" i="17" s="1"/>
  <c r="CD31" i="18"/>
  <c r="CJ31" i="18" s="1"/>
  <c r="CB23" i="18"/>
  <c r="CH23" i="18" s="1"/>
  <c r="CP27" i="19"/>
  <c r="CE31" i="20"/>
  <c r="CK31" i="20" s="1"/>
  <c r="CB31" i="20"/>
  <c r="CH31" i="20" s="1"/>
  <c r="CC35" i="21"/>
  <c r="CI35" i="21" s="1"/>
  <c r="CM35" i="21" s="1"/>
  <c r="CD27" i="21"/>
  <c r="CJ27" i="21" s="1"/>
  <c r="CN27" i="21" s="1"/>
  <c r="CB27" i="21"/>
  <c r="CH27" i="21" s="1"/>
  <c r="CF23" i="22"/>
  <c r="CL23" i="22" s="1"/>
  <c r="CB35" i="23"/>
  <c r="CH35" i="23" s="1"/>
  <c r="CC27" i="23"/>
  <c r="CI27" i="23" s="1"/>
  <c r="BO18" i="22"/>
  <c r="CO23" i="22"/>
  <c r="CF38" i="1"/>
  <c r="CL38" i="1" s="1"/>
  <c r="CL18" i="12" s="1"/>
  <c r="CC38" i="23"/>
  <c r="CI38" i="23" s="1"/>
  <c r="CM38" i="23" s="1"/>
  <c r="CB30" i="23"/>
  <c r="CH30" i="23" s="1"/>
  <c r="CP30" i="15"/>
  <c r="CB19" i="17"/>
  <c r="CH19" i="17" s="1"/>
  <c r="CE34" i="20"/>
  <c r="CK34" i="20" s="1"/>
  <c r="CD22" i="15"/>
  <c r="CJ22" i="15" s="1"/>
  <c r="CF38" i="17"/>
  <c r="CL38" i="17" s="1"/>
  <c r="CL18" i="18" s="1"/>
  <c r="CD30" i="17"/>
  <c r="CJ30" i="17" s="1"/>
  <c r="CB22" i="17"/>
  <c r="CH22" i="17" s="1"/>
  <c r="CM22" i="17" s="1"/>
  <c r="CD19" i="17"/>
  <c r="CJ19" i="17" s="1"/>
  <c r="CF38" i="21"/>
  <c r="CF18" i="22" s="1"/>
  <c r="CC22" i="21"/>
  <c r="CI22" i="21" s="1"/>
  <c r="CP26" i="22"/>
  <c r="CE26" i="22"/>
  <c r="CK26" i="22" s="1"/>
  <c r="CD38" i="23"/>
  <c r="CJ38" i="23" s="1"/>
  <c r="CF19" i="23"/>
  <c r="CL19" i="23" s="1"/>
  <c r="CO19" i="23"/>
  <c r="CQ19" i="23" s="1"/>
  <c r="CE34" i="12"/>
  <c r="CK34" i="12" s="1"/>
  <c r="CC26" i="12"/>
  <c r="CI26" i="12" s="1"/>
  <c r="CC22" i="15"/>
  <c r="CI22" i="15" s="1"/>
  <c r="CO34" i="16"/>
  <c r="CQ34" i="16" s="1"/>
  <c r="CE26" i="16"/>
  <c r="CK26" i="16" s="1"/>
  <c r="CC19" i="17"/>
  <c r="CI19" i="17" s="1"/>
  <c r="CC34" i="20"/>
  <c r="CI34" i="20" s="1"/>
  <c r="CA30" i="21"/>
  <c r="CG30" i="21" s="1"/>
  <c r="CC22" i="23"/>
  <c r="CI22" i="23" s="1"/>
  <c r="CF26" i="22"/>
  <c r="CL26" i="22" s="1"/>
  <c r="CP34" i="22"/>
  <c r="CA30" i="23"/>
  <c r="CG30" i="23" s="1"/>
  <c r="CD30" i="23"/>
  <c r="CJ30" i="23" s="1"/>
  <c r="CO38" i="15"/>
  <c r="CO18" i="16" s="1"/>
  <c r="CF19" i="17"/>
  <c r="CL19" i="17" s="1"/>
  <c r="CN19" i="17" s="1"/>
  <c r="CO38" i="17"/>
  <c r="CR38" i="17" s="1"/>
  <c r="CR18" i="18" s="1"/>
  <c r="CF26" i="12"/>
  <c r="CL26" i="12" s="1"/>
  <c r="CB22" i="15"/>
  <c r="CH22" i="15" s="1"/>
  <c r="CD38" i="17"/>
  <c r="CD18" i="18" s="1"/>
  <c r="CB30" i="17"/>
  <c r="CH30" i="17" s="1"/>
  <c r="CF26" i="20"/>
  <c r="CL26" i="20" s="1"/>
  <c r="CB38" i="21"/>
  <c r="CH38" i="21" s="1"/>
  <c r="CH18" i="22" s="1"/>
  <c r="CF19" i="21"/>
  <c r="CL19" i="21" s="1"/>
  <c r="BP37" i="22"/>
  <c r="BS37" i="22" s="1"/>
  <c r="CB34" i="22"/>
  <c r="CH34" i="22" s="1"/>
  <c r="CD19" i="23"/>
  <c r="CJ19" i="23" s="1"/>
  <c r="CE19" i="23"/>
  <c r="CK19" i="23" s="1"/>
  <c r="CA34" i="12"/>
  <c r="CG34" i="12" s="1"/>
  <c r="BZ18" i="16"/>
  <c r="CC34" i="16"/>
  <c r="CI34" i="16" s="1"/>
  <c r="CA26" i="16"/>
  <c r="CG26" i="16" s="1"/>
  <c r="CM26" i="16" s="1"/>
  <c r="BZ18" i="18"/>
  <c r="CA19" i="17"/>
  <c r="CG19" i="17" s="1"/>
  <c r="BP25" i="21"/>
  <c r="BS25" i="21" s="1"/>
  <c r="BR25" i="23"/>
  <c r="BU25" i="23" s="1"/>
  <c r="CB38" i="23"/>
  <c r="CH38" i="23" s="1"/>
  <c r="CA34" i="20"/>
  <c r="CG34" i="20" s="1"/>
  <c r="CP38" i="21"/>
  <c r="CP18" i="22" s="1"/>
  <c r="CB26" i="12"/>
  <c r="CH26" i="12" s="1"/>
  <c r="CM26" i="12" s="1"/>
  <c r="CO26" i="12" s="1"/>
  <c r="BP21" i="12"/>
  <c r="BS21" i="12" s="1"/>
  <c r="CF19" i="15"/>
  <c r="CL19" i="15" s="1"/>
  <c r="CD34" i="20"/>
  <c r="CJ34" i="20" s="1"/>
  <c r="CB26" i="20"/>
  <c r="CH26" i="20" s="1"/>
  <c r="CB19" i="21"/>
  <c r="CH19" i="21" s="1"/>
  <c r="CO34" i="22"/>
  <c r="CA19" i="23"/>
  <c r="CG19" i="23" s="1"/>
  <c r="CE26" i="12"/>
  <c r="CK26" i="12" s="1"/>
  <c r="CA38" i="15"/>
  <c r="CA18" i="16" s="1"/>
  <c r="BR33" i="15"/>
  <c r="BU33" i="15" s="1"/>
  <c r="CC26" i="16"/>
  <c r="CI26" i="16" s="1"/>
  <c r="CC38" i="17"/>
  <c r="CC18" i="18" s="1"/>
  <c r="CO26" i="20"/>
  <c r="CC30" i="21"/>
  <c r="CI30" i="21" s="1"/>
  <c r="CE19" i="21"/>
  <c r="CK19" i="21" s="1"/>
  <c r="CE38" i="23"/>
  <c r="CK38" i="23" s="1"/>
  <c r="CN38" i="23" s="1"/>
  <c r="CO30" i="19"/>
  <c r="CQ30" i="19" s="1"/>
  <c r="CC34" i="22"/>
  <c r="CI34" i="22" s="1"/>
  <c r="CI38" i="19"/>
  <c r="CI18" i="20" s="1"/>
  <c r="CE34" i="22"/>
  <c r="CK34" i="22" s="1"/>
  <c r="CF38" i="23"/>
  <c r="CL38" i="23" s="1"/>
  <c r="CP38" i="15"/>
  <c r="CP22" i="23"/>
  <c r="BP29" i="20"/>
  <c r="BS29" i="20" s="1"/>
  <c r="CD30" i="1"/>
  <c r="CJ30" i="1" s="1"/>
  <c r="CF38" i="15"/>
  <c r="CL38" i="15" s="1"/>
  <c r="CL18" i="16" s="1"/>
  <c r="CF30" i="15"/>
  <c r="CL30" i="15" s="1"/>
  <c r="CD19" i="15"/>
  <c r="CJ19" i="15" s="1"/>
  <c r="CE19" i="15"/>
  <c r="CK19" i="15" s="1"/>
  <c r="CF26" i="16"/>
  <c r="CL26" i="16" s="1"/>
  <c r="CO22" i="17"/>
  <c r="CB34" i="20"/>
  <c r="CH34" i="20" s="1"/>
  <c r="CM34" i="20" s="1"/>
  <c r="BP29" i="22"/>
  <c r="BS29" i="22" s="1"/>
  <c r="BV29" i="22" s="1"/>
  <c r="BW29" i="22" s="1"/>
  <c r="CO30" i="23"/>
  <c r="CF22" i="23"/>
  <c r="CL22" i="23" s="1"/>
  <c r="BP33" i="15"/>
  <c r="BS33" i="15" s="1"/>
  <c r="CC30" i="15"/>
  <c r="CI30" i="15" s="1"/>
  <c r="BP37" i="16"/>
  <c r="BS37" i="16" s="1"/>
  <c r="BR33" i="17"/>
  <c r="BU33" i="17" s="1"/>
  <c r="BP33" i="17"/>
  <c r="BS33" i="17" s="1"/>
  <c r="CC22" i="19"/>
  <c r="CI22" i="19" s="1"/>
  <c r="CC26" i="20"/>
  <c r="CI26" i="20" s="1"/>
  <c r="CO19" i="21"/>
  <c r="CA19" i="21"/>
  <c r="CG19" i="21" s="1"/>
  <c r="BP33" i="23"/>
  <c r="BS33" i="23" s="1"/>
  <c r="CP22" i="15"/>
  <c r="CE19" i="17"/>
  <c r="CK19" i="17" s="1"/>
  <c r="CA26" i="20"/>
  <c r="CG26" i="20" s="1"/>
  <c r="CA22" i="15"/>
  <c r="CG22" i="15" s="1"/>
  <c r="CD34" i="12"/>
  <c r="CJ34" i="12" s="1"/>
  <c r="CB30" i="15"/>
  <c r="CH30" i="15" s="1"/>
  <c r="CD34" i="16"/>
  <c r="CJ34" i="16" s="1"/>
  <c r="CB26" i="16"/>
  <c r="CH26" i="16" s="1"/>
  <c r="BR21" i="16"/>
  <c r="BU21" i="16" s="1"/>
  <c r="CF22" i="17"/>
  <c r="CL22" i="17" s="1"/>
  <c r="CC22" i="17"/>
  <c r="CI22" i="17" s="1"/>
  <c r="BR29" i="18"/>
  <c r="BU29" i="18" s="1"/>
  <c r="BR21" i="20"/>
  <c r="BU21" i="20" s="1"/>
  <c r="CF30" i="21"/>
  <c r="CL30" i="21" s="1"/>
  <c r="CF22" i="21"/>
  <c r="CL22" i="21" s="1"/>
  <c r="CA26" i="22"/>
  <c r="CG26" i="22" s="1"/>
  <c r="BR21" i="22"/>
  <c r="BU21" i="22" s="1"/>
  <c r="CB22" i="23"/>
  <c r="CH22" i="23" s="1"/>
  <c r="CC34" i="12"/>
  <c r="CI34" i="12" s="1"/>
  <c r="BR25" i="15"/>
  <c r="BU25" i="15" s="1"/>
  <c r="BV25" i="15" s="1"/>
  <c r="BW25" i="15" s="1"/>
  <c r="CA34" i="16"/>
  <c r="CG34" i="16" s="1"/>
  <c r="CC30" i="17"/>
  <c r="CI30" i="17" s="1"/>
  <c r="CA30" i="17"/>
  <c r="CG30" i="17" s="1"/>
  <c r="BR37" i="20"/>
  <c r="BU37" i="20" s="1"/>
  <c r="CE38" i="21"/>
  <c r="CE18" i="22" s="1"/>
  <c r="BP25" i="23"/>
  <c r="BS25" i="23" s="1"/>
  <c r="CD26" i="22"/>
  <c r="CJ26" i="22" s="1"/>
  <c r="CO26" i="22"/>
  <c r="CQ26" i="22" s="1"/>
  <c r="BR33" i="23"/>
  <c r="BU33" i="23" s="1"/>
  <c r="BR29" i="16"/>
  <c r="BU29" i="16" s="1"/>
  <c r="CO22" i="15"/>
  <c r="BR25" i="17"/>
  <c r="BU25" i="17" s="1"/>
  <c r="CF22" i="15"/>
  <c r="CL22" i="15" s="1"/>
  <c r="CB34" i="16"/>
  <c r="CH34" i="16" s="1"/>
  <c r="BP21" i="16"/>
  <c r="BS21" i="16" s="1"/>
  <c r="BV21" i="16" s="1"/>
  <c r="BW21" i="16" s="1"/>
  <c r="CF30" i="17"/>
  <c r="CL30" i="17" s="1"/>
  <c r="CN30" i="17" s="1"/>
  <c r="CD22" i="17"/>
  <c r="CJ22" i="17" s="1"/>
  <c r="CA22" i="17"/>
  <c r="CG22" i="17" s="1"/>
  <c r="CF30" i="19"/>
  <c r="CL30" i="19" s="1"/>
  <c r="CA19" i="19"/>
  <c r="CG19" i="19" s="1"/>
  <c r="BP21" i="20"/>
  <c r="BS21" i="20" s="1"/>
  <c r="CO22" i="21"/>
  <c r="CR22" i="21" s="1"/>
  <c r="BP21" i="22"/>
  <c r="BS21" i="22" s="1"/>
  <c r="BV21" i="22" s="1"/>
  <c r="BW21" i="22" s="1"/>
  <c r="BP37" i="12"/>
  <c r="BS37" i="12" s="1"/>
  <c r="BV37" i="12" s="1"/>
  <c r="BW37" i="12" s="1"/>
  <c r="BR29" i="12"/>
  <c r="BU29" i="12" s="1"/>
  <c r="BP25" i="15"/>
  <c r="BS25" i="15" s="1"/>
  <c r="BR37" i="16"/>
  <c r="BU37" i="16" s="1"/>
  <c r="BP29" i="16"/>
  <c r="BS29" i="16" s="1"/>
  <c r="CO19" i="17"/>
  <c r="BP25" i="17"/>
  <c r="BS25" i="17" s="1"/>
  <c r="CO34" i="20"/>
  <c r="CQ34" i="20" s="1"/>
  <c r="BP33" i="21"/>
  <c r="BS33" i="21" s="1"/>
  <c r="BV33" i="21" s="1"/>
  <c r="BW33" i="21" s="1"/>
  <c r="CO22" i="23"/>
  <c r="CQ22" i="23" s="1"/>
  <c r="BQ25" i="20"/>
  <c r="BT25" i="20" s="1"/>
  <c r="CP38" i="20"/>
  <c r="CP18" i="21" s="1"/>
  <c r="CB30" i="20"/>
  <c r="CH30" i="20" s="1"/>
  <c r="CC26" i="23"/>
  <c r="CI26" i="23" s="1"/>
  <c r="BR29" i="19"/>
  <c r="BU29" i="19" s="1"/>
  <c r="CO34" i="21"/>
  <c r="CQ34" i="21" s="1"/>
  <c r="BP29" i="21"/>
  <c r="BS29" i="21" s="1"/>
  <c r="BV29" i="21" s="1"/>
  <c r="BW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CM35" i="19" s="1"/>
  <c r="BQ38" i="19"/>
  <c r="BT38" i="19" s="1"/>
  <c r="BT18" i="20" s="1"/>
  <c r="CF19" i="19"/>
  <c r="CL19" i="19" s="1"/>
  <c r="CA27" i="19"/>
  <c r="CG27" i="19" s="1"/>
  <c r="CB30" i="19"/>
  <c r="CH30" i="19" s="1"/>
  <c r="CD35" i="19"/>
  <c r="CJ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BV37" i="21" s="1"/>
  <c r="BW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BV25" i="21" s="1"/>
  <c r="BW25" i="21" s="1"/>
  <c r="CB30" i="21"/>
  <c r="CH30" i="21" s="1"/>
  <c r="CB22" i="21"/>
  <c r="CH22" i="21" s="1"/>
  <c r="CR27" i="2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CG38" i="17"/>
  <c r="CG18" i="18" s="1"/>
  <c r="CD34" i="17"/>
  <c r="CJ34" i="17" s="1"/>
  <c r="BR37" i="17"/>
  <c r="BU37" i="17" s="1"/>
  <c r="CC34" i="17"/>
  <c r="CI34" i="17" s="1"/>
  <c r="CB34" i="17"/>
  <c r="CH34" i="17" s="1"/>
  <c r="CB33" i="17"/>
  <c r="CH33" i="17" s="1"/>
  <c r="CF34" i="17"/>
  <c r="CL34" i="17" s="1"/>
  <c r="CB26" i="17"/>
  <c r="CH26" i="17" s="1"/>
  <c r="CC26" i="17"/>
  <c r="CI26" i="17" s="1"/>
  <c r="CA34" i="17"/>
  <c r="CG34" i="17" s="1"/>
  <c r="CO34" i="17"/>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K17" i="22"/>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M35" i="17"/>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D33" i="17"/>
  <c r="CJ33" i="17" s="1"/>
  <c r="CE29" i="18"/>
  <c r="CK29" i="18" s="1"/>
  <c r="CB21" i="18"/>
  <c r="CH21" i="18" s="1"/>
  <c r="CP25" i="19"/>
  <c r="CF33" i="23"/>
  <c r="CL33" i="23" s="1"/>
  <c r="BR24" i="16"/>
  <c r="BU24" i="16" s="1"/>
  <c r="CO29" i="22"/>
  <c r="CR29" i="22" s="1"/>
  <c r="CO25" i="23"/>
  <c r="CE29" i="12"/>
  <c r="CK29" i="12" s="1"/>
  <c r="BP24" i="16"/>
  <c r="BS24" i="16" s="1"/>
  <c r="CE25" i="17"/>
  <c r="CK25" i="17" s="1"/>
  <c r="CP33" i="23"/>
  <c r="AG38" i="12"/>
  <c r="BP32" i="22"/>
  <c r="BS32" i="22" s="1"/>
  <c r="CO20" i="15"/>
  <c r="BP24" i="18"/>
  <c r="BS24" i="18" s="1"/>
  <c r="BV24" i="18" s="1"/>
  <c r="BW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G17" i="23"/>
  <c r="CA21" i="12"/>
  <c r="CG21" i="12" s="1"/>
  <c r="CF21" i="12"/>
  <c r="CL21" i="12" s="1"/>
  <c r="E17" i="23"/>
  <c r="E17" i="12"/>
  <c r="BQ31" i="20"/>
  <c r="BT31" i="20" s="1"/>
  <c r="CB18" i="22"/>
  <c r="BP36" i="22"/>
  <c r="BS36" i="22" s="1"/>
  <c r="CP27" i="22"/>
  <c r="CQ27" i="22" s="1"/>
  <c r="BP27" i="22"/>
  <c r="BS27" i="22" s="1"/>
  <c r="BV27" i="22" s="1"/>
  <c r="BW27" i="22" s="1"/>
  <c r="CC36" i="23"/>
  <c r="CI36" i="23" s="1"/>
  <c r="CD20" i="23"/>
  <c r="CJ20" i="23" s="1"/>
  <c r="BR26" i="23"/>
  <c r="BU26" i="23" s="1"/>
  <c r="CQ30" i="15"/>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V29" i="19"/>
  <c r="BW29" i="19" s="1"/>
  <c r="BP22" i="20"/>
  <c r="BS22" i="20" s="1"/>
  <c r="CO24" i="21"/>
  <c r="CQ24" i="21" s="1"/>
  <c r="CA28" i="21"/>
  <c r="CG28" i="21" s="1"/>
  <c r="CC33" i="22"/>
  <c r="CI33" i="22" s="1"/>
  <c r="CE32" i="23"/>
  <c r="CK32" i="23" s="1"/>
  <c r="CR27" i="17"/>
  <c r="CR34" i="22"/>
  <c r="CE31" i="17"/>
  <c r="CK31" i="17"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Q27" i="2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F28" i="17"/>
  <c r="CL28" i="17" s="1"/>
  <c r="CA37" i="17"/>
  <c r="CG37" i="17" s="1"/>
  <c r="BP32" i="17"/>
  <c r="BS32" i="17" s="1"/>
  <c r="CA20" i="17"/>
  <c r="CG20" i="17" s="1"/>
  <c r="CO28" i="17"/>
  <c r="CQ28" i="17" s="1"/>
  <c r="CO23" i="17"/>
  <c r="CD24" i="17"/>
  <c r="CJ24" i="17" s="1"/>
  <c r="CD32" i="17"/>
  <c r="CJ32" i="17"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Q27" i="17"/>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H38" i="16"/>
  <c r="CH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Q23" i="16"/>
  <c r="CC20" i="16"/>
  <c r="CI20" i="16" s="1"/>
  <c r="CF20" i="16"/>
  <c r="CL20" i="16" s="1"/>
  <c r="CB32" i="16"/>
  <c r="CH32" i="16" s="1"/>
  <c r="CF28" i="16"/>
  <c r="CL28" i="16" s="1"/>
  <c r="BR19" i="16"/>
  <c r="BU19" i="16" s="1"/>
  <c r="BR35" i="16"/>
  <c r="BU35" i="16" s="1"/>
  <c r="BV35" i="16" s="1"/>
  <c r="BW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K17" i="20"/>
  <c r="T33" i="1"/>
  <c r="L33" i="1" s="1"/>
  <c r="N33" i="1" s="1"/>
  <c r="T25" i="1"/>
  <c r="L25" i="1" s="1"/>
  <c r="N25" i="1" s="1"/>
  <c r="T27" i="1"/>
  <c r="L27" i="1" s="1"/>
  <c r="N27" i="1" s="1"/>
  <c r="T35" i="1"/>
  <c r="L35" i="1" s="1"/>
  <c r="N35" i="1" s="1"/>
  <c r="T29" i="1"/>
  <c r="L29" i="1" s="1"/>
  <c r="N29" i="1" s="1"/>
  <c r="T21" i="1"/>
  <c r="L21" i="1" s="1"/>
  <c r="N21" i="1" s="1"/>
  <c r="T19" i="1"/>
  <c r="L19" i="1" s="1"/>
  <c r="N19" i="1" s="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I17" i="20"/>
  <c r="K17" i="17"/>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G17" i="21"/>
  <c r="I17" i="21"/>
  <c r="K17" i="16"/>
  <c r="CA19" i="1"/>
  <c r="CG19" i="1" s="1"/>
  <c r="CD19" i="1"/>
  <c r="CJ19" i="1" s="1"/>
  <c r="CR30" i="17"/>
  <c r="CQ30" i="17"/>
  <c r="CR34" i="17"/>
  <c r="CQ34" i="17"/>
  <c r="CN27"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I17" i="23"/>
  <c r="K17" i="15"/>
  <c r="K17" i="18"/>
  <c r="I17" i="18"/>
  <c r="G17" i="18"/>
  <c r="E17" i="17"/>
  <c r="I17" i="17"/>
  <c r="G17" i="20"/>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BR27" i="19"/>
  <c r="BU27" i="19" s="1"/>
  <c r="CC30" i="19"/>
  <c r="CI30" i="19" s="1"/>
  <c r="BR31" i="19"/>
  <c r="BU31" i="19" s="1"/>
  <c r="CO32" i="19"/>
  <c r="CA26" i="19"/>
  <c r="CG26" i="19" s="1"/>
  <c r="CO26" i="19"/>
  <c r="CA30" i="19"/>
  <c r="CG30" i="19" s="1"/>
  <c r="BP31" i="19"/>
  <c r="BS31" i="19" s="1"/>
  <c r="CE32" i="19"/>
  <c r="CK32" i="19" s="1"/>
  <c r="CA34" i="19"/>
  <c r="CG34" i="19" s="1"/>
  <c r="CM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CA28" i="18"/>
  <c r="CG28" i="18" s="1"/>
  <c r="CE28" i="18"/>
  <c r="CK28" i="18" s="1"/>
  <c r="BP27" i="18"/>
  <c r="BS27" i="18" s="1"/>
  <c r="CA26" i="18"/>
  <c r="CG26" i="18" s="1"/>
  <c r="CM26" i="18" s="1"/>
  <c r="CE26" i="18"/>
  <c r="CK26" i="18" s="1"/>
  <c r="BP25" i="18"/>
  <c r="BS25" i="18" s="1"/>
  <c r="CA24" i="18"/>
  <c r="CG24" i="18" s="1"/>
  <c r="CE24" i="18"/>
  <c r="CK24" i="18" s="1"/>
  <c r="BR32" i="18"/>
  <c r="BU32" i="18" s="1"/>
  <c r="BV32" i="18" s="1"/>
  <c r="BW32" i="18" s="1"/>
  <c r="CE22" i="18"/>
  <c r="CK22" i="18" s="1"/>
  <c r="BP21" i="18"/>
  <c r="BS21" i="18" s="1"/>
  <c r="CA20" i="18"/>
  <c r="CG20" i="18" s="1"/>
  <c r="CB18" i="19"/>
  <c r="CO22" i="18"/>
  <c r="CQ22" i="18" s="1"/>
  <c r="BR21" i="18"/>
  <c r="BU21" i="18" s="1"/>
  <c r="CC20" i="18"/>
  <c r="CI20" i="18" s="1"/>
  <c r="AG18" i="18"/>
  <c r="AG19" i="18" s="1"/>
  <c r="AG38" i="17"/>
  <c r="BR24" i="15"/>
  <c r="BU24" i="15" s="1"/>
  <c r="CQ35" i="15"/>
  <c r="K17" i="12"/>
  <c r="I17" i="12"/>
  <c r="I17" i="19"/>
  <c r="G17" i="19"/>
  <c r="K17" i="21"/>
  <c r="I17" i="16"/>
  <c r="E17" i="22"/>
  <c r="Q40" i="22" s="1"/>
  <c r="E17" i="16"/>
  <c r="Q40" i="16" s="1"/>
  <c r="E17" i="19"/>
  <c r="Q40" i="19" s="1"/>
  <c r="I17" i="22"/>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G17" i="15"/>
  <c r="AG18" i="23"/>
  <c r="AG19" i="23" s="1"/>
  <c r="CG38" i="20"/>
  <c r="CG18" i="21" s="1"/>
  <c r="CA18" i="21"/>
  <c r="CQ34" i="23"/>
  <c r="CQ38" i="23"/>
  <c r="CR38" i="23"/>
  <c r="BU38" i="20"/>
  <c r="BU18" i="21" s="1"/>
  <c r="BR18" i="21"/>
  <c r="BV25" i="17"/>
  <c r="BW25" i="17" s="1"/>
  <c r="CQ34" i="22"/>
  <c r="BV38" i="23"/>
  <c r="BW38" i="23" s="1"/>
  <c r="CN27" i="15"/>
  <c r="BV30" i="15"/>
  <c r="BW30" i="15" s="1"/>
  <c r="BV28" i="19"/>
  <c r="BW28" i="19" s="1"/>
  <c r="BY29" i="19" s="1"/>
  <c r="CM26" i="22"/>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A36" i="1"/>
  <c r="CG36" i="1" s="1"/>
  <c r="CE38" i="1"/>
  <c r="CD38" i="1"/>
  <c r="CJ38" i="1" s="1"/>
  <c r="CJ18" i="12" s="1"/>
  <c r="CE28" i="1"/>
  <c r="CK28" i="1" s="1"/>
  <c r="CA24" i="1"/>
  <c r="CG24" i="1" s="1"/>
  <c r="CE20" i="1"/>
  <c r="CK20" i="1" s="1"/>
  <c r="CA34" i="1"/>
  <c r="CG34" i="1" s="1"/>
  <c r="CF32" i="1"/>
  <c r="CL32" i="1" s="1"/>
  <c r="CF30" i="1"/>
  <c r="CL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BV22" i="21"/>
  <c r="BW22" i="21" s="1"/>
  <c r="CR19" i="21"/>
  <c r="CN34" i="20"/>
  <c r="CN31" i="20"/>
  <c r="BV26" i="20"/>
  <c r="BW26" i="20" s="1"/>
  <c r="CN23" i="20"/>
  <c r="BV33" i="17"/>
  <c r="BW33" i="17" s="1"/>
  <c r="CQ35" i="17"/>
  <c r="CQ19" i="17"/>
  <c r="CR23" i="16"/>
  <c r="BV37" i="16"/>
  <c r="BW37" i="16" s="1"/>
  <c r="BV29" i="16"/>
  <c r="BW29" i="16" s="1"/>
  <c r="CR30" i="15"/>
  <c r="CN22" i="15"/>
  <c r="CM27" i="15"/>
  <c r="CM19" i="21"/>
  <c r="BR18" i="22"/>
  <c r="BU38" i="21"/>
  <c r="CN19" i="21"/>
  <c r="CQ19" i="21"/>
  <c r="CQ29" i="20"/>
  <c r="CQ31" i="20"/>
  <c r="CR31" i="20"/>
  <c r="CM26" i="20"/>
  <c r="BV29" i="20"/>
  <c r="BW29" i="20" s="1"/>
  <c r="BV34" i="20"/>
  <c r="BW34" i="20" s="1"/>
  <c r="BV37" i="20"/>
  <c r="BW37" i="20" s="1"/>
  <c r="CN26" i="20"/>
  <c r="BV21" i="20"/>
  <c r="BW21" i="20" s="1"/>
  <c r="CR27" i="19"/>
  <c r="CN23" i="18"/>
  <c r="CM23" i="18"/>
  <c r="CQ22" i="17"/>
  <c r="CR22" i="17"/>
  <c r="CM19" i="17"/>
  <c r="CR35" i="17"/>
  <c r="CN22" i="17"/>
  <c r="BU38" i="15"/>
  <c r="BU18" i="16" s="1"/>
  <c r="BR18" i="16"/>
  <c r="BV22" i="15"/>
  <c r="BW22" i="15" s="1"/>
  <c r="CM22" i="15"/>
  <c r="CM19" i="15"/>
  <c r="BV33" i="15"/>
  <c r="BW33" i="15" s="1"/>
  <c r="CM31" i="12"/>
  <c r="CO31"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CM27" i="17"/>
  <c r="Q40" i="17"/>
  <c r="CQ21" i="15"/>
  <c r="CR27" i="15"/>
  <c r="CQ27" i="15"/>
  <c r="CJ38" i="15"/>
  <c r="CD18" i="16"/>
  <c r="BP18" i="16"/>
  <c r="BS38" i="15"/>
  <c r="CR38" i="15"/>
  <c r="CR18" i="16" s="1"/>
  <c r="BV26" i="18"/>
  <c r="BW26" i="18" s="1"/>
  <c r="CQ22" i="15"/>
  <c r="CR26" i="20"/>
  <c r="CQ26" i="20"/>
  <c r="CN34" i="12"/>
  <c r="CP34" i="12" s="1"/>
  <c r="BV21" i="12"/>
  <c r="BW21" i="12" s="1"/>
  <c r="CN19" i="15"/>
  <c r="BV26" i="16"/>
  <c r="BW26" i="16" s="1"/>
  <c r="CM27" i="21"/>
  <c r="CN26" i="16"/>
  <c r="BV22" i="19"/>
  <c r="BW22" i="19" s="1"/>
  <c r="CN35" i="23"/>
  <c r="CM30" i="15"/>
  <c r="CR30" i="22"/>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E17" i="1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3" i="12"/>
  <c r="CO23" i="12" s="1"/>
  <c r="CN23" i="12"/>
  <c r="CP23" i="12" s="1"/>
  <c r="CQ35" i="23"/>
  <c r="CR35" i="23"/>
  <c r="CR37" i="23"/>
  <c r="CN30" i="23"/>
  <c r="D220" i="25"/>
  <c r="B220" i="25"/>
  <c r="D218" i="25"/>
  <c r="B218" i="25"/>
  <c r="D216" i="25"/>
  <c r="B216" i="25"/>
  <c r="D214" i="25"/>
  <c r="B214" i="25"/>
  <c r="D212" i="25"/>
  <c r="B212" i="25"/>
  <c r="D210" i="25"/>
  <c r="B210" i="25"/>
  <c r="D208" i="25"/>
  <c r="B208" i="25"/>
  <c r="D206" i="25"/>
  <c r="B206" i="25"/>
  <c r="D204" i="25"/>
  <c r="B204" i="25"/>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34" i="22"/>
  <c r="BW34" i="22" s="1"/>
  <c r="CR23" i="23"/>
  <c r="CN27" i="23"/>
  <c r="BV20" i="23"/>
  <c r="BW20" i="23" s="1"/>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CO18" i="18" l="1"/>
  <c r="CQ23" i="18"/>
  <c r="BV34" i="18"/>
  <c r="BW34" i="18" s="1"/>
  <c r="CC18" i="21"/>
  <c r="CR30" i="19"/>
  <c r="CR34" i="21"/>
  <c r="CR26" i="23"/>
  <c r="CS27" i="23" s="1"/>
  <c r="CW27" i="23" s="1"/>
  <c r="CN27" i="12"/>
  <c r="CP27" i="12" s="1"/>
  <c r="CR26" i="22"/>
  <c r="CG38" i="15"/>
  <c r="CG18" i="16" s="1"/>
  <c r="CQ35" i="21"/>
  <c r="CM30" i="21"/>
  <c r="CQ23" i="20"/>
  <c r="CQ21" i="20"/>
  <c r="CN30" i="1"/>
  <c r="CP30" i="1" s="1"/>
  <c r="BV29" i="18"/>
  <c r="BW29" i="18" s="1"/>
  <c r="CR22" i="20"/>
  <c r="CN38" i="17"/>
  <c r="CN18" i="18" s="1"/>
  <c r="BV33" i="20"/>
  <c r="BW33" i="20" s="1"/>
  <c r="BQ18" i="16"/>
  <c r="CF18" i="12"/>
  <c r="CM32" i="15"/>
  <c r="BV29" i="17"/>
  <c r="BW29" i="17" s="1"/>
  <c r="BY29" i="17" s="1"/>
  <c r="CR34" i="15"/>
  <c r="CQ38" i="17"/>
  <c r="CQ18" i="18" s="1"/>
  <c r="CN35" i="19"/>
  <c r="CR34" i="20"/>
  <c r="BV20" i="19"/>
  <c r="BW20" i="19" s="1"/>
  <c r="CM33" i="15"/>
  <c r="CM21" i="22"/>
  <c r="CM29" i="22"/>
  <c r="CR37" i="15"/>
  <c r="CS38" i="15" s="1"/>
  <c r="CN30" i="21"/>
  <c r="CR26" i="15"/>
  <c r="CN26" i="23"/>
  <c r="BV23" i="16"/>
  <c r="BW23" i="16" s="1"/>
  <c r="CQ29" i="17"/>
  <c r="CN23" i="15"/>
  <c r="CQ29" i="19"/>
  <c r="CQ37" i="22"/>
  <c r="CN29" i="12"/>
  <c r="CP29" i="12" s="1"/>
  <c r="CS35" i="21"/>
  <c r="CW35" i="21" s="1"/>
  <c r="CQ33" i="23"/>
  <c r="BV24" i="20"/>
  <c r="BW24" i="20" s="1"/>
  <c r="CM22" i="20"/>
  <c r="BV21" i="19"/>
  <c r="BW21" i="19" s="1"/>
  <c r="BY21" i="19" s="1"/>
  <c r="CN28" i="19"/>
  <c r="BV30" i="19"/>
  <c r="BW30" i="19" s="1"/>
  <c r="BX30" i="19" s="1"/>
  <c r="CR32" i="22"/>
  <c r="CS32" i="22" s="1"/>
  <c r="CR26" i="12"/>
  <c r="CQ26" i="15"/>
  <c r="CR28" i="17"/>
  <c r="CN37" i="22"/>
  <c r="BV25" i="20"/>
  <c r="BW25" i="20" s="1"/>
  <c r="BX26" i="20" s="1"/>
  <c r="BV29" i="15"/>
  <c r="BW29" i="15" s="1"/>
  <c r="BX30" i="15" s="1"/>
  <c r="CR33" i="19"/>
  <c r="CQ21" i="23"/>
  <c r="CQ25" i="17"/>
  <c r="CM26" i="17"/>
  <c r="BV25" i="22"/>
  <c r="BW25" i="22" s="1"/>
  <c r="BV21" i="21"/>
  <c r="BW21" i="21" s="1"/>
  <c r="CN30" i="20"/>
  <c r="CN29" i="16"/>
  <c r="CN29" i="20"/>
  <c r="CM27" i="19"/>
  <c r="CN26" i="15"/>
  <c r="CN30" i="18"/>
  <c r="CM29" i="19"/>
  <c r="BV30" i="20"/>
  <c r="BW30" i="20" s="1"/>
  <c r="CN25" i="20"/>
  <c r="BV34" i="15"/>
  <c r="BW34" i="15" s="1"/>
  <c r="BY34" i="15" s="1"/>
  <c r="CR31" i="15"/>
  <c r="CN34" i="23"/>
  <c r="CM26" i="23"/>
  <c r="CN33" i="21"/>
  <c r="BV35" i="17"/>
  <c r="BW35" i="17" s="1"/>
  <c r="CM35" i="18"/>
  <c r="BV28" i="15"/>
  <c r="BW28" i="15" s="1"/>
  <c r="CM37" i="16"/>
  <c r="CN22" i="16"/>
  <c r="CM34" i="15"/>
  <c r="CR36" i="15"/>
  <c r="CS36" i="15" s="1"/>
  <c r="CW36" i="15" s="1"/>
  <c r="CM28" i="15"/>
  <c r="CM21" i="15"/>
  <c r="BV20" i="15"/>
  <c r="BW20"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CM25" i="17"/>
  <c r="CN19" i="19"/>
  <c r="CM26" i="21"/>
  <c r="BV36" i="21"/>
  <c r="BW36" i="21" s="1"/>
  <c r="BY37" i="21" s="1"/>
  <c r="T35" i="15"/>
  <c r="L35" i="15" s="1"/>
  <c r="N35" i="15" s="1"/>
  <c r="CM36" i="12"/>
  <c r="CO36" i="12" s="1"/>
  <c r="BV28" i="12"/>
  <c r="BW28" i="12" s="1"/>
  <c r="BX28" i="12" s="1"/>
  <c r="CN34" i="15"/>
  <c r="CQ34" i="15"/>
  <c r="CN33" i="15"/>
  <c r="BV37" i="15"/>
  <c r="BW37" i="15" s="1"/>
  <c r="CN25" i="15"/>
  <c r="CQ20" i="15"/>
  <c r="CQ25" i="15"/>
  <c r="BV23" i="15"/>
  <c r="BW23" i="15" s="1"/>
  <c r="CN31" i="15"/>
  <c r="CM25" i="15"/>
  <c r="CM19" i="16"/>
  <c r="CN19" i="16"/>
  <c r="BV36" i="16"/>
  <c r="BW36" i="16" s="1"/>
  <c r="BX37" i="16" s="1"/>
  <c r="BQ18" i="17"/>
  <c r="CR37" i="16"/>
  <c r="BV22" i="16"/>
  <c r="BW22" i="16" s="1"/>
  <c r="BY22" i="16" s="1"/>
  <c r="BV33" i="16"/>
  <c r="BW33" i="16" s="1"/>
  <c r="BY34" i="16" s="1"/>
  <c r="CM21" i="16"/>
  <c r="CR29" i="16"/>
  <c r="CN27" i="16"/>
  <c r="BV21" i="17"/>
  <c r="BW21" i="17" s="1"/>
  <c r="BX22" i="17" s="1"/>
  <c r="CR21" i="17"/>
  <c r="CQ24" i="17"/>
  <c r="BV28" i="17"/>
  <c r="BW28" i="17" s="1"/>
  <c r="CM29" i="17"/>
  <c r="BV32" i="17"/>
  <c r="BW32" i="17" s="1"/>
  <c r="BX33" i="17" s="1"/>
  <c r="CM33" i="17"/>
  <c r="CN34" i="17"/>
  <c r="CM30" i="18"/>
  <c r="BV22" i="18"/>
  <c r="BW22" i="18" s="1"/>
  <c r="CR21" i="18"/>
  <c r="BV20" i="18"/>
  <c r="BW20" i="18" s="1"/>
  <c r="BV19" i="19"/>
  <c r="BW19" i="19" s="1"/>
  <c r="BY20" i="19" s="1"/>
  <c r="CM19" i="19"/>
  <c r="CM21" i="19"/>
  <c r="CQ25" i="19"/>
  <c r="CM26" i="19"/>
  <c r="BY30" i="19"/>
  <c r="CN34" i="19"/>
  <c r="CM37" i="19"/>
  <c r="BV19" i="20"/>
  <c r="BW19" i="20" s="1"/>
  <c r="CN19" i="20"/>
  <c r="CQ19" i="20"/>
  <c r="CM19" i="20"/>
  <c r="CR38" i="20"/>
  <c r="CR18" i="21" s="1"/>
  <c r="CQ38" i="20"/>
  <c r="CQ18" i="21" s="1"/>
  <c r="CL38" i="20"/>
  <c r="CL18" i="21" s="1"/>
  <c r="CM30" i="20"/>
  <c r="CM24" i="20"/>
  <c r="CN22" i="20"/>
  <c r="BV20" i="20"/>
  <c r="BW20" i="20" s="1"/>
  <c r="BX21" i="20" s="1"/>
  <c r="CS22" i="20"/>
  <c r="CU22" i="20" s="1"/>
  <c r="CN22" i="21"/>
  <c r="BV24" i="21"/>
  <c r="BW24" i="21" s="1"/>
  <c r="BX25" i="21" s="1"/>
  <c r="CQ25" i="21"/>
  <c r="CQ26" i="21"/>
  <c r="CR30" i="21"/>
  <c r="CQ32" i="21"/>
  <c r="CQ33" i="21"/>
  <c r="CS34" i="21" s="1"/>
  <c r="CW34" i="21" s="1"/>
  <c r="CN19" i="22"/>
  <c r="CR37" i="22"/>
  <c r="CM37" i="22"/>
  <c r="CQ35" i="22"/>
  <c r="CS35" i="22" s="1"/>
  <c r="BV35" i="22"/>
  <c r="BW35" i="22" s="1"/>
  <c r="BY36"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S24" i="23" s="1"/>
  <c r="CN25" i="23"/>
  <c r="CR25" i="23"/>
  <c r="CM29" i="23"/>
  <c r="CM31" i="23"/>
  <c r="BV28" i="23"/>
  <c r="BW28" i="23" s="1"/>
  <c r="BV21" i="23"/>
  <c r="BW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BY26" i="21" s="1"/>
  <c r="CN25" i="21"/>
  <c r="CM34" i="21"/>
  <c r="CN26" i="21"/>
  <c r="BV20" i="21"/>
  <c r="BW20" i="21" s="1"/>
  <c r="BY21" i="21" s="1"/>
  <c r="CQ37" i="21"/>
  <c r="CN36" i="21"/>
  <c r="CN29" i="21"/>
  <c r="CB18" i="21"/>
  <c r="CH38" i="20"/>
  <c r="CH18" i="21" s="1"/>
  <c r="CM35" i="20"/>
  <c r="BV28" i="20"/>
  <c r="BW28" i="20" s="1"/>
  <c r="BY29" i="20" s="1"/>
  <c r="CD18" i="21"/>
  <c r="CN21" i="20"/>
  <c r="BV22" i="20"/>
  <c r="BW22" i="20" s="1"/>
  <c r="BX22" i="20" s="1"/>
  <c r="CS23" i="20"/>
  <c r="CW23" i="20" s="1"/>
  <c r="CJ18" i="21"/>
  <c r="CR37" i="20"/>
  <c r="CE18" i="21"/>
  <c r="CK38" i="20"/>
  <c r="CK18" i="21" s="1"/>
  <c r="CQ28" i="20"/>
  <c r="CN37" i="20"/>
  <c r="CQ21" i="19"/>
  <c r="CQ31" i="19"/>
  <c r="BV25" i="19"/>
  <c r="BW25" i="19" s="1"/>
  <c r="CN25" i="19"/>
  <c r="CN26" i="19"/>
  <c r="CR29" i="19"/>
  <c r="BQ18" i="20"/>
  <c r="CN30" i="19"/>
  <c r="CF18" i="20"/>
  <c r="CQ25" i="18"/>
  <c r="BV31" i="18"/>
  <c r="BW31" i="18" s="1"/>
  <c r="BY32" i="18" s="1"/>
  <c r="CN35" i="18"/>
  <c r="CR24" i="18"/>
  <c r="CR34" i="18"/>
  <c r="BV19" i="18"/>
  <c r="BW19" i="18" s="1"/>
  <c r="CQ23" i="17"/>
  <c r="CN25" i="17"/>
  <c r="CN26" i="17"/>
  <c r="BV37" i="17"/>
  <c r="BW37" i="17" s="1"/>
  <c r="BX37" i="17" s="1"/>
  <c r="CM38" i="17"/>
  <c r="CM18" i="18" s="1"/>
  <c r="CR33" i="17"/>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R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CN28" i="16"/>
  <c r="BV32" i="16"/>
  <c r="BW32" i="16" s="1"/>
  <c r="BV25" i="16"/>
  <c r="BW25" i="16" s="1"/>
  <c r="BX26" i="16" s="1"/>
  <c r="CR38" i="16"/>
  <c r="CR18" i="17" s="1"/>
  <c r="BV24" i="16"/>
  <c r="BW24" i="16" s="1"/>
  <c r="BY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S35" i="18" s="1"/>
  <c r="CU35" i="18" s="1"/>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S22" i="23"/>
  <c r="CW22" i="23" s="1"/>
  <c r="CQ25" i="23"/>
  <c r="CR33" i="23"/>
  <c r="CS34" i="23" s="1"/>
  <c r="CW34" i="23" s="1"/>
  <c r="CK38" i="22"/>
  <c r="CK18" i="23" s="1"/>
  <c r="CE18" i="23"/>
  <c r="CR38" i="22"/>
  <c r="CR18" i="23" s="1"/>
  <c r="CI38" i="22"/>
  <c r="CI18" i="23" s="1"/>
  <c r="BQ18" i="23"/>
  <c r="CQ24" i="22"/>
  <c r="CQ38" i="22"/>
  <c r="CQ18" i="23" s="1"/>
  <c r="CN24" i="22"/>
  <c r="CR19" i="22"/>
  <c r="BY22" i="21"/>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S24" i="18" s="1"/>
  <c r="CM24" i="18"/>
  <c r="CR22" i="18"/>
  <c r="CQ37" i="18"/>
  <c r="BT38" i="18"/>
  <c r="BT18" i="19" s="1"/>
  <c r="CN24" i="17"/>
  <c r="CQ32" i="17"/>
  <c r="CM36" i="17"/>
  <c r="CM28" i="17"/>
  <c r="CM37" i="17"/>
  <c r="CR26" i="17"/>
  <c r="CS27" i="17" s="1"/>
  <c r="BV26" i="17"/>
  <c r="BW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20" i="23"/>
  <c r="L20" i="23" s="1"/>
  <c r="N20" i="23" s="1"/>
  <c r="T32" i="23"/>
  <c r="L32" i="23" s="1"/>
  <c r="N32" i="23" s="1"/>
  <c r="CN31" i="18"/>
  <c r="CN28" i="12"/>
  <c r="CP28" i="12" s="1"/>
  <c r="CQ28" i="12" s="1"/>
  <c r="BV24" i="22"/>
  <c r="BW24" i="22" s="1"/>
  <c r="BY25" i="22" s="1"/>
  <c r="BX22" i="21"/>
  <c r="CN36" i="18"/>
  <c r="CQ33" i="22"/>
  <c r="CQ28" i="22"/>
  <c r="CR33" i="15"/>
  <c r="CN37" i="17"/>
  <c r="BV28" i="18"/>
  <c r="BW28" i="18" s="1"/>
  <c r="BV35" i="21"/>
  <c r="BW35"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CS27" i="21"/>
  <c r="CU27" i="21" s="1"/>
  <c r="CN22" i="12"/>
  <c r="CP22" i="12" s="1"/>
  <c r="CM31" i="15"/>
  <c r="CM25" i="16"/>
  <c r="BV31" i="16"/>
  <c r="BW31" i="16" s="1"/>
  <c r="BV27" i="19"/>
  <c r="BW27" i="19" s="1"/>
  <c r="CM24" i="21"/>
  <c r="CN37" i="21"/>
  <c r="CM20" i="23"/>
  <c r="BV24" i="15"/>
  <c r="BW24" i="15" s="1"/>
  <c r="BX24" i="15" s="1"/>
  <c r="CM23" i="17"/>
  <c r="CM31" i="19"/>
  <c r="CN33" i="22"/>
  <c r="BV31" i="20"/>
  <c r="BW31" i="20" s="1"/>
  <c r="BY31" i="20" s="1"/>
  <c r="BV36" i="18"/>
  <c r="BW36" i="18" s="1"/>
  <c r="CM33" i="20"/>
  <c r="CM25" i="20"/>
  <c r="BV27" i="21"/>
  <c r="BW27" i="21" s="1"/>
  <c r="CQ20" i="23"/>
  <c r="CN21" i="21"/>
  <c r="CR23" i="15"/>
  <c r="BY22" i="20"/>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19" i="23"/>
  <c r="L19" i="23" s="1"/>
  <c r="N19" i="23" s="1"/>
  <c r="T24" i="23"/>
  <c r="L24" i="23" s="1"/>
  <c r="N24" i="23" s="1"/>
  <c r="T33" i="23"/>
  <c r="L33" i="23" s="1"/>
  <c r="N33" i="23" s="1"/>
  <c r="T30" i="23"/>
  <c r="L30" i="23" s="1"/>
  <c r="N30" i="23" s="1"/>
  <c r="T23" i="23"/>
  <c r="L23" i="23" s="1"/>
  <c r="N23" i="23" s="1"/>
  <c r="T22" i="23"/>
  <c r="L22" i="23" s="1"/>
  <c r="N22" i="23" s="1"/>
  <c r="T37" i="23"/>
  <c r="L37" i="23" s="1"/>
  <c r="N37" i="23" s="1"/>
  <c r="T21" i="23"/>
  <c r="L21" i="23" s="1"/>
  <c r="N21" i="23" s="1"/>
  <c r="CM33" i="1"/>
  <c r="CO33" i="1" s="1"/>
  <c r="CM21" i="12"/>
  <c r="CO21" i="12" s="1"/>
  <c r="BY31" i="17"/>
  <c r="CM32" i="18"/>
  <c r="CQ24" i="15"/>
  <c r="CM38" i="15"/>
  <c r="CM18" i="16" s="1"/>
  <c r="BV31" i="15"/>
  <c r="BW31" i="15" s="1"/>
  <c r="BY31" i="15" s="1"/>
  <c r="CQ28" i="15"/>
  <c r="BV31" i="19"/>
  <c r="BW31" i="19" s="1"/>
  <c r="BV30" i="12"/>
  <c r="BW30" i="12" s="1"/>
  <c r="BX30" i="12" s="1"/>
  <c r="CN20" i="22"/>
  <c r="CQ20" i="18"/>
  <c r="CS27" i="15"/>
  <c r="CR37" i="19"/>
  <c r="CQ23" i="15"/>
  <c r="CS23" i="15" s="1"/>
  <c r="CN36" i="12"/>
  <c r="CP36" i="12" s="1"/>
  <c r="CQ21" i="17"/>
  <c r="CN32" i="17"/>
  <c r="CM20" i="19"/>
  <c r="CN37" i="19"/>
  <c r="CN24" i="20"/>
  <c r="CN36" i="20"/>
  <c r="BX30"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V21" i="18"/>
  <c r="BW21" i="18" s="1"/>
  <c r="BV27" i="18"/>
  <c r="BW27" i="18" s="1"/>
  <c r="BV30" i="18"/>
  <c r="BW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BX37" i="12" s="1"/>
  <c r="CN28" i="20"/>
  <c r="CR35" i="16"/>
  <c r="CQ33" i="18"/>
  <c r="CM22" i="19"/>
  <c r="BY37" i="22"/>
  <c r="BV35" i="18"/>
  <c r="BW35" i="18" s="1"/>
  <c r="BX35" i="18" s="1"/>
  <c r="CN20" i="18"/>
  <c r="CM20" i="12"/>
  <c r="CO20" i="12" s="1"/>
  <c r="BV19" i="16"/>
  <c r="BW19" i="16" s="1"/>
  <c r="CN29" i="19"/>
  <c r="CM27" i="20"/>
  <c r="CN38" i="21"/>
  <c r="CN18" i="22" s="1"/>
  <c r="CN21" i="23"/>
  <c r="CR24" i="22"/>
  <c r="CQ28" i="23"/>
  <c r="CS28" i="23" s="1"/>
  <c r="CQ32" i="23"/>
  <c r="CR31" i="23"/>
  <c r="CQ31" i="23"/>
  <c r="CQ20" i="22"/>
  <c r="CR20" i="22"/>
  <c r="CR33" i="22"/>
  <c r="CS34" i="22" s="1"/>
  <c r="CT34" i="22" s="1"/>
  <c r="CR28" i="22"/>
  <c r="CS29" i="22" s="1"/>
  <c r="CN27" i="22"/>
  <c r="CR36" i="22"/>
  <c r="CQ28" i="21"/>
  <c r="CR28" i="21"/>
  <c r="CQ36" i="21"/>
  <c r="CR36" i="21"/>
  <c r="BX37"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W38" i="19"/>
  <c r="BX38" i="19" s="1"/>
  <c r="BX18" i="20" s="1"/>
  <c r="BX29" i="19"/>
  <c r="CR28" i="18"/>
  <c r="CQ19" i="18"/>
  <c r="CS19" i="18" s="1"/>
  <c r="CU19" i="18" s="1"/>
  <c r="CR26" i="18"/>
  <c r="BV33" i="18"/>
  <c r="BW33" i="18" s="1"/>
  <c r="BY34" i="18" s="1"/>
  <c r="CM22" i="18"/>
  <c r="CR29" i="18"/>
  <c r="CN22" i="18"/>
  <c r="CM33" i="18"/>
  <c r="CR20" i="17"/>
  <c r="CQ20" i="17"/>
  <c r="BY26" i="17"/>
  <c r="BX30" i="17"/>
  <c r="BX26" i="17"/>
  <c r="CM31" i="17"/>
  <c r="CR23" i="17"/>
  <c r="CQ36" i="17"/>
  <c r="CQ25" i="16"/>
  <c r="CQ36" i="16"/>
  <c r="CQ27" i="16"/>
  <c r="CR27" i="16"/>
  <c r="CQ24" i="16"/>
  <c r="CS24" i="16" s="1"/>
  <c r="CN20" i="16"/>
  <c r="CR20" i="16"/>
  <c r="CR28" i="16"/>
  <c r="CQ29" i="15"/>
  <c r="BV19" i="15"/>
  <c r="BW19" i="15" s="1"/>
  <c r="BY20" i="15" s="1"/>
  <c r="CM22" i="12"/>
  <c r="CO22" i="12" s="1"/>
  <c r="CL38" i="12"/>
  <c r="CL18" i="15" s="1"/>
  <c r="CM27" i="12"/>
  <c r="CO27" i="12" s="1"/>
  <c r="BV22" i="12"/>
  <c r="BW22" i="12" s="1"/>
  <c r="BY22" i="12" s="1"/>
  <c r="BV20" i="12"/>
  <c r="BW20" i="12" s="1"/>
  <c r="BY21" i="12" s="1"/>
  <c r="CN33" i="12"/>
  <c r="CP33" i="12" s="1"/>
  <c r="CM33" i="12"/>
  <c r="CO33" i="12" s="1"/>
  <c r="BV35" i="12"/>
  <c r="BW35" i="12" s="1"/>
  <c r="CR34" i="12"/>
  <c r="CM30" i="12"/>
  <c r="CO30" i="12" s="1"/>
  <c r="CN35" i="12"/>
  <c r="CP35" i="12" s="1"/>
  <c r="T19" i="15"/>
  <c r="L19" i="15" s="1"/>
  <c r="N19" i="15" s="1"/>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L19" i="22" s="1"/>
  <c r="N19" i="22" s="1"/>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30" i="20"/>
  <c r="CW30" i="20" s="1"/>
  <c r="BV23" i="18"/>
  <c r="BW23" i="18" s="1"/>
  <c r="CM28" i="18"/>
  <c r="T23" i="20"/>
  <c r="L23" i="20" s="1"/>
  <c r="N23" i="20" s="1"/>
  <c r="T31" i="20"/>
  <c r="L31" i="20" s="1"/>
  <c r="N31" i="20" s="1"/>
  <c r="T19" i="21"/>
  <c r="L19" i="21" s="1"/>
  <c r="N19" i="21" s="1"/>
  <c r="T33" i="19"/>
  <c r="L33" i="19" s="1"/>
  <c r="N33" i="19" s="1"/>
  <c r="T22" i="18"/>
  <c r="L22" i="18" s="1"/>
  <c r="N22" i="18" s="1"/>
  <c r="T30" i="18"/>
  <c r="L30" i="18" s="1"/>
  <c r="N30" i="18" s="1"/>
  <c r="T34" i="18"/>
  <c r="L34" i="18" s="1"/>
  <c r="N34" i="18" s="1"/>
  <c r="T19" i="18"/>
  <c r="L19" i="18" s="1"/>
  <c r="N19" i="18" s="1"/>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L19" i="12" s="1"/>
  <c r="N19" i="12" s="1"/>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27" i="12"/>
  <c r="CS36" i="17"/>
  <c r="CW36" i="17" s="1"/>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L19" i="19" s="1"/>
  <c r="N19" i="19" s="1"/>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M21" i="1"/>
  <c r="CO21" i="1" s="1"/>
  <c r="CS31" i="19"/>
  <c r="CU31" i="19"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V38" i="21"/>
  <c r="BU18" i="22"/>
  <c r="BX34" i="20"/>
  <c r="BY34" i="20"/>
  <c r="BY30" i="20"/>
  <c r="BY26" i="20"/>
  <c r="CS31" i="20"/>
  <c r="BX20" i="19"/>
  <c r="BX21" i="19"/>
  <c r="CS34" i="17"/>
  <c r="CS28" i="17"/>
  <c r="BX35" i="16"/>
  <c r="BY35" i="16"/>
  <c r="BX34" i="15"/>
  <c r="BU18" i="15"/>
  <c r="BV23" i="1"/>
  <c r="BW23" i="1" s="1"/>
  <c r="BV24" i="1"/>
  <c r="BW24" i="1" s="1"/>
  <c r="BV29" i="1"/>
  <c r="BW29" i="1" s="1"/>
  <c r="BV31" i="1"/>
  <c r="BW31" i="1" s="1"/>
  <c r="CM22" i="1"/>
  <c r="CO22" i="1" s="1"/>
  <c r="BX21" i="15"/>
  <c r="BY21" i="15"/>
  <c r="BY22" i="15"/>
  <c r="BX25" i="20"/>
  <c r="BY35" i="18"/>
  <c r="CS22" i="15"/>
  <c r="BS18" i="16"/>
  <c r="BV38" i="15"/>
  <c r="BX37" i="20"/>
  <c r="BX22" i="15"/>
  <c r="BY23" i="15"/>
  <c r="BX23" i="15"/>
  <c r="BY30" i="21"/>
  <c r="BX30" i="21"/>
  <c r="BX22" i="19"/>
  <c r="BY22" i="19"/>
  <c r="BY37" i="20"/>
  <c r="BY33" i="18"/>
  <c r="BY36" i="17"/>
  <c r="CN38" i="15"/>
  <c r="CN18" i="16" s="1"/>
  <c r="CJ18" i="16"/>
  <c r="CQ18" i="16"/>
  <c r="BV33" i="1"/>
  <c r="BW33" i="1" s="1"/>
  <c r="BX34" i="18"/>
  <c r="Q40" i="18"/>
  <c r="CS35" i="23"/>
  <c r="CS23" i="23"/>
  <c r="CS38" i="23"/>
  <c r="BS18" i="23"/>
  <c r="CN36" i="1"/>
  <c r="CP36" i="1" s="1"/>
  <c r="CN22" i="1"/>
  <c r="CP22" i="1" s="1"/>
  <c r="CM25" i="1"/>
  <c r="CO25" i="1" s="1"/>
  <c r="CN25" i="1"/>
  <c r="CP25" i="1" s="1"/>
  <c r="CM32" i="1"/>
  <c r="CO32" i="1" s="1"/>
  <c r="BX26" i="22"/>
  <c r="BY26" i="22"/>
  <c r="BX27" i="22"/>
  <c r="BY27" i="22"/>
  <c r="CL18" i="23"/>
  <c r="BX21" i="22"/>
  <c r="BX33" i="23"/>
  <c r="BX23" i="23"/>
  <c r="BY23" i="23"/>
  <c r="BY21" i="23"/>
  <c r="BX22" i="23"/>
  <c r="BY22" i="23"/>
  <c r="BX21" i="23"/>
  <c r="BX32" i="23"/>
  <c r="Q40" i="12"/>
  <c r="Q40" i="20"/>
  <c r="CU30" i="20" l="1"/>
  <c r="BY30" i="17"/>
  <c r="BX26" i="21"/>
  <c r="BX36" i="21"/>
  <c r="BY35" i="15"/>
  <c r="BX29" i="15"/>
  <c r="BX27" i="21"/>
  <c r="BX29" i="18"/>
  <c r="BX36" i="12"/>
  <c r="BY30" i="18"/>
  <c r="CS35" i="15"/>
  <c r="BY37" i="12"/>
  <c r="BY30" i="15"/>
  <c r="BY37" i="17"/>
  <c r="BY35" i="12"/>
  <c r="CQ27" i="12"/>
  <c r="BX31" i="19"/>
  <c r="BY37" i="16"/>
  <c r="CS30" i="19"/>
  <c r="CU30" i="19" s="1"/>
  <c r="BY29" i="21"/>
  <c r="BY29" i="15"/>
  <c r="BX33" i="21"/>
  <c r="CR35" i="12"/>
  <c r="BX27" i="19"/>
  <c r="BX35" i="19"/>
  <c r="CS21" i="15"/>
  <c r="BY37" i="23"/>
  <c r="BY26" i="19"/>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T23"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W30" i="19"/>
  <c r="CT30" i="19"/>
  <c r="CS20" i="19"/>
  <c r="CV20" i="19" s="1"/>
  <c r="CV30" i="19"/>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U26" i="15"/>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T40" i="23"/>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T34" i="21"/>
  <c r="CV31" i="15"/>
  <c r="BY23" i="18"/>
  <c r="CR27" i="12"/>
  <c r="CS32" i="15"/>
  <c r="CU32" i="15" s="1"/>
  <c r="BX31" i="21"/>
  <c r="BY36" i="23"/>
  <c r="BX23" i="21"/>
  <c r="BY23" i="21"/>
  <c r="BY32" i="19"/>
  <c r="CV31" i="20"/>
  <c r="BY25" i="12"/>
  <c r="BX31" i="12"/>
  <c r="CS20" i="22"/>
  <c r="CV20" i="22" s="1"/>
  <c r="CS29" i="23"/>
  <c r="CU29" i="23" s="1"/>
  <c r="CQ26" i="1"/>
  <c r="CS33" i="23"/>
  <c r="CS32" i="23"/>
  <c r="CV34" i="23"/>
  <c r="CT21" i="23"/>
  <c r="CU34" i="23"/>
  <c r="CT34" i="23"/>
  <c r="CS31" i="23"/>
  <c r="CT29" i="22"/>
  <c r="CU29" i="22"/>
  <c r="CW29" i="22"/>
  <c r="CV29" i="22"/>
  <c r="CS28" i="22"/>
  <c r="CW28" i="22" s="1"/>
  <c r="CU34" i="22"/>
  <c r="CW34" i="22"/>
  <c r="CW22" i="21"/>
  <c r="CT22" i="21"/>
  <c r="CV34" i="21"/>
  <c r="CU34"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W36" i="16"/>
  <c r="CU34" i="16"/>
  <c r="CW34" i="16"/>
  <c r="CT37" i="19"/>
  <c r="CU21" i="15"/>
  <c r="CT21" i="15"/>
  <c r="CV21" i="15"/>
  <c r="CW21" i="15"/>
  <c r="CW22" i="15"/>
  <c r="CU22" i="15"/>
  <c r="CV22" i="15"/>
  <c r="CT22" i="15"/>
  <c r="CW38" i="15"/>
  <c r="CW18" i="16" s="1"/>
  <c r="CU38" i="15"/>
  <c r="CU18" i="16" s="1"/>
  <c r="CS18" i="16"/>
  <c r="CW38" i="16"/>
  <c r="CW18" i="17" s="1"/>
  <c r="CS18" i="17"/>
  <c r="CU24" i="16"/>
  <c r="CW24" i="16"/>
  <c r="CT24" i="16"/>
  <c r="CV24" i="16"/>
  <c r="BW38" i="15"/>
  <c r="BV18" i="16"/>
  <c r="CW23" i="15"/>
  <c r="CU23" i="15"/>
  <c r="CV23" i="15"/>
  <c r="CT23" i="15"/>
  <c r="Q40" i="15"/>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U26" i="16" l="1"/>
  <c r="CV37" i="15"/>
  <c r="CS35" i="12"/>
  <c r="CU35" i="12" s="1"/>
  <c r="CU37" i="15"/>
  <c r="CW19" i="16"/>
  <c r="BW38" i="12"/>
  <c r="BX38" i="12" s="1"/>
  <c r="BX18" i="15" s="1"/>
  <c r="CW31" i="15"/>
  <c r="CW33" i="16"/>
  <c r="CU36" i="22"/>
  <c r="CW26" i="21"/>
  <c r="CU37" i="23"/>
  <c r="CS33" i="12"/>
  <c r="CU33" i="12" s="1"/>
  <c r="CV21" i="23"/>
  <c r="CT37" i="15"/>
  <c r="CU19" i="23"/>
  <c r="CV36" i="22"/>
  <c r="CV26" i="21"/>
  <c r="CU19" i="17"/>
  <c r="CU26" i="21"/>
  <c r="CW38" i="20"/>
  <c r="CW18" i="21" s="1"/>
  <c r="CW21" i="23"/>
  <c r="CW24" i="15"/>
  <c r="CX30" i="19"/>
  <c r="CT26" i="18"/>
  <c r="CU28" i="15"/>
  <c r="CV28" i="15"/>
  <c r="CU26" i="18"/>
  <c r="CS26" i="12"/>
  <c r="CT28" i="15"/>
  <c r="CV26" i="18"/>
  <c r="CV25" i="23"/>
  <c r="CX25" i="23" s="1"/>
  <c r="CW29" i="20"/>
  <c r="CS31" i="12"/>
  <c r="CV31" i="12" s="1"/>
  <c r="CW34" i="15"/>
  <c r="CW25" i="23"/>
  <c r="CS29" i="12"/>
  <c r="CV29" i="12" s="1"/>
  <c r="CS21" i="12"/>
  <c r="CT21" i="12" s="1"/>
  <c r="CV20" i="15"/>
  <c r="CW20" i="15"/>
  <c r="CU20" i="15"/>
  <c r="CX36" i="15"/>
  <c r="P36" i="15" s="1"/>
  <c r="CT29" i="15"/>
  <c r="CV26" i="15"/>
  <c r="CW26" i="15"/>
  <c r="CW29" i="15"/>
  <c r="CU29" i="15"/>
  <c r="CU21" i="16"/>
  <c r="CT38" i="16"/>
  <c r="CT18" i="17" s="1"/>
  <c r="CV37" i="16"/>
  <c r="CU36" i="16"/>
  <c r="CU37" i="16"/>
  <c r="CT37" i="16"/>
  <c r="CT29" i="16"/>
  <c r="CV33" i="16"/>
  <c r="CU33" i="16"/>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X22" i="18" s="1"/>
  <c r="P22" i="18" s="1"/>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T30" i="18"/>
  <c r="CT20" i="18"/>
  <c r="CV20" i="18"/>
  <c r="CW20" i="18"/>
  <c r="BW18" i="18"/>
  <c r="CV19" i="18" s="1"/>
  <c r="BX38" i="17"/>
  <c r="BX18" i="18" s="1"/>
  <c r="BY38" i="17"/>
  <c r="BY18" i="18" s="1"/>
  <c r="CT38" i="17"/>
  <c r="CU23" i="17"/>
  <c r="CX35" i="17"/>
  <c r="CU33" i="17"/>
  <c r="CT33" i="17"/>
  <c r="CW33" i="17"/>
  <c r="CW23" i="17"/>
  <c r="CT36" i="16"/>
  <c r="CX36" i="16" s="1"/>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W29" i="12"/>
  <c r="CS27" i="1"/>
  <c r="CV27" i="1" s="1"/>
  <c r="CW26" i="12"/>
  <c r="CT26" i="12"/>
  <c r="CV26" i="12"/>
  <c r="CU26" i="12"/>
  <c r="CV32" i="12"/>
  <c r="CS25" i="12"/>
  <c r="CW33" i="12"/>
  <c r="CW32" i="12"/>
  <c r="CV33" i="12"/>
  <c r="CT33" i="12"/>
  <c r="CU24" i="12"/>
  <c r="CT24" i="12"/>
  <c r="CW24" i="12"/>
  <c r="CV24" i="12"/>
  <c r="CU31" i="12"/>
  <c r="CN18" i="15"/>
  <c r="CP38" i="12"/>
  <c r="CP18" i="15" s="1"/>
  <c r="CM18" i="15"/>
  <c r="CO38" i="12"/>
  <c r="CS34" i="1"/>
  <c r="CV34" i="1" s="1"/>
  <c r="CS30" i="1"/>
  <c r="CV30" i="1" s="1"/>
  <c r="CV19" i="20"/>
  <c r="CU19" i="19"/>
  <c r="CS19" i="1"/>
  <c r="CX19" i="1" s="1"/>
  <c r="P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21" i="15"/>
  <c r="CX35" i="23"/>
  <c r="CX38" i="23"/>
  <c r="CX23" i="15"/>
  <c r="CV38" i="18"/>
  <c r="CV18" i="19" s="1"/>
  <c r="CX24" i="23"/>
  <c r="CX28" i="23"/>
  <c r="CX36" i="23"/>
  <c r="CX35" i="22"/>
  <c r="P35" i="22" s="1"/>
  <c r="CX31" i="22"/>
  <c r="P31" i="22" s="1"/>
  <c r="CX32" i="22"/>
  <c r="P32" i="22" s="1"/>
  <c r="CX33" i="16" l="1"/>
  <c r="CT23" i="12"/>
  <c r="CX37" i="15"/>
  <c r="P37" i="15" s="1"/>
  <c r="CX21" i="23"/>
  <c r="P21" i="23" s="1"/>
  <c r="CW27" i="12"/>
  <c r="CX26" i="15"/>
  <c r="P26" i="15" s="1"/>
  <c r="CX26" i="21"/>
  <c r="P26" i="21" s="1"/>
  <c r="CX27" i="16"/>
  <c r="P27" i="16" s="1"/>
  <c r="CX30" i="22"/>
  <c r="P30" i="22" s="1"/>
  <c r="CX21" i="18"/>
  <c r="CX29" i="15"/>
  <c r="P29" i="15" s="1"/>
  <c r="CX26" i="18"/>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P20" i="23" s="1"/>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33" i="12"/>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BY19" i="19" l="1"/>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P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3"/>
  <c r="S43" i="23" s="1"/>
  <c r="A49" i="23"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alcChain>
</file>

<file path=xl/sharedStrings.xml><?xml version="1.0" encoding="utf-8"?>
<sst xmlns="http://schemas.openxmlformats.org/spreadsheetml/2006/main" count="1904" uniqueCount="583">
  <si>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</si>
  <si>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</si>
  <si>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</si>
  <si>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</si>
  <si>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</si>
  <si>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</si>
  <si>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</si>
  <si>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</si>
  <si>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</si>
  <si>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</si>
  <si>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</si>
  <si>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</si>
  <si>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</si>
  <si>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</si>
  <si>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</si>
  <si>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</si>
  <si>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</si>
  <si>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</si>
  <si>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</si>
  <si>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</si>
  <si>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</si>
  <si>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</si>
  <si>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</si>
  <si>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</si>
  <si>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</si>
  <si>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</si>
  <si>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</si>
  <si>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</si>
  <si>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</si>
  <si>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</si>
  <si>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</si>
  <si>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</si>
  <si>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</si>
  <si>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</si>
  <si>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</si>
  <si>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</si>
  <si>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</si>
  <si>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</si>
  <si>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</si>
  <si>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</si>
  <si>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</si>
  <si>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</si>
  <si>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</si>
  <si>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</si>
  <si>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</si>
  <si>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</si>
  <si>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</si>
  <si>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</si>
  <si>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</si>
  <si>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</si>
  <si>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</si>
  <si>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</si>
  <si>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</si>
  <si>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</si>
  <si>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</si>
  <si>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</si>
  <si>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</si>
  <si>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</si>
  <si>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</si>
  <si>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</si>
  <si>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</si>
  <si>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</si>
  <si>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</si>
  <si>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</si>
  <si>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</si>
  <si>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</si>
  <si>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</si>
  <si>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</si>
  <si>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</si>
  <si>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</si>
  <si>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</si>
  <si>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</si>
  <si>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</si>
  <si>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</si>
  <si>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</si>
  <si>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</si>
  <si>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</si>
  <si>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</si>
  <si>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</si>
  <si>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</si>
  <si>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</si>
  <si>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</si>
  <si>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</si>
  <si>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</si>
  <si>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</si>
  <si>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</si>
  <si>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</si>
  <si>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</si>
  <si>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</si>
  <si>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</si>
  <si>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</si>
  <si>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</si>
  <si>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</si>
  <si>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</si>
  <si>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</si>
  <si>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</si>
  <si>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</si>
  <si>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</si>
  <si>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</si>
  <si>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</si>
  <si>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</si>
  <si>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</si>
  <si>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</si>
  <si>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</si>
  <si>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</si>
  <si>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</si>
  <si>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</si>
  <si>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</si>
  <si>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</si>
  <si>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</si>
  <si>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</si>
  <si>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</si>
  <si>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</si>
  <si>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</si>
  <si>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</si>
  <si>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</si>
  <si>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</si>
  <si>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</si>
  <si>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</si>
  <si>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</si>
  <si>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</si>
  <si>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Applied Chemistry</t>
  </si>
  <si>
    <t>B.CRP</t>
  </si>
  <si>
    <t>Departments</t>
  </si>
  <si>
    <t>Subjects</t>
  </si>
  <si>
    <t>Civil</t>
  </si>
  <si>
    <t>Mechanical</t>
  </si>
  <si>
    <t>Electrical</t>
  </si>
  <si>
    <t>Electronic</t>
  </si>
  <si>
    <t>Telecommunication</t>
  </si>
  <si>
    <t>Biomedical</t>
  </si>
  <si>
    <t>Computer Systems</t>
  </si>
  <si>
    <t>Software</t>
  </si>
  <si>
    <t>Chemical</t>
  </si>
  <si>
    <t>Petroleum and Natural Gas</t>
  </si>
  <si>
    <t>Mining</t>
  </si>
  <si>
    <t>Metallurgy and Materials</t>
  </si>
  <si>
    <t>Textile</t>
  </si>
  <si>
    <t>Industrial</t>
  </si>
  <si>
    <t>Environmental</t>
  </si>
  <si>
    <t>Engineering Drawing</t>
  </si>
  <si>
    <t>Islamic Studies/Ethics</t>
  </si>
  <si>
    <t>Functional English</t>
  </si>
  <si>
    <t>Pakistan Studies</t>
  </si>
  <si>
    <t>Applied Calculus</t>
  </si>
  <si>
    <t>Applied Physics</t>
  </si>
  <si>
    <t>Introduction to Computing</t>
  </si>
  <si>
    <t>Computer Fundamentals</t>
  </si>
  <si>
    <t>Computer Programming</t>
  </si>
  <si>
    <t>Calculus &amp; Statistical Methods</t>
  </si>
  <si>
    <t>Introduction to Environmental Engineering</t>
  </si>
  <si>
    <t>Engineering Drawing &amp; Graphics</t>
  </si>
  <si>
    <t>Introduction to Computing &amp; Programming</t>
  </si>
  <si>
    <t>Engineering Drawing &amp; Computer Graphics</t>
  </si>
  <si>
    <t>Engineering Statics</t>
  </si>
  <si>
    <t>Electrical Workshop Practice</t>
  </si>
  <si>
    <t>Professional Ethics</t>
  </si>
  <si>
    <t>Basic Electrical Engineering</t>
  </si>
  <si>
    <t>Fundamentals of Petroleum Engineering</t>
  </si>
  <si>
    <t>Introduction to Textile Engineering</t>
  </si>
  <si>
    <t>Introduction to Planning</t>
  </si>
  <si>
    <t>Surveying</t>
  </si>
  <si>
    <t>Surveying-I</t>
  </si>
  <si>
    <t>Engineering Materials</t>
  </si>
  <si>
    <t>Electronic Workshop</t>
  </si>
  <si>
    <t>Basic Biology</t>
  </si>
  <si>
    <t>Electrical Technology</t>
  </si>
  <si>
    <t>Model Making</t>
  </si>
  <si>
    <t>Basic Electronics</t>
  </si>
  <si>
    <t xml:space="preserve">Functional English </t>
  </si>
  <si>
    <t>Linear Algebra and Analytical Geometry</t>
  </si>
  <si>
    <t>Linear Algebra &amp; Analytical Geometry</t>
  </si>
  <si>
    <t xml:space="preserve">Linear Algebra &amp; Analytical Geometry  </t>
  </si>
  <si>
    <t>Architectural Design for Planners</t>
  </si>
  <si>
    <t>Engineering Dynamics</t>
  </si>
  <si>
    <t>Basic Electrical Technology</t>
  </si>
  <si>
    <t>Applied Geology</t>
  </si>
  <si>
    <t>Mechanics of Materials</t>
  </si>
  <si>
    <t>Engineering Mechanics</t>
  </si>
  <si>
    <t>Linear Circuit Analysis</t>
  </si>
  <si>
    <t>Biophysics</t>
  </si>
  <si>
    <t>Applied Thermodynamics</t>
  </si>
  <si>
    <t>Basic Business Management</t>
  </si>
  <si>
    <t>Communication Skills</t>
  </si>
  <si>
    <t>Differential Equations &amp; Laplace Transform</t>
  </si>
  <si>
    <t>Manufacturing Processes</t>
  </si>
  <si>
    <t>Planning Data Analysis</t>
  </si>
  <si>
    <t>Civil Engineering Drawing</t>
  </si>
  <si>
    <t>Chemical Process Technology</t>
  </si>
  <si>
    <t>Industrial Engineering &amp; Management</t>
  </si>
  <si>
    <t>Engineering Geology</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</si>
  <si>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</si>
  <si>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</si>
  <si>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</si>
  <si>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</si>
  <si>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</si>
  <si>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</si>
  <si>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</si>
  <si>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</si>
  <si>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</si>
  <si>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</si>
  <si>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</si>
  <si>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Petroleum &amp; Natural Gas Engineering</t>
  </si>
  <si>
    <t>Metallurgy &amp; Materials Engineering</t>
  </si>
  <si>
    <t xml:space="preserve">Architecture </t>
  </si>
  <si>
    <t>City &amp; Regional Planning</t>
  </si>
  <si>
    <t>ABS</t>
  </si>
  <si>
    <t>Digital Logic &amp; Design</t>
  </si>
  <si>
    <t>Electrical Circuits &amp; Systems</t>
  </si>
  <si>
    <t>Textile Raw Material</t>
  </si>
  <si>
    <t>Socio-economic Aspects of Planning</t>
  </si>
  <si>
    <t>Linear Algebra, Differential Equations &amp; Analytical Geometry</t>
  </si>
  <si>
    <t>Industrial Economics &amp; Management</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</si>
  <si>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</si>
  <si>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</si>
  <si>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</si>
  <si>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</si>
  <si>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</si>
  <si>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</si>
  <si>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</si>
  <si>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</si>
  <si>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</si>
  <si>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</si>
  <si>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</si>
  <si>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</si>
  <si>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</si>
  <si>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</si>
  <si>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</si>
  <si>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</si>
  <si>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</si>
  <si>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</si>
  <si>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</si>
  <si>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</si>
  <si>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</si>
  <si>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</si>
  <si>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</si>
  <si>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</si>
  <si>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</si>
  <si>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</si>
  <si>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</si>
  <si>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</si>
  <si>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Basic Mathematics</t>
  </si>
  <si>
    <t>Mining Engineering Fundamentals</t>
  </si>
  <si>
    <t xml:space="preserve">Technical Drawing </t>
  </si>
  <si>
    <t>Inorganic &amp; Organic Chemistry</t>
  </si>
  <si>
    <t xml:space="preserve">Islamic Studies/Ethics </t>
  </si>
  <si>
    <t xml:space="preserve">Pakistan Studies </t>
  </si>
  <si>
    <t xml:space="preserve">Introduction to Engineering Materials </t>
  </si>
  <si>
    <t xml:space="preserve">Electrical Engineering </t>
  </si>
  <si>
    <t>Visual Communication</t>
  </si>
  <si>
    <t xml:space="preserve">Object Oriented Programming </t>
  </si>
  <si>
    <t xml:space="preserve">Electrical Circuits </t>
  </si>
  <si>
    <t xml:space="preserve">Fluid Mechanics </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</si>
  <si>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</si>
  <si>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</si>
  <si>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</si>
  <si>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</si>
  <si>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</si>
  <si>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</si>
  <si>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</si>
  <si>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</si>
  <si>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</si>
  <si>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</si>
  <si>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</si>
  <si>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Introduction to Programming</t>
  </si>
  <si>
    <t>Mechatronic Engineering</t>
  </si>
  <si>
    <t>Environmental Physics</t>
  </si>
  <si>
    <t>Introduction to Software Engineering</t>
  </si>
  <si>
    <t>Foundation Studio-I</t>
  </si>
  <si>
    <t xml:space="preserve">For queries and problems contact to Aijaz Ali Brohi, Senior Software Engineer at 7609 </t>
  </si>
  <si>
    <t>Mechatronics</t>
  </si>
  <si>
    <t>Textile Mechanics</t>
  </si>
  <si>
    <t>Building Materials-I</t>
  </si>
  <si>
    <t>Foundation Studio-II</t>
  </si>
  <si>
    <t xml:space="preserve">Computer Programming </t>
  </si>
  <si>
    <t>Chemical Process Calculation-I</t>
  </si>
  <si>
    <t xml:space="preserve">Applied Physics </t>
  </si>
  <si>
    <t>Calculus</t>
  </si>
  <si>
    <t xml:space="preserve">Introduction to Computing and Programming </t>
  </si>
  <si>
    <t>Engineering Drawing &amp; CAD</t>
  </si>
  <si>
    <t>19CE</t>
  </si>
  <si>
    <t xml:space="preserve">Civil Engineering material </t>
  </si>
  <si>
    <t>Geometrical Drawing</t>
  </si>
  <si>
    <t>K19CE</t>
  </si>
  <si>
    <t>19ME</t>
  </si>
  <si>
    <t>K19ME</t>
  </si>
  <si>
    <t>19EL</t>
  </si>
  <si>
    <t>19ES</t>
  </si>
  <si>
    <t>19TL</t>
  </si>
  <si>
    <t>19BM</t>
  </si>
  <si>
    <t>19CS</t>
  </si>
  <si>
    <t>19CH</t>
  </si>
  <si>
    <t>K19SW</t>
  </si>
  <si>
    <t>19SW</t>
  </si>
  <si>
    <t>K19PG</t>
  </si>
  <si>
    <t>19PG</t>
  </si>
  <si>
    <t>19MN</t>
  </si>
  <si>
    <t>19MT</t>
  </si>
  <si>
    <t>19TE</t>
  </si>
  <si>
    <t>19IN</t>
  </si>
  <si>
    <t>19AR</t>
  </si>
  <si>
    <t>19CRP</t>
  </si>
  <si>
    <t>19EE</t>
  </si>
  <si>
    <t>19MTE</t>
  </si>
  <si>
    <t>K19First</t>
  </si>
  <si>
    <t xml:space="preserve">Civil Engineering Material </t>
  </si>
  <si>
    <t>Islamic studies/Ethics</t>
  </si>
  <si>
    <t>K19EL</t>
  </si>
  <si>
    <t>K19ES</t>
  </si>
  <si>
    <t xml:space="preserve">Applied Calculus </t>
  </si>
  <si>
    <t>Introduction to Information &amp; Communication Technologies</t>
  </si>
  <si>
    <t>Programming Fundamentals</t>
  </si>
  <si>
    <t>Assignments/ Project/ Presentation</t>
  </si>
  <si>
    <t>Quizzes / Test(s)</t>
  </si>
  <si>
    <t>Surveying -I</t>
  </si>
  <si>
    <t>Basic Electoronics</t>
  </si>
  <si>
    <t>Islamic Studies</t>
  </si>
  <si>
    <t xml:space="preserve">Linear Circuit Analysis </t>
  </si>
  <si>
    <t xml:space="preserve">Applied Mechancis </t>
  </si>
  <si>
    <t>Circuit Analysis</t>
  </si>
  <si>
    <t>Professional Practices</t>
  </si>
  <si>
    <t xml:space="preserve">Engineering Drawing &amp; Graphics </t>
  </si>
  <si>
    <t>Linera Algebra &amp; Analhytical Geometry</t>
  </si>
  <si>
    <t xml:space="preserve">Introduction to Compting </t>
  </si>
  <si>
    <t xml:space="preserve">Mineral Processing </t>
  </si>
  <si>
    <t>Introduction to Microbiology</t>
  </si>
  <si>
    <t>Enviornmental Chemistry</t>
  </si>
  <si>
    <t>20CE</t>
  </si>
  <si>
    <t>21CE</t>
  </si>
  <si>
    <t>K20CE</t>
  </si>
  <si>
    <t>K21CE</t>
  </si>
  <si>
    <t>20ME</t>
  </si>
  <si>
    <t>21ME</t>
  </si>
  <si>
    <t>20EL</t>
  </si>
  <si>
    <t>21EL</t>
  </si>
  <si>
    <t>K20EL</t>
  </si>
  <si>
    <t>K21EL</t>
  </si>
  <si>
    <t>20ES</t>
  </si>
  <si>
    <t>21ES</t>
  </si>
  <si>
    <t>K20ES</t>
  </si>
  <si>
    <t>K21ES</t>
  </si>
  <si>
    <t>20TL</t>
  </si>
  <si>
    <t>21TL</t>
  </si>
  <si>
    <t>20BM</t>
  </si>
  <si>
    <t>21BM</t>
  </si>
  <si>
    <t>20CS</t>
  </si>
  <si>
    <t>21CS</t>
  </si>
  <si>
    <t>20SW</t>
  </si>
  <si>
    <t>21SW</t>
  </si>
  <si>
    <t>K20SW</t>
  </si>
  <si>
    <t>K21SW</t>
  </si>
  <si>
    <t>20CH</t>
  </si>
  <si>
    <t>21CH</t>
  </si>
  <si>
    <t>20PG</t>
  </si>
  <si>
    <t>21PG</t>
  </si>
  <si>
    <t>K20PG</t>
  </si>
  <si>
    <t>K21PG</t>
  </si>
  <si>
    <t>20MN</t>
  </si>
  <si>
    <t>21MN</t>
  </si>
  <si>
    <t>20MT</t>
  </si>
  <si>
    <t>21MT</t>
  </si>
  <si>
    <t>20TE</t>
  </si>
  <si>
    <t>21TE</t>
  </si>
  <si>
    <t>20IN</t>
  </si>
  <si>
    <t>21IN</t>
  </si>
  <si>
    <t>20AR</t>
  </si>
  <si>
    <t>21AR</t>
  </si>
  <si>
    <t>20CRP</t>
  </si>
  <si>
    <t>21CRP</t>
  </si>
  <si>
    <t>20EE</t>
  </si>
  <si>
    <t>21EE</t>
  </si>
  <si>
    <t>20MTE</t>
  </si>
  <si>
    <t>21MTE</t>
  </si>
  <si>
    <t xml:space="preserve"> Quizzes / Test(s) </t>
  </si>
  <si>
    <t>Assignments / Project / Presentation</t>
  </si>
  <si>
    <t xml:space="preserve">Transportation Engineering </t>
  </si>
  <si>
    <t xml:space="preserve">Differential Equations, Fourier Series &amp; Laplace Transforms </t>
  </si>
  <si>
    <t>Fluid Mechanics &amp; Hydraulics</t>
  </si>
  <si>
    <t>Surveying-II</t>
  </si>
  <si>
    <t>Strength of Materials-I</t>
  </si>
  <si>
    <t xml:space="preserve">Complex Variables &amp; Transforms </t>
  </si>
  <si>
    <t xml:space="preserve">Thermodynamics-I </t>
  </si>
  <si>
    <t>Fluid Mechanics-I</t>
  </si>
  <si>
    <t xml:space="preserve">Differential Equations &amp; Fourier Series </t>
  </si>
  <si>
    <t xml:space="preserve">Electronic Devices &amp; Circuits  </t>
  </si>
  <si>
    <t>Theory of E.M.F</t>
  </si>
  <si>
    <t xml:space="preserve">Applied Thermodynamics </t>
  </si>
  <si>
    <t>Electrical Machines</t>
  </si>
  <si>
    <t>Electronics Circuit Design</t>
  </si>
  <si>
    <t xml:space="preserve">Digital Electronics </t>
  </si>
  <si>
    <t xml:space="preserve">Measurement &amp; Instrumentation </t>
  </si>
  <si>
    <t xml:space="preserve">Engineering Management </t>
  </si>
  <si>
    <t>Computer Aided Engineering Design</t>
  </si>
  <si>
    <t xml:space="preserve">Digital Logic &amp; Design </t>
  </si>
  <si>
    <t xml:space="preserve">Amplifier &amp; Oscillators </t>
  </si>
  <si>
    <t xml:space="preserve">Engineering Economics &amp; Management </t>
  </si>
  <si>
    <t>Physiology-I</t>
  </si>
  <si>
    <t xml:space="preserve">Biochemistry </t>
  </si>
  <si>
    <t xml:space="preserve">Electronic Circuit Design </t>
  </si>
  <si>
    <t xml:space="preserve">Human Anatomy </t>
  </si>
  <si>
    <t>Differential Equations</t>
  </si>
  <si>
    <t xml:space="preserve">Computer Architecture and Assembly Programming </t>
  </si>
  <si>
    <t xml:space="preserve">Computer Graphics </t>
  </si>
  <si>
    <t xml:space="preserve">Data Structure &amp; Algorithms </t>
  </si>
  <si>
    <t>Software Requirements Engineering</t>
  </si>
  <si>
    <t>Database Systems</t>
  </si>
  <si>
    <t>Operations Research</t>
  </si>
  <si>
    <t>Software Economics &amp; Management</t>
  </si>
  <si>
    <t>Heat Transfer Operation</t>
  </si>
  <si>
    <t xml:space="preserve">Physical &amp; Analytical Chemistry </t>
  </si>
  <si>
    <t>Engineering Thermodynamics</t>
  </si>
  <si>
    <t>Engineering Economics</t>
  </si>
  <si>
    <t xml:space="preserve">Computer Programming &amp; Software Applications </t>
  </si>
  <si>
    <t xml:space="preserve">Differential Equations &amp; Complex Variables </t>
  </si>
  <si>
    <t xml:space="preserve">Introduction to Electrical Engineering </t>
  </si>
  <si>
    <t xml:space="preserve">Technical Writing &amp; Presentation Skills </t>
  </si>
  <si>
    <t xml:space="preserve">Petroleum Geology &amp; Geophysical Prospecting </t>
  </si>
  <si>
    <t xml:space="preserve">General Geology </t>
  </si>
  <si>
    <t>Strength of Materials</t>
  </si>
  <si>
    <t xml:space="preserve">Communication Skills </t>
  </si>
  <si>
    <t xml:space="preserve">Instrumentation &amp; Control </t>
  </si>
  <si>
    <t xml:space="preserve">Industrial Safety &amp; Environmental Engineering </t>
  </si>
  <si>
    <t>Materials Thermodynamics</t>
  </si>
  <si>
    <t>Physical Metallurgy-I</t>
  </si>
  <si>
    <t xml:space="preserve">Fibre Science </t>
  </si>
  <si>
    <t xml:space="preserve">Textile Engineering Utilities &amp; Services </t>
  </si>
  <si>
    <t xml:space="preserve">Introduction to Computer &amp; C++ Programming </t>
  </si>
  <si>
    <t>Yarn Manufacturing-I</t>
  </si>
  <si>
    <t>Management Information System</t>
  </si>
  <si>
    <t xml:space="preserve">Materials &amp; Processes </t>
  </si>
  <si>
    <t xml:space="preserve">Mechanics of Machines </t>
  </si>
  <si>
    <t>Physical Environmental Studies</t>
  </si>
  <si>
    <t xml:space="preserve">Architectural Design-I </t>
  </si>
  <si>
    <t>History of Art &amp; Architecture-I</t>
  </si>
  <si>
    <t xml:space="preserve">Statics </t>
  </si>
  <si>
    <t>Building Materials-II</t>
  </si>
  <si>
    <t>Computer Aided Design-I</t>
  </si>
  <si>
    <t xml:space="preserve">History of Urban Planning </t>
  </si>
  <si>
    <t xml:space="preserve">Communication Skills and Report Writing </t>
  </si>
  <si>
    <t xml:space="preserve">Construction Technology </t>
  </si>
  <si>
    <t xml:space="preserve">Ecological Management </t>
  </si>
  <si>
    <t>Engineering Materials &amp; Environment</t>
  </si>
  <si>
    <t>Engineering Drawing &amp; Practices</t>
  </si>
  <si>
    <t xml:space="preserve">Water Supply Engineering </t>
  </si>
  <si>
    <t>Data Structures &amp; Object Oriented Programming</t>
  </si>
  <si>
    <t xml:space="preserve">Ordinary &amp; Partial Differential Equations </t>
  </si>
  <si>
    <t xml:space="preserve">Actuating System </t>
  </si>
  <si>
    <t xml:space="preserve">Engineering Dynamics </t>
  </si>
  <si>
    <t xml:space="preserve">Mechanics of Materials </t>
  </si>
  <si>
    <t xml:space="preserve">Digital Logic Design </t>
  </si>
  <si>
    <t>Summer Regular</t>
  </si>
  <si>
    <t>Planning Law</t>
  </si>
  <si>
    <t>Housing</t>
  </si>
  <si>
    <t>Transportation Planning</t>
  </si>
  <si>
    <t>Mapping &amp; Remote Sensing</t>
  </si>
  <si>
    <t>Computer Aided Design</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</si>
  <si>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</si>
  <si>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</si>
  <si>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</si>
  <si>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</si>
  <si>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</si>
  <si>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</si>
  <si>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</si>
  <si>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</si>
  <si>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</si>
  <si>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</si>
  <si>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</si>
  <si>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</si>
  <si>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</si>
  <si>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Planning Techniques </t>
  </si>
  <si>
    <t xml:space="preserve">Urban Renewal   </t>
  </si>
  <si>
    <t xml:space="preserve">Environmental Engineering </t>
  </si>
  <si>
    <t xml:space="preserve">Site Planning &amp; Urban Design </t>
  </si>
  <si>
    <t xml:space="preserve">Information &amp; Database Management    </t>
  </si>
  <si>
    <t xml:space="preserve">Communication Skills &amp; Report Writing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</si>
  <si>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</si>
  <si>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</si>
  <si>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</si>
  <si>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</si>
  <si>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</si>
  <si>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</si>
  <si>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</si>
  <si>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</si>
  <si>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</si>
  <si>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</si>
  <si>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</si>
  <si>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Introduction to Geographical Information Systems</t>
  </si>
  <si>
    <t>Architecture Design-V</t>
  </si>
  <si>
    <t>Architecture in Pakistan</t>
  </si>
  <si>
    <t>Interior Design</t>
  </si>
  <si>
    <t>Building Economics</t>
  </si>
  <si>
    <t>Structure in Architecture-IV</t>
  </si>
  <si>
    <t>Working Drawing &amp; Details-II</t>
  </si>
  <si>
    <t>District &amp; Regional Planning</t>
  </si>
  <si>
    <t>Master Planning-I</t>
  </si>
  <si>
    <t>Project Planning &amp; Management</t>
  </si>
  <si>
    <t>Landuse &amp; Building Control</t>
  </si>
  <si>
    <t>Community Development</t>
  </si>
  <si>
    <t xml:space="preserve">Information &amp; Database Management System </t>
  </si>
  <si>
    <t>Architectural Design-I</t>
  </si>
  <si>
    <t>Statics</t>
  </si>
  <si>
    <t>K20ME</t>
  </si>
  <si>
    <t>K21ME</t>
  </si>
  <si>
    <t>Architectural Design-VI</t>
  </si>
  <si>
    <t>Architectural Conservation</t>
  </si>
  <si>
    <t>Urban Planning &amp; Design-II</t>
  </si>
  <si>
    <t>Architectural Research Methods</t>
  </si>
  <si>
    <t>Energy Efficient Architecture</t>
  </si>
  <si>
    <t>Construction Planning &amp; Management</t>
  </si>
  <si>
    <t>Foundation Engineering</t>
  </si>
  <si>
    <t xml:space="preserve">Environmental Engineering-II  </t>
  </si>
  <si>
    <t>Drainage Engineering</t>
  </si>
  <si>
    <t>Thesis/Project-II</t>
  </si>
  <si>
    <t>Petroleum Refinery Engineering</t>
  </si>
  <si>
    <t>Chemical Process Design &amp; Simulation</t>
  </si>
  <si>
    <t>Industrial Management</t>
  </si>
  <si>
    <t>Entrepreneurship</t>
  </si>
  <si>
    <t>Maintenance Engineering &amp; Risk Management</t>
  </si>
  <si>
    <t>Project/Thesis-II</t>
  </si>
  <si>
    <t xml:space="preserve">Finance Planning &amp; Management </t>
  </si>
  <si>
    <t>Master Planning-II</t>
  </si>
  <si>
    <t xml:space="preserve">Estate Management </t>
  </si>
  <si>
    <t xml:space="preserve">Planning Practice  </t>
  </si>
  <si>
    <t>Data Science &amp; Analytics</t>
  </si>
  <si>
    <t>Entrepreneurship &amp; Leadership</t>
  </si>
  <si>
    <t xml:space="preserve">Artificial Intelligence </t>
  </si>
  <si>
    <t>Mobile &amp; Wireless Communication</t>
  </si>
  <si>
    <t xml:space="preserve">Hazardous Waste Risk Assessment &amp; Management  </t>
  </si>
  <si>
    <t xml:space="preserve">Health, Safety &amp; Environment </t>
  </si>
  <si>
    <t xml:space="preserve">Environmental Impact Assessment </t>
  </si>
  <si>
    <t>Cleaner Production Techniques</t>
  </si>
  <si>
    <t>High Voltage Engineering</t>
  </si>
  <si>
    <t>Power System Protection</t>
  </si>
  <si>
    <t>Power Distribution &amp; Utilization</t>
  </si>
  <si>
    <t>Digital Signal Processing</t>
  </si>
  <si>
    <t xml:space="preserve">Mechatronics System &amp; Application </t>
  </si>
  <si>
    <t>Artificial Intelligence</t>
  </si>
  <si>
    <t>Production System Design  </t>
  </si>
  <si>
    <t>Advanced Manufacturing Technologies  </t>
  </si>
  <si>
    <t>Supply Chain &amp; Logistics</t>
  </si>
  <si>
    <t>Renewable &amp; Emerging Energy Technologies</t>
  </si>
  <si>
    <t xml:space="preserve">Project Management &amp; Optimization </t>
  </si>
  <si>
    <t>Maitenanace Engineering</t>
  </si>
  <si>
    <t>Automobile Engineering</t>
  </si>
  <si>
    <t xml:space="preserve">Surface Mine Design &amp; Practice    </t>
  </si>
  <si>
    <t>Mine Rescue &amp; Safety</t>
  </si>
  <si>
    <t>Cement Technology</t>
  </si>
  <si>
    <t xml:space="preserve">Fracture Mechanics and Forensic Analysis </t>
  </si>
  <si>
    <t>Design of Materials</t>
  </si>
  <si>
    <t>Computational Materials Science</t>
  </si>
  <si>
    <t>Tribology &amp; Surface Engineering</t>
  </si>
  <si>
    <t>Entrepreneurship &amp; Marketing</t>
  </si>
  <si>
    <t xml:space="preserve">Software Quality Engineering </t>
  </si>
  <si>
    <t>Simulation &amp; Modeling</t>
  </si>
  <si>
    <t>Cloud Computing</t>
  </si>
  <si>
    <t>Fabric Manufacturing-IV</t>
  </si>
  <si>
    <t xml:space="preserve">Textile Finishing </t>
  </si>
  <si>
    <t>Yarn Manufacturing-V</t>
  </si>
  <si>
    <t>Production Management</t>
  </si>
  <si>
    <t>Medical Imaging</t>
  </si>
  <si>
    <t>Emerging Trends in Biomedical Engineering</t>
  </si>
  <si>
    <t xml:space="preserve">Ethics of Biomedical Engineering </t>
  </si>
  <si>
    <t xml:space="preserve">Economics For Technopreneurs </t>
  </si>
  <si>
    <t xml:space="preserve">Principles of Enhanced Oil Recovery </t>
  </si>
  <si>
    <t>Petroleum Production Engineering-II</t>
  </si>
  <si>
    <t>Unconventional Reservoirs</t>
  </si>
  <si>
    <t>Petroleum Economics</t>
  </si>
  <si>
    <t xml:space="preserve">Network Protocols &amp; Architecture </t>
  </si>
  <si>
    <t xml:space="preserve">Satellite and Radar Communication </t>
  </si>
  <si>
    <t xml:space="preserve">Emerging Wireless Technologies &amp; RF Planning </t>
  </si>
  <si>
    <t>Telecom Policies &amp; Standards</t>
  </si>
  <si>
    <t>Industrial Automation</t>
  </si>
  <si>
    <t>Mechatronic System Design</t>
  </si>
  <si>
    <t>Safety, Health &amp; Environment</t>
  </si>
  <si>
    <t>Machine Intelligence</t>
  </si>
  <si>
    <t>Nineth</t>
  </si>
  <si>
    <t>Architectural Design-VII</t>
  </si>
  <si>
    <t>Sustainable Architecture</t>
  </si>
  <si>
    <t>Quantity Surveying &amp; Accounting</t>
  </si>
  <si>
    <t>Professional Practice &amp; Management</t>
  </si>
  <si>
    <t xml:space="preserve">Disaster Management </t>
  </si>
  <si>
    <t>Nov/Dec 2024</t>
  </si>
  <si>
    <t>13/11/2024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</si>
</sst>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1"/>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59999389629810485"/>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6">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40" fillId="0" borderId="0" xfId="0" applyFont="1" applyAlignment="1">
      <alignment horizontal="left"/>
    </xf>
    <xf numFmtId="0" fontId="0" fillId="0" borderId="0" xfId="0"/>
    <xf numFmtId="49" fontId="0" fillId="0" borderId="0" xfId="0" applyNumberFormat="1"/>
    <xf numFmtId="0" fontId="0" fillId="0" borderId="0" xfId="0"/>
    <xf numFmtId="0" fontId="0" fillId="0" borderId="0" xfId="0"/>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0" fillId="0" borderId="0" xfId="0" applyFont="1" applyAlignment="1">
      <alignment horizontal="left"/>
    </xf>
    <xf numFmtId="0" fontId="0" fillId="0" borderId="0" xfId="0"/>
    <xf numFmtId="0" fontId="0" fillId="0" borderId="0" xfId="0"/>
    <xf numFmtId="0" fontId="10" fillId="0" borderId="0" xfId="0" applyFont="1" applyAlignment="1">
      <alignment horizontal="center"/>
    </xf>
    <xf numFmtId="0" fontId="12"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0" fillId="0" borderId="0" xfId="0" applyAlignment="1">
      <alignment wrapText="1"/>
    </xf>
    <xf numFmtId="0" fontId="0" fillId="0" borderId="0" xfId="0"/>
    <xf numFmtId="0" fontId="10" fillId="0" borderId="0" xfId="0" applyFont="1" applyAlignment="1">
      <alignment horizontal="center"/>
    </xf>
    <xf numFmtId="0" fontId="0" fillId="0" borderId="0" xfId="0"/>
    <xf numFmtId="0" fontId="0" fillId="0" borderId="0" xfId="0" applyAlignment="1">
      <alignment horizontal="center"/>
    </xf>
    <xf numFmtId="0" fontId="0" fillId="0" borderId="0" xfId="0"/>
    <xf numFmtId="0" fontId="10" fillId="0" borderId="0" xfId="0" applyFont="1" applyAlignment="1">
      <alignment horizontal="center"/>
    </xf>
    <xf numFmtId="0" fontId="40" fillId="0" borderId="0" xfId="0" applyFont="1"/>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xf>
    <xf numFmtId="0" fontId="10" fillId="0" borderId="0" xfId="0" applyFont="1" applyAlignment="1">
      <alignment horizontal="center"/>
    </xf>
    <xf numFmtId="0" fontId="10" fillId="0" borderId="0" xfId="0" applyFont="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xf numFmtId="0" fontId="10" fillId="0" borderId="0" xfId="0" applyFont="1" applyAlignment="1">
      <alignment horizontal="center"/>
    </xf>
    <xf numFmtId="0" fontId="0" fillId="0" borderId="0" xfId="0" applyFill="1" applyAlignment="1">
      <alignment horizontal="center"/>
    </xf>
    <xf numFmtId="0" fontId="40" fillId="0" borderId="0" xfId="0" applyFont="1" applyAlignment="1">
      <alignment horizontal="center"/>
    </xf>
    <xf numFmtId="0" fontId="0" fillId="7" borderId="0" xfId="0" applyFill="1" applyAlignment="1">
      <alignment horizontal="center"/>
    </xf>
    <xf numFmtId="0" fontId="0" fillId="0" borderId="0" xfId="0" applyFont="1" applyFill="1" applyAlignment="1">
      <alignment horizontal="center"/>
    </xf>
    <xf numFmtId="0" fontId="0" fillId="7" borderId="0" xfId="0" applyFont="1" applyFill="1" applyAlignment="1">
      <alignment horizontal="center"/>
    </xf>
    <xf numFmtId="0" fontId="0" fillId="0" borderId="0" xfId="0" applyFill="1" applyAlignment="1">
      <alignment horizontal="left"/>
    </xf>
    <xf numFmtId="0" fontId="0" fillId="0" borderId="0" xfId="0" applyFont="1" applyFill="1" applyAlignment="1">
      <alignment horizontal="left"/>
    </xf>
    <xf numFmtId="0" fontId="10" fillId="0" borderId="0" xfId="0" applyFont="1" applyAlignment="1">
      <alignment horizontal="center"/>
    </xf>
    <xf numFmtId="0" fontId="44" fillId="0" borderId="0" xfId="0" applyFont="1" applyBorder="1" applyAlignment="1">
      <alignment horizontal="center" wrapText="1"/>
    </xf>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2"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11" fillId="0" borderId="14" xfId="0" applyFont="1" applyBorder="1" applyAlignment="1">
      <alignment horizontal="center" shrinkToFit="1"/>
    </xf>
    <xf numFmtId="0" fontId="11" fillId="0" borderId="0" xfId="0" applyFont="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1" fillId="0" borderId="0" xfId="0" applyFont="1" applyBorder="1" applyAlignment="1">
      <alignment horizontal="center" vertical="center" shrinkToFit="1"/>
    </xf>
    <xf numFmtId="0" fontId="16" fillId="0" borderId="55"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0"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25" fillId="0" borderId="4"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0" xfId="0" applyFont="1" applyBorder="1" applyAlignment="1">
      <alignment horizontal="left"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12" fillId="0" borderId="9" xfId="0" applyFont="1" applyBorder="1" applyAlignment="1">
      <alignment horizontal="center" vertical="center" wrapText="1" shrinkToFit="1"/>
    </xf>
    <xf numFmtId="49" fontId="1" fillId="0" borderId="54" xfId="0" applyNumberFormat="1" applyFont="1" applyBorder="1" applyAlignment="1" applyProtection="1">
      <alignment horizontal="left" vertical="center" shrinkToFit="1"/>
      <protection locked="0"/>
    </xf>
    <xf numFmtId="0" fontId="12"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0" fillId="0" borderId="0" xfId="0" applyBorder="1"/>
    <xf numFmtId="0" fontId="1" fillId="0" borderId="54" xfId="0"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12" fillId="0" borderId="2"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6" fillId="0" borderId="53"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xf numFmtId="0" fontId="11" fillId="0" borderId="0" xfId="0" applyFont="1" applyFill="1" applyAlignment="1">
      <alignment horizontal="center"/>
    </xf>
    <xf numFmtId="0" fontId="40"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B19" sqref="B19:C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218"/>
      <c r="B1" s="171" t="s">
        <v>263</v>
      </c>
      <c r="C1" s="170"/>
      <c r="D1" s="170"/>
      <c r="E1" s="170"/>
      <c r="F1" s="170"/>
      <c r="G1" s="170"/>
      <c r="H1" s="170"/>
      <c r="I1" s="170"/>
      <c r="J1" s="170"/>
      <c r="K1" s="170"/>
      <c r="L1" s="170"/>
      <c r="M1" s="170"/>
      <c r="N1" s="231"/>
      <c r="O1" s="231"/>
      <c r="P1" s="286" t="s">
        <v>254</v>
      </c>
      <c r="Q1" s="287"/>
      <c r="R1" s="287"/>
      <c r="S1" s="287"/>
      <c r="T1" s="288"/>
      <c r="U1" s="292" t="s">
        <v>197</v>
      </c>
      <c r="V1" s="293"/>
      <c r="W1" s="293"/>
      <c r="X1" s="294"/>
      <c r="Y1" s="122"/>
      <c r="Z1" s="97"/>
      <c r="AA1" s="97"/>
      <c r="AB1" s="16"/>
      <c r="AC1" s="16"/>
      <c r="AD1" s="16"/>
      <c r="AE1" s="16"/>
    </row>
    <row r="2" spans="1:35" s="1" customFormat="1" ht="12.95" customHeight="1" thickBot="1" x14ac:dyDescent="0.3">
      <c r="A2" s="218"/>
      <c r="B2" s="170" t="s">
        <v>0</v>
      </c>
      <c r="C2" s="170"/>
      <c r="D2" s="170"/>
      <c r="E2" s="170"/>
      <c r="F2" s="170"/>
      <c r="G2" s="170"/>
      <c r="H2" s="170"/>
      <c r="I2" s="170"/>
      <c r="J2" s="170"/>
      <c r="K2" s="170"/>
      <c r="L2" s="170"/>
      <c r="M2" s="170"/>
      <c r="N2" s="231"/>
      <c r="O2" s="231"/>
      <c r="P2" s="289"/>
      <c r="Q2" s="290"/>
      <c r="R2" s="290"/>
      <c r="S2" s="290"/>
      <c r="T2" s="291"/>
      <c r="U2" s="280" t="s">
        <v>214</v>
      </c>
      <c r="V2" s="281"/>
      <c r="W2" s="281"/>
      <c r="X2" s="282"/>
      <c r="Y2" s="121"/>
      <c r="Z2" s="90"/>
      <c r="AA2" s="90"/>
      <c r="AB2" s="16"/>
      <c r="AC2" s="16"/>
      <c r="AD2" s="16"/>
      <c r="AE2" s="16"/>
    </row>
    <row r="3" spans="1:35" s="1" customFormat="1" ht="12.95" customHeight="1" x14ac:dyDescent="0.25">
      <c r="A3" s="218"/>
      <c r="B3" s="170"/>
      <c r="C3" s="170"/>
      <c r="D3" s="170"/>
      <c r="E3" s="170"/>
      <c r="F3" s="170"/>
      <c r="G3" s="170"/>
      <c r="H3" s="170"/>
      <c r="I3" s="170"/>
      <c r="J3" s="170"/>
      <c r="K3" s="170"/>
      <c r="L3" s="170"/>
      <c r="M3" s="170"/>
      <c r="N3" s="231"/>
      <c r="O3" s="231"/>
      <c r="P3" s="223" t="s">
        <v>119</v>
      </c>
      <c r="Q3" s="224"/>
      <c r="R3" s="224"/>
      <c r="S3" s="224"/>
      <c r="T3" s="225"/>
      <c r="U3" s="273"/>
      <c r="V3" s="273"/>
      <c r="W3" s="273"/>
      <c r="X3" s="274"/>
      <c r="Y3" s="121"/>
      <c r="Z3" s="90"/>
      <c r="AA3" s="90"/>
      <c r="AB3" s="16"/>
      <c r="AC3" s="16"/>
      <c r="AD3" s="16"/>
      <c r="AE3" s="16"/>
    </row>
    <row r="4" spans="1:35" s="1" customFormat="1" ht="15" customHeight="1" thickBot="1" x14ac:dyDescent="0.3">
      <c r="A4" s="218"/>
      <c r="B4" s="218"/>
      <c r="C4" s="218"/>
      <c r="D4" s="252" t="s">
        <v>1</v>
      </c>
      <c r="E4" s="252"/>
      <c r="F4" s="252"/>
      <c r="G4" s="252"/>
      <c r="H4" s="252"/>
      <c r="I4" s="252"/>
      <c r="J4" s="252"/>
      <c r="K4" s="252"/>
      <c r="L4" s="231"/>
      <c r="M4" s="231"/>
      <c r="N4" s="231"/>
      <c r="O4" s="231"/>
      <c r="P4" s="226"/>
      <c r="Q4" s="227"/>
      <c r="R4" s="227"/>
      <c r="S4" s="227"/>
      <c r="T4" s="228"/>
      <c r="U4" s="273"/>
      <c r="V4" s="273"/>
      <c r="W4" s="273"/>
      <c r="X4" s="274"/>
      <c r="Y4" s="121"/>
      <c r="Z4" s="90"/>
      <c r="AA4" s="90"/>
      <c r="AB4" s="17"/>
      <c r="AC4" s="17"/>
      <c r="AD4" s="17"/>
      <c r="AE4" s="17"/>
    </row>
    <row r="5" spans="1:35" s="1" customFormat="1" ht="10.5" customHeight="1" x14ac:dyDescent="0.25">
      <c r="A5" s="218"/>
      <c r="B5" s="218"/>
      <c r="C5" s="218"/>
      <c r="D5" s="218"/>
      <c r="E5" s="218"/>
      <c r="F5" s="218"/>
      <c r="G5" s="218"/>
      <c r="H5" s="218"/>
      <c r="I5" s="218"/>
      <c r="J5" s="218"/>
      <c r="K5" s="218"/>
      <c r="L5" s="218"/>
      <c r="M5" s="218"/>
      <c r="N5" s="218"/>
      <c r="O5" s="231"/>
      <c r="P5" s="283" t="str">
        <f>IF(E6="", "Department can not be left blank", "")</f>
        <v/>
      </c>
      <c r="Q5" s="284"/>
      <c r="R5" s="284"/>
      <c r="S5" s="284"/>
      <c r="T5" s="285"/>
      <c r="U5" s="273"/>
      <c r="V5" s="273"/>
      <c r="W5" s="273"/>
      <c r="X5" s="274"/>
      <c r="Y5" s="121"/>
      <c r="Z5" s="90"/>
      <c r="AA5" s="90"/>
      <c r="AB5" s="18"/>
      <c r="AC5" s="18"/>
      <c r="AD5" s="18"/>
      <c r="AE5" s="18"/>
      <c r="AH5" s="1">
        <f t="shared" ref="AH5:AH15" si="0">IF(P5&lt;&gt;"",1,0)</f>
        <v>0</v>
      </c>
    </row>
    <row r="6" spans="1:35" s="1" customFormat="1" ht="20.100000000000001" customHeight="1" x14ac:dyDescent="0.25">
      <c r="A6" s="234" t="s">
        <v>194</v>
      </c>
      <c r="B6" s="254"/>
      <c r="C6" s="254"/>
      <c r="D6" s="254"/>
      <c r="E6" s="253" t="s">
        <v>204</v>
      </c>
      <c r="F6" s="253"/>
      <c r="G6" s="253"/>
      <c r="H6" s="253"/>
      <c r="I6" s="253"/>
      <c r="J6" s="253"/>
      <c r="K6" s="253"/>
      <c r="L6" s="253"/>
      <c r="M6" s="253"/>
      <c r="N6" s="253"/>
      <c r="O6" s="231"/>
      <c r="P6" s="235" t="str">
        <f>IF(C7="", "Program can not be left blank", "")</f>
        <v/>
      </c>
      <c r="Q6" s="236"/>
      <c r="R6" s="236"/>
      <c r="S6" s="236"/>
      <c r="T6" s="237"/>
      <c r="U6" s="271" t="s">
        <v>255</v>
      </c>
      <c r="V6" s="271"/>
      <c r="W6" s="271"/>
      <c r="X6" s="272"/>
      <c r="Y6" s="120"/>
      <c r="Z6" s="89"/>
      <c r="AA6" s="89"/>
      <c r="AB6" s="18"/>
      <c r="AC6" s="18"/>
      <c r="AD6" s="18"/>
      <c r="AE6" s="18"/>
      <c r="AH6" s="25">
        <f t="shared" si="0"/>
        <v>0</v>
      </c>
      <c r="AI6" s="42" t="str">
        <f>LEFT(E6,FIND(" ",E6))</f>
        <v xml:space="preserve">Architecture </v>
      </c>
    </row>
    <row r="7" spans="1:35" s="1" customFormat="1" ht="20.100000000000001" customHeight="1" x14ac:dyDescent="0.25">
      <c r="A7" s="234" t="s">
        <v>195</v>
      </c>
      <c r="B7" s="234"/>
      <c r="C7" s="262" t="str">
        <f>IF(E6="Architecture ","B.ARCH",IF(E6="City &amp; Regional Planning","B.CRP","B.E"))</f>
        <v>B.ARCH</v>
      </c>
      <c r="D7" s="262"/>
      <c r="E7" s="262"/>
      <c r="F7" s="262"/>
      <c r="G7" s="262"/>
      <c r="H7" s="262"/>
      <c r="I7" s="262"/>
      <c r="J7" s="262"/>
      <c r="K7" s="262"/>
      <c r="L7" s="262"/>
      <c r="M7" s="262"/>
      <c r="N7" s="262"/>
      <c r="O7" s="231"/>
      <c r="P7" s="235" t="str">
        <f>IF(B8="", "Semester can not be left blank", "")</f>
        <v/>
      </c>
      <c r="Q7" s="236"/>
      <c r="R7" s="236"/>
      <c r="S7" s="236"/>
      <c r="T7" s="237"/>
      <c r="U7" s="271"/>
      <c r="V7" s="271"/>
      <c r="W7" s="271"/>
      <c r="X7" s="272"/>
      <c r="Y7" s="120"/>
      <c r="Z7" s="89"/>
      <c r="AA7" s="89"/>
      <c r="AB7" s="18"/>
      <c r="AC7" s="18"/>
      <c r="AD7" s="18"/>
      <c r="AE7" s="18"/>
      <c r="AH7" s="25">
        <f t="shared" si="0"/>
        <v>0</v>
      </c>
    </row>
    <row r="8" spans="1:35" s="1" customFormat="1" ht="20.100000000000001" customHeight="1" x14ac:dyDescent="0.25">
      <c r="A8" s="37" t="s">
        <v>2</v>
      </c>
      <c r="B8" s="50" t="s">
        <v>111</v>
      </c>
      <c r="C8" s="129" t="s">
        <v>3</v>
      </c>
      <c r="D8" s="40" t="str">
        <f>IF(OR(C7="B.E",C7="B.ARCH", C7="B.CRP"),IF(OR(B8="First",B8="Second"),"First",IF(OR(B8="Third",B8="Fourth"),"Second",IF(OR(B8="Fifth",B8="Sixth"),"Third",IF(C7="B.ARCH",IF(OR(B8="Seventh",B8="Eighth"),"Fourth",IF(OR(B8="Ninth",B8="Tenth"),"Final","Final")),"Final")))))</f>
        <v>Third</v>
      </c>
      <c r="E8" s="232" t="s">
        <v>4</v>
      </c>
      <c r="F8" s="232"/>
      <c r="G8" s="261" t="s">
        <v>366</v>
      </c>
      <c r="H8" s="261"/>
      <c r="I8" s="255" t="s">
        <v>23</v>
      </c>
      <c r="J8" s="255"/>
      <c r="K8" s="255"/>
      <c r="L8" s="255"/>
      <c r="M8" s="239" t="s">
        <v>581</v>
      </c>
      <c r="N8" s="239"/>
      <c r="O8" s="231"/>
      <c r="P8" s="235" t="str">
        <f>IF(M8="", "Year can not be left blank", "")</f>
        <v/>
      </c>
      <c r="Q8" s="236"/>
      <c r="R8" s="236"/>
      <c r="S8" s="236"/>
      <c r="T8" s="237"/>
      <c r="U8" s="271"/>
      <c r="V8" s="271"/>
      <c r="W8" s="271"/>
      <c r="X8" s="272"/>
      <c r="Y8" s="120"/>
      <c r="Z8" s="89"/>
      <c r="AA8" s="89"/>
      <c r="AB8" s="18"/>
      <c r="AC8" s="18"/>
      <c r="AD8" s="18"/>
      <c r="AE8" s="18"/>
      <c r="AH8" s="25">
        <f t="shared" si="0"/>
        <v>0</v>
      </c>
    </row>
    <row r="9" spans="1:35" s="1" customFormat="1" ht="20.100000000000001" customHeight="1" x14ac:dyDescent="0.25">
      <c r="A9" s="38" t="s">
        <v>5</v>
      </c>
      <c r="B9" s="253" t="s">
        <v>476</v>
      </c>
      <c r="C9" s="253"/>
      <c r="D9" s="253"/>
      <c r="E9" s="253"/>
      <c r="F9" s="253"/>
      <c r="G9" s="253"/>
      <c r="H9" s="253"/>
      <c r="I9" s="253"/>
      <c r="J9" s="253"/>
      <c r="K9" s="232" t="s">
        <v>6</v>
      </c>
      <c r="L9" s="232"/>
      <c r="M9" s="232"/>
      <c r="N9" s="52" t="s">
        <v>582</v>
      </c>
      <c r="O9" s="231"/>
      <c r="P9" s="235" t="str">
        <f>IF(G8="", "Batch can not be left blank", "")</f>
        <v/>
      </c>
      <c r="Q9" s="236"/>
      <c r="R9" s="236"/>
      <c r="S9" s="236"/>
      <c r="T9" s="237"/>
      <c r="U9" s="271"/>
      <c r="V9" s="271"/>
      <c r="W9" s="271"/>
      <c r="X9" s="272"/>
      <c r="Y9" s="120"/>
      <c r="Z9" s="89"/>
      <c r="AA9" s="89"/>
      <c r="AB9" s="18"/>
      <c r="AC9" s="18"/>
      <c r="AD9" s="18"/>
      <c r="AE9" s="18"/>
      <c r="AH9" s="25">
        <f t="shared" si="0"/>
        <v>0</v>
      </c>
    </row>
    <row r="10" spans="1:35" s="1" customFormat="1" ht="20.100000000000001" customHeight="1" x14ac:dyDescent="0.25">
      <c r="A10" s="234" t="s">
        <v>19</v>
      </c>
      <c r="B10" s="234"/>
      <c r="C10" s="234"/>
      <c r="D10" s="234"/>
      <c r="E10" s="253" t="s">
        <v>462</v>
      </c>
      <c r="F10" s="253"/>
      <c r="G10" s="253"/>
      <c r="H10" s="253"/>
      <c r="I10" s="253"/>
      <c r="J10" s="253"/>
      <c r="K10" s="253"/>
      <c r="L10" s="253"/>
      <c r="M10" s="253"/>
      <c r="N10" s="253"/>
      <c r="O10" s="231"/>
      <c r="P10" s="235" t="str">
        <f>IF(I8="", "Examination can not be left blank", "")</f>
        <v/>
      </c>
      <c r="Q10" s="236"/>
      <c r="R10" s="236"/>
      <c r="S10" s="236"/>
      <c r="T10" s="237"/>
      <c r="U10" s="271"/>
      <c r="V10" s="271"/>
      <c r="W10" s="271"/>
      <c r="X10" s="272"/>
      <c r="Y10" s="120"/>
      <c r="Z10" s="89"/>
      <c r="AA10" s="89"/>
      <c r="AB10" s="18"/>
      <c r="AC10" s="18"/>
      <c r="AD10" s="18"/>
      <c r="AE10" s="18"/>
      <c r="AH10" s="25">
        <f t="shared" si="0"/>
        <v>0</v>
      </c>
    </row>
    <row r="11" spans="1:35" s="3" customFormat="1" ht="9.9499999999999993" customHeight="1" x14ac:dyDescent="0.25">
      <c r="A11" s="240"/>
      <c r="B11" s="240"/>
      <c r="C11" s="240"/>
      <c r="D11" s="230"/>
      <c r="E11" s="230"/>
      <c r="F11" s="230"/>
      <c r="G11" s="230"/>
      <c r="H11" s="230"/>
      <c r="I11" s="230"/>
      <c r="J11" s="230"/>
      <c r="K11" s="230"/>
      <c r="L11" s="240"/>
      <c r="M11" s="240"/>
      <c r="N11" s="240"/>
      <c r="O11" s="231"/>
      <c r="P11" s="235" t="str">
        <f>IF(M8="", "Exam Month can not be left blank", "")</f>
        <v/>
      </c>
      <c r="Q11" s="236"/>
      <c r="R11" s="236"/>
      <c r="S11" s="236"/>
      <c r="T11" s="237"/>
      <c r="U11" s="271"/>
      <c r="V11" s="271"/>
      <c r="W11" s="271"/>
      <c r="X11" s="272"/>
      <c r="Y11" s="120"/>
      <c r="Z11" s="89"/>
      <c r="AA11" s="89"/>
      <c r="AB11" s="18"/>
      <c r="AC11" s="18"/>
      <c r="AD11" s="18"/>
      <c r="AE11" s="18"/>
      <c r="AH11" s="25">
        <f t="shared" si="0"/>
        <v>0</v>
      </c>
    </row>
    <row r="12" spans="1:35" s="1" customFormat="1" ht="18" customHeight="1" x14ac:dyDescent="0.25">
      <c r="A12" s="229" t="s">
        <v>7</v>
      </c>
      <c r="B12" s="229" t="s">
        <v>8</v>
      </c>
      <c r="C12" s="229"/>
      <c r="D12" s="233" t="s">
        <v>9</v>
      </c>
      <c r="E12" s="233"/>
      <c r="F12" s="233"/>
      <c r="G12" s="233"/>
      <c r="H12" s="233"/>
      <c r="I12" s="233"/>
      <c r="J12" s="233"/>
      <c r="K12" s="233"/>
      <c r="L12" s="233"/>
      <c r="M12" s="233"/>
      <c r="N12" s="233"/>
      <c r="O12" s="231"/>
      <c r="P12" s="235" t="str">
        <f>IF(B9="", "Subject can not be left blank", "")</f>
        <v/>
      </c>
      <c r="Q12" s="236"/>
      <c r="R12" s="236"/>
      <c r="S12" s="236"/>
      <c r="T12" s="237"/>
      <c r="U12" s="271"/>
      <c r="V12" s="271"/>
      <c r="W12" s="271"/>
      <c r="X12" s="272"/>
      <c r="Y12" s="120"/>
      <c r="Z12" s="89"/>
      <c r="AA12" s="89"/>
      <c r="AB12" s="18"/>
      <c r="AC12" s="18"/>
      <c r="AD12" s="18"/>
      <c r="AE12" s="18"/>
      <c r="AH12" s="25">
        <f t="shared" si="0"/>
        <v>0</v>
      </c>
    </row>
    <row r="13" spans="1:35" s="1" customFormat="1" ht="18" customHeight="1" x14ac:dyDescent="0.25">
      <c r="A13" s="229"/>
      <c r="B13" s="229"/>
      <c r="C13" s="229"/>
      <c r="D13" s="233"/>
      <c r="E13" s="233"/>
      <c r="F13" s="233"/>
      <c r="G13" s="233"/>
      <c r="H13" s="233"/>
      <c r="I13" s="233"/>
      <c r="J13" s="233"/>
      <c r="K13" s="233"/>
      <c r="L13" s="233"/>
      <c r="M13" s="233"/>
      <c r="N13" s="233"/>
      <c r="O13" s="231"/>
      <c r="P13" s="235" t="str">
        <f>IF(N9="", "Date of Conduct can not be left blank", "")</f>
        <v/>
      </c>
      <c r="Q13" s="236"/>
      <c r="R13" s="236"/>
      <c r="S13" s="236"/>
      <c r="T13" s="237"/>
      <c r="U13" s="273" t="s">
        <v>240</v>
      </c>
      <c r="V13" s="273"/>
      <c r="W13" s="273"/>
      <c r="X13" s="274"/>
      <c r="Y13" s="121"/>
      <c r="Z13" s="90"/>
      <c r="AA13" s="90"/>
      <c r="AB13" s="18"/>
      <c r="AC13" s="18"/>
      <c r="AD13" s="18"/>
      <c r="AE13" s="18"/>
      <c r="AH13" s="25">
        <f t="shared" si="0"/>
        <v>0</v>
      </c>
    </row>
    <row r="14" spans="1:35" s="1" customFormat="1" ht="18" customHeight="1" x14ac:dyDescent="0.25">
      <c r="A14" s="229"/>
      <c r="B14" s="229"/>
      <c r="C14" s="229"/>
      <c r="D14" s="233" t="s">
        <v>313</v>
      </c>
      <c r="E14" s="233"/>
      <c r="F14" s="233" t="s">
        <v>312</v>
      </c>
      <c r="G14" s="233"/>
      <c r="H14" s="233" t="s">
        <v>11</v>
      </c>
      <c r="I14" s="233"/>
      <c r="J14" s="233" t="s">
        <v>12</v>
      </c>
      <c r="K14" s="233"/>
      <c r="L14" s="233" t="s">
        <v>14</v>
      </c>
      <c r="M14" s="233"/>
      <c r="N14" s="229" t="s">
        <v>15</v>
      </c>
      <c r="O14" s="231"/>
      <c r="P14" s="235" t="str">
        <f>IF(E10="", "Name of Internal Examiner can not be left blank", "")</f>
        <v/>
      </c>
      <c r="Q14" s="236"/>
      <c r="R14" s="236"/>
      <c r="S14" s="236"/>
      <c r="T14" s="237"/>
      <c r="U14" s="273"/>
      <c r="V14" s="273"/>
      <c r="W14" s="273"/>
      <c r="X14" s="274"/>
      <c r="Y14" s="121"/>
      <c r="Z14" s="90"/>
      <c r="AA14" s="90"/>
      <c r="AB14" s="18"/>
      <c r="AC14" s="18"/>
      <c r="AD14" s="18"/>
      <c r="AE14" s="18"/>
      <c r="AH14" s="25">
        <f t="shared" si="0"/>
        <v>0</v>
      </c>
    </row>
    <row r="15" spans="1:35" s="1" customFormat="1" ht="18" customHeight="1" thickBot="1" x14ac:dyDescent="0.3">
      <c r="A15" s="229"/>
      <c r="B15" s="229"/>
      <c r="C15" s="229"/>
      <c r="D15" s="233"/>
      <c r="E15" s="233"/>
      <c r="F15" s="233"/>
      <c r="G15" s="233"/>
      <c r="H15" s="233"/>
      <c r="I15" s="233"/>
      <c r="J15" s="233"/>
      <c r="K15" s="233"/>
      <c r="L15" s="233"/>
      <c r="M15" s="233"/>
      <c r="N15" s="229"/>
      <c r="O15" s="231"/>
      <c r="P15" s="298" t="str">
        <f>IF(M17="", "Subject Total Marks can not be left blank", "")</f>
        <v/>
      </c>
      <c r="Q15" s="299"/>
      <c r="R15" s="299"/>
      <c r="S15" s="299"/>
      <c r="T15" s="300"/>
      <c r="U15" s="273"/>
      <c r="V15" s="273"/>
      <c r="W15" s="273"/>
      <c r="X15" s="274"/>
      <c r="Y15" s="121"/>
      <c r="Z15" s="90"/>
      <c r="AA15" s="90"/>
      <c r="AB15" s="18"/>
      <c r="AC15" s="18"/>
      <c r="AD15" s="18"/>
      <c r="AE15" s="18"/>
      <c r="AH15" s="25">
        <f t="shared" si="0"/>
        <v>0</v>
      </c>
    </row>
    <row r="16" spans="1:35" s="1" customFormat="1" ht="18" customHeight="1" thickBot="1" x14ac:dyDescent="0.3">
      <c r="A16" s="229"/>
      <c r="B16" s="229"/>
      <c r="C16" s="229"/>
      <c r="D16" s="238"/>
      <c r="E16" s="238"/>
      <c r="F16" s="238"/>
      <c r="G16" s="238"/>
      <c r="H16" s="238"/>
      <c r="I16" s="238"/>
      <c r="J16" s="238"/>
      <c r="K16" s="238"/>
      <c r="L16" s="238"/>
      <c r="M16" s="238"/>
      <c r="N16" s="229"/>
      <c r="O16" s="231"/>
      <c r="P16" s="303" t="s">
        <v>201</v>
      </c>
      <c r="Q16" s="303"/>
      <c r="R16" s="305">
        <f>SUM(AH5:AH15)</f>
        <v>0</v>
      </c>
      <c r="S16" s="306"/>
      <c r="T16" s="307"/>
      <c r="U16" s="275"/>
      <c r="V16" s="273"/>
      <c r="W16" s="273"/>
      <c r="X16" s="274"/>
      <c r="Y16" s="121"/>
      <c r="Z16" s="90"/>
      <c r="AA16" s="90"/>
      <c r="AB16" s="16"/>
      <c r="AC16" s="16"/>
      <c r="AD16" s="16"/>
      <c r="AE16" s="16"/>
    </row>
    <row r="17" spans="1:103" s="1" customFormat="1" ht="18" customHeight="1" thickBot="1" x14ac:dyDescent="0.3">
      <c r="A17" s="229"/>
      <c r="B17" s="229"/>
      <c r="C17" s="229"/>
      <c r="D17" s="7" t="s">
        <v>13</v>
      </c>
      <c r="E17" s="8">
        <f>(10*M17)/100</f>
        <v>15</v>
      </c>
      <c r="F17" s="7" t="s">
        <v>13</v>
      </c>
      <c r="G17" s="8">
        <f>(10*M17)/100</f>
        <v>15</v>
      </c>
      <c r="H17" s="7" t="s">
        <v>13</v>
      </c>
      <c r="I17" s="8">
        <f>(20*M17)/100</f>
        <v>30</v>
      </c>
      <c r="J17" s="44" t="s">
        <v>13</v>
      </c>
      <c r="K17" s="8">
        <f>(60*M17)/100</f>
        <v>90</v>
      </c>
      <c r="L17" s="7" t="s">
        <v>13</v>
      </c>
      <c r="M17" s="77">
        <v>150</v>
      </c>
      <c r="N17" s="229"/>
      <c r="O17" s="231"/>
      <c r="P17" s="26" t="s">
        <v>196</v>
      </c>
      <c r="Q17" s="173" t="s">
        <v>192</v>
      </c>
      <c r="R17" s="301"/>
      <c r="S17" s="302"/>
      <c r="T17" s="304" t="s">
        <v>193</v>
      </c>
      <c r="U17" s="301"/>
      <c r="V17" s="301"/>
      <c r="W17" s="301"/>
      <c r="X17" s="174"/>
      <c r="Y17" s="118"/>
      <c r="Z17" s="93"/>
      <c r="AA17" s="93"/>
      <c r="AB17" s="15"/>
      <c r="AC17" s="15"/>
      <c r="AD17" s="15"/>
      <c r="AE17" s="15"/>
    </row>
    <row r="18" spans="1:103" s="53" customFormat="1" ht="5.0999999999999996" customHeight="1" x14ac:dyDescent="0.25">
      <c r="A18" s="55"/>
      <c r="B18" s="276"/>
      <c r="C18" s="277"/>
      <c r="D18" s="258"/>
      <c r="E18" s="259"/>
      <c r="F18" s="258" t="s">
        <v>206</v>
      </c>
      <c r="G18" s="259"/>
      <c r="H18" s="258" t="s">
        <v>206</v>
      </c>
      <c r="I18" s="259"/>
      <c r="J18" s="260" t="s">
        <v>206</v>
      </c>
      <c r="K18" s="260"/>
      <c r="L18" s="278"/>
      <c r="M18" s="279"/>
      <c r="N18" s="55"/>
      <c r="O18" s="231"/>
      <c r="P18" s="56"/>
      <c r="Q18" s="308"/>
      <c r="R18" s="296"/>
      <c r="S18" s="297"/>
      <c r="T18" s="295"/>
      <c r="U18" s="296"/>
      <c r="V18" s="296"/>
      <c r="W18" s="296"/>
      <c r="X18" s="297"/>
      <c r="Y18" s="118"/>
      <c r="Z18" s="93"/>
      <c r="AA18" s="93"/>
      <c r="AB18" s="54"/>
      <c r="AC18" s="54"/>
      <c r="AD18" s="54"/>
      <c r="AE18" s="54"/>
    </row>
    <row r="19" spans="1:103" s="1"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264"/>
      <c r="C20" s="265"/>
      <c r="D20" s="264"/>
      <c r="E20" s="265"/>
      <c r="F20" s="264"/>
      <c r="G20" s="265"/>
      <c r="H20" s="264"/>
      <c r="I20" s="265"/>
      <c r="J20" s="264"/>
      <c r="K20" s="265"/>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3">IF(A20&lt;&gt;"",IF(CX20="SEQUENCE CORRECT",IF(OR(T(AB20)="OK",T(Z20)="oKK",T(Y20)="oKK",T(AA20)="oKK",T(AC20)="oOk",T(AD20)="Okk", AE20="ok"),"OK","FORMAT INCORRECT"),"SEQUENCE INCORRECT"),"")</f>
        <v/>
      </c>
      <c r="Q20" s="221"/>
      <c r="R20" s="222"/>
      <c r="S20" s="222"/>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264"/>
      <c r="C21" s="265"/>
      <c r="D21" s="264"/>
      <c r="E21" s="265"/>
      <c r="F21" s="264"/>
      <c r="G21" s="265"/>
      <c r="H21" s="264"/>
      <c r="I21" s="265"/>
      <c r="J21" s="264"/>
      <c r="K21" s="265"/>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3"/>
        <v/>
      </c>
      <c r="Q21" s="221"/>
      <c r="R21" s="222"/>
      <c r="S21" s="222"/>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264"/>
      <c r="C22" s="265"/>
      <c r="D22" s="264"/>
      <c r="E22" s="265"/>
      <c r="F22" s="264"/>
      <c r="G22" s="265"/>
      <c r="H22" s="264"/>
      <c r="I22" s="265"/>
      <c r="J22" s="264"/>
      <c r="K22" s="265"/>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3"/>
        <v/>
      </c>
      <c r="Q22" s="221"/>
      <c r="R22" s="222"/>
      <c r="S22" s="222"/>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264"/>
      <c r="C23" s="265"/>
      <c r="D23" s="264"/>
      <c r="E23" s="265"/>
      <c r="F23" s="264"/>
      <c r="G23" s="265"/>
      <c r="H23" s="264"/>
      <c r="I23" s="265"/>
      <c r="J23" s="264"/>
      <c r="K23" s="265"/>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3"/>
        <v/>
      </c>
      <c r="Q23" s="221"/>
      <c r="R23" s="222"/>
      <c r="S23" s="222"/>
      <c r="T23" s="222" t="str">
        <f>IF(OR(AND(OR(F23&lt;=G17, F23=0, F23="ABS"),OR(H23&lt;=I17, H23=0, H23="ABS"),OR(J23&lt;=K17, J23="ABS"))),IF(OR(AND(A23="",B23="",D23="",F23="",H23="",J23=""),AND(A23&lt;&gt;"",B23&lt;&gt;"",D23&lt;&gt;"",F23&lt;&gt;"",H23&lt;&gt;"",J23&lt;&gt;"",AG23="OK")),"","Given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264"/>
      <c r="C24" s="265"/>
      <c r="D24" s="264"/>
      <c r="E24" s="265"/>
      <c r="F24" s="264"/>
      <c r="G24" s="265"/>
      <c r="H24" s="264"/>
      <c r="I24" s="265"/>
      <c r="J24" s="264"/>
      <c r="K24" s="265"/>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3"/>
        <v/>
      </c>
      <c r="Q24" s="221"/>
      <c r="R24" s="222"/>
      <c r="S24" s="222"/>
      <c r="T24" s="222" t="str">
        <f>IF(OR(AND(OR(F24&lt;=G17, F24=0, F24="ABS"),OR(H24&lt;=I17, H24=0, H24="ABS"),OR(J24&lt;=K17, J24="ABS"))),IF(OR(AND(A24="",B24="",D24="",F24="",H24="",J24=""),AND(A24&lt;&gt;"",B24&lt;&gt;"",D24&lt;&gt;"",F24&lt;&gt;"",H24&lt;&gt;"",J24&lt;&gt;"",AG24="OK")),"","Given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264"/>
      <c r="C25" s="265"/>
      <c r="D25" s="264"/>
      <c r="E25" s="265"/>
      <c r="F25" s="264"/>
      <c r="G25" s="265"/>
      <c r="H25" s="264"/>
      <c r="I25" s="265"/>
      <c r="J25" s="264"/>
      <c r="K25" s="265"/>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3"/>
        <v/>
      </c>
      <c r="Q25" s="221"/>
      <c r="R25" s="222"/>
      <c r="S25" s="222"/>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264"/>
      <c r="C26" s="265"/>
      <c r="D26" s="264"/>
      <c r="E26" s="265"/>
      <c r="F26" s="264"/>
      <c r="G26" s="265"/>
      <c r="H26" s="264"/>
      <c r="I26" s="265"/>
      <c r="J26" s="264"/>
      <c r="K26" s="265"/>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3"/>
        <v/>
      </c>
      <c r="Q26" s="221"/>
      <c r="R26" s="222"/>
      <c r="S26" s="222"/>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264"/>
      <c r="C27" s="265"/>
      <c r="D27" s="264"/>
      <c r="E27" s="265"/>
      <c r="F27" s="264"/>
      <c r="G27" s="265"/>
      <c r="H27" s="264"/>
      <c r="I27" s="265"/>
      <c r="J27" s="264"/>
      <c r="K27" s="265"/>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3"/>
        <v/>
      </c>
      <c r="Q27" s="221"/>
      <c r="R27" s="222"/>
      <c r="S27" s="222"/>
      <c r="T27" s="222" t="str">
        <f>IF(OR(AND(OR(F27&lt;=G17, F27=0, F27="ABS"),OR(H27&lt;=I17, H27=0, H27="ABS"),OR(J27&lt;=K17, J27="ABS"))),IF(OR(AND(A27="",B27="",D27="",F27="",H27="",J27=""),AND(A27&lt;&gt;"",B27&lt;&gt;"",D27&lt;&gt;"",F27&lt;&gt;"",H27&lt;&gt;"",J27&lt;&gt;"",AG27="OK")),"","Given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264"/>
      <c r="C28" s="265"/>
      <c r="D28" s="264"/>
      <c r="E28" s="265"/>
      <c r="F28" s="264"/>
      <c r="G28" s="265"/>
      <c r="H28" s="264"/>
      <c r="I28" s="265"/>
      <c r="J28" s="264"/>
      <c r="K28" s="265"/>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3"/>
        <v/>
      </c>
      <c r="Q28" s="221"/>
      <c r="R28" s="222"/>
      <c r="S28" s="222"/>
      <c r="T28" s="222" t="str">
        <f>IF(OR(AND(OR(F28&lt;=G17, F28=0, F28="ABS"),OR(H28&lt;=I17, H28=0, H28="ABS"),OR(J28&lt;=K17, J28="ABS"))),IF(OR(AND(A28="",B28="",D28="",F28="",H28="",J28=""),AND(A28&lt;&gt;"",B28&lt;&gt;"",D28&lt;&gt;"",F28&lt;&gt;"",H28&lt;&gt;"",J28&lt;&gt;"",AG28="OK")),"","Given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264"/>
      <c r="C29" s="265"/>
      <c r="D29" s="264"/>
      <c r="E29" s="265"/>
      <c r="F29" s="264"/>
      <c r="G29" s="265"/>
      <c r="H29" s="264"/>
      <c r="I29" s="265"/>
      <c r="J29" s="264"/>
      <c r="K29" s="265"/>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3"/>
        <v/>
      </c>
      <c r="Q29" s="221"/>
      <c r="R29" s="222"/>
      <c r="S29" s="222"/>
      <c r="T29" s="222" t="str">
        <f>IF(OR(AND(OR(F29&lt;=G17, F29=0, F29="ABS"),OR(H29&lt;=I17, H29=0, H29="ABS"),OR(J29&lt;=K17, J29="ABS"))),IF(OR(AND(A29="",B29="",D29="",F29="",H29="",J29=""),AND(A29&lt;&gt;"",B29&lt;&gt;"",D29&lt;&gt;"",F29&lt;&gt;"",H29&lt;&gt;"",J29&lt;&gt;"",AG29="OK")),"","Given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264"/>
      <c r="C30" s="265"/>
      <c r="D30" s="264"/>
      <c r="E30" s="265"/>
      <c r="F30" s="264"/>
      <c r="G30" s="265"/>
      <c r="H30" s="264"/>
      <c r="I30" s="265"/>
      <c r="J30" s="264"/>
      <c r="K30" s="265"/>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3"/>
        <v/>
      </c>
      <c r="Q30" s="221"/>
      <c r="R30" s="222"/>
      <c r="S30" s="222"/>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264"/>
      <c r="C31" s="265"/>
      <c r="D31" s="264"/>
      <c r="E31" s="265"/>
      <c r="F31" s="264"/>
      <c r="G31" s="265"/>
      <c r="H31" s="264"/>
      <c r="I31" s="265"/>
      <c r="J31" s="264"/>
      <c r="K31" s="265"/>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3"/>
        <v/>
      </c>
      <c r="Q31" s="221"/>
      <c r="R31" s="222"/>
      <c r="S31" s="222"/>
      <c r="T31" s="222" t="str">
        <f>IF(OR(AND(OR(F31&lt;=G17, F31=0, F31="ABS"),OR(H31&lt;=I17, H31=0, H31="ABS"),OR(J31&lt;=K17, J31="ABS"))),IF(OR(AND(A31="",B31="",D31="",F31="",H31="",J31=""),AND(A31&lt;&gt;"",B31&lt;&gt;"",D31&lt;&gt;"",F31&lt;&gt;"",H31&lt;&gt;"",J31&lt;&gt;"",AG31="OK")),"","Given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264"/>
      <c r="C32" s="265"/>
      <c r="D32" s="264"/>
      <c r="E32" s="265"/>
      <c r="F32" s="264"/>
      <c r="G32" s="265"/>
      <c r="H32" s="264"/>
      <c r="I32" s="265"/>
      <c r="J32" s="264"/>
      <c r="K32" s="265"/>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3"/>
        <v/>
      </c>
      <c r="Q32" s="221"/>
      <c r="R32" s="222"/>
      <c r="S32" s="222"/>
      <c r="T32" s="222" t="str">
        <f>IF(OR(AND(OR(F32&lt;=G17, F32=0, F32="ABS"),OR(H32&lt;=I17, H32=0, H32="ABS"),OR(J32&lt;=K17, J32="ABS"))),IF(OR(AND(A32="",B32="",D32="",F32="",H32="",J32=""),AND(A32&lt;&gt;"",B32&lt;&gt;"",D32&lt;&gt;"",F32&lt;&gt;"",H32&lt;&gt;"",J32&lt;&gt;"",AG32="OK")),"","Given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264"/>
      <c r="C33" s="265"/>
      <c r="D33" s="264"/>
      <c r="E33" s="265"/>
      <c r="F33" s="264"/>
      <c r="G33" s="265"/>
      <c r="H33" s="264"/>
      <c r="I33" s="265"/>
      <c r="J33" s="264"/>
      <c r="K33" s="265"/>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3"/>
        <v/>
      </c>
      <c r="Q33" s="221"/>
      <c r="R33" s="222"/>
      <c r="S33" s="222"/>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264"/>
      <c r="C34" s="265"/>
      <c r="D34" s="264"/>
      <c r="E34" s="265"/>
      <c r="F34" s="264"/>
      <c r="G34" s="265"/>
      <c r="H34" s="264"/>
      <c r="I34" s="265"/>
      <c r="J34" s="264"/>
      <c r="K34" s="265"/>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3"/>
        <v/>
      </c>
      <c r="Q34" s="221"/>
      <c r="R34" s="222"/>
      <c r="S34" s="222"/>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264"/>
      <c r="C35" s="265"/>
      <c r="D35" s="264"/>
      <c r="E35" s="265"/>
      <c r="F35" s="264"/>
      <c r="G35" s="265"/>
      <c r="H35" s="264"/>
      <c r="I35" s="265"/>
      <c r="J35" s="264"/>
      <c r="K35" s="265"/>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3"/>
        <v/>
      </c>
      <c r="Q35" s="221"/>
      <c r="R35" s="222"/>
      <c r="S35" s="222"/>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264"/>
      <c r="C36" s="265"/>
      <c r="D36" s="264"/>
      <c r="E36" s="265"/>
      <c r="F36" s="264"/>
      <c r="G36" s="265"/>
      <c r="H36" s="264"/>
      <c r="I36" s="265"/>
      <c r="J36" s="264"/>
      <c r="K36" s="265"/>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3"/>
        <v/>
      </c>
      <c r="Q36" s="221"/>
      <c r="R36" s="222"/>
      <c r="S36" s="222"/>
      <c r="T36" s="222" t="str">
        <f>IF(OR(AND(OR(F36&lt;=G17, F36=0, F36="ABS"),OR(H36&lt;=I17, H36=0, H36="ABS"),OR(J36&lt;=K17, J36="ABS"))),IF(OR(AND(A36="",B36="",D36="",F36="",H36="",J36=""),AND(A36&lt;&gt;"",B36&lt;&gt;"",D36&lt;&gt;"",F36&lt;&gt;"",H36&lt;&gt;"",J36&lt;&gt;"",AG36="OK")),"","Given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264"/>
      <c r="C37" s="265"/>
      <c r="D37" s="264"/>
      <c r="E37" s="265"/>
      <c r="F37" s="264"/>
      <c r="G37" s="265"/>
      <c r="H37" s="264"/>
      <c r="I37" s="265"/>
      <c r="J37" s="264"/>
      <c r="K37" s="265"/>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3"/>
        <v/>
      </c>
      <c r="Q37" s="221"/>
      <c r="R37" s="222"/>
      <c r="S37" s="222"/>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75" customHeight="1" thickBot="1" x14ac:dyDescent="0.3">
      <c r="A38" s="51"/>
      <c r="B38" s="264"/>
      <c r="C38" s="265"/>
      <c r="D38" s="264"/>
      <c r="E38" s="265"/>
      <c r="F38" s="264"/>
      <c r="G38" s="265"/>
      <c r="H38" s="264"/>
      <c r="I38" s="265"/>
      <c r="J38" s="264"/>
      <c r="K38" s="265"/>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3"/>
        <v/>
      </c>
      <c r="Q38" s="221"/>
      <c r="R38" s="222"/>
      <c r="S38" s="222"/>
      <c r="T38" s="266" t="str">
        <f>IF(OR(AND(OR(F38&lt;=G17, F38=0, F38="ABS"),OR(H38&lt;=I17, H38=0, H38="ABS"),OR(J38&lt;=K17, J38="ABS"))),IF(OR(AND(A38="",B38="",D38="",F38="",H38="",J38=""),AND(A38&lt;&gt;"",B38&lt;&gt;"",D38&lt;&gt;"",F38&lt;&gt;"",H38&lt;&gt;"",J38&lt;&gt;"",AG38="OK")),"","Given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97"/>
      <c r="AA39" s="97"/>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189" t="s">
        <v>269</v>
      </c>
      <c r="Q41" s="190"/>
      <c r="R41" s="190"/>
      <c r="S41" s="190"/>
      <c r="T41" s="190"/>
      <c r="U41" s="190"/>
      <c r="V41" s="190"/>
      <c r="W41" s="190"/>
      <c r="X41" s="190"/>
      <c r="Y41" s="101"/>
      <c r="Z41" s="101"/>
      <c r="AA41" s="101"/>
    </row>
    <row r="42" spans="1:103" ht="16.5" thickBot="1" x14ac:dyDescent="0.3">
      <c r="A42" s="192"/>
      <c r="B42" s="192"/>
      <c r="C42" s="192"/>
      <c r="D42" s="192"/>
      <c r="E42" s="192"/>
      <c r="F42" s="192"/>
      <c r="G42" s="192"/>
      <c r="H42" s="192"/>
      <c r="I42" s="192"/>
      <c r="J42" s="192"/>
      <c r="K42" s="192"/>
      <c r="L42" s="192"/>
      <c r="M42" s="192"/>
      <c r="N42" s="192"/>
      <c r="O42" s="231"/>
      <c r="P42" s="191"/>
      <c r="Q42" s="191"/>
      <c r="R42" s="191"/>
      <c r="S42" s="191"/>
      <c r="T42" s="191"/>
      <c r="U42" s="191"/>
      <c r="V42" s="191"/>
      <c r="W42" s="191"/>
      <c r="X42" s="191"/>
      <c r="Y42" s="114"/>
      <c r="Z42" s="96"/>
      <c r="AA42" s="96"/>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SUM(P40:X40)+R16</f>
        <v>0</v>
      </c>
      <c r="T43" s="244"/>
      <c r="U43" s="193"/>
      <c r="V43" s="193"/>
      <c r="W43" s="193"/>
      <c r="X43" s="193"/>
      <c r="Y43" s="115"/>
      <c r="Z43" s="91"/>
      <c r="AA43" s="91"/>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232</v>
      </c>
      <c r="Q44" s="195"/>
      <c r="R44" s="195"/>
      <c r="S44" s="195"/>
      <c r="T44" s="195"/>
      <c r="U44" s="195"/>
      <c r="V44" s="195"/>
      <c r="W44" s="195"/>
      <c r="X44" s="196"/>
      <c r="Y44" s="116"/>
      <c r="Z44" s="94"/>
      <c r="AA44" s="94"/>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94"/>
      <c r="AA45" s="94"/>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94"/>
      <c r="AA46" s="94"/>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94"/>
      <c r="AA47" s="94"/>
    </row>
    <row r="48" spans="1:103" s="9" customFormat="1" ht="15.95" customHeight="1" x14ac:dyDescent="0.2">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94"/>
      <c r="AA48" s="94"/>
    </row>
    <row r="49" spans="1:27" s="9" customFormat="1" ht="15.95" customHeight="1" thickBot="1" x14ac:dyDescent="0.25">
      <c r="A49" s="48">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94"/>
      <c r="AA49" s="94"/>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92"/>
      <c r="AA51" s="92"/>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95"/>
      <c r="AA53" s="95"/>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95"/>
      <c r="AA54" s="95"/>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93"/>
      <c r="AA56" s="93"/>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93"/>
      <c r="AA57" s="93"/>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93"/>
      <c r="AA58" s="93"/>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93"/>
      <c r="AA59" s="93"/>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93"/>
      <c r="AA60" s="93"/>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93"/>
      <c r="AA61" s="93"/>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93"/>
      <c r="AA62" s="93"/>
    </row>
  </sheetData>
  <sheetProtection password="D5D8" sheet="1" objects="1" scenarios="1"/>
  <autoFilter ref="A18:C41">
    <filterColumn colId="1" showButton="0"/>
  </autoFilter>
  <dataConsolidate/>
  <mergeCells count="270">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B30:C30"/>
    <mergeCell ref="D30:E30"/>
    <mergeCell ref="F30:G30"/>
    <mergeCell ref="H30:I30"/>
    <mergeCell ref="J30:K30"/>
    <mergeCell ref="L30:M30"/>
    <mergeCell ref="B32:C32"/>
    <mergeCell ref="D32:E32"/>
    <mergeCell ref="F32:G32"/>
    <mergeCell ref="H32:I32"/>
    <mergeCell ref="J32:K32"/>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s>
  <dataValidations xWindow="122" yWindow="444"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2" workbookViewId="0">
      <selection activeCell="H23" sqref="H23:I23"/>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4"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4"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4"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4"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4"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4"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4"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4"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4"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4"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4"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4"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4" customFormat="1" ht="18" customHeight="1" x14ac:dyDescent="0.25">
      <c r="A14" s="229"/>
      <c r="B14" s="229"/>
      <c r="C14" s="229"/>
      <c r="D14" s="233" t="s">
        <v>313</v>
      </c>
      <c r="E14" s="233"/>
      <c r="F14" s="233" t="str">
        <f>Sheet1!$F$14</f>
        <v>Assignments/ Project/ Presentation</v>
      </c>
      <c r="G14" s="233"/>
      <c r="H14" s="233" t="str">
        <f>Sheet1!$H$14</f>
        <v>Mid Semester Exam</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4"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4"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4" customFormat="1" ht="18" customHeight="1" x14ac:dyDescent="0.25">
      <c r="A17" s="229"/>
      <c r="B17" s="229"/>
      <c r="C17" s="229"/>
      <c r="D17" s="7" t="s">
        <v>13</v>
      </c>
      <c r="E17" s="8">
        <f>(10*M17)/100</f>
        <v>15</v>
      </c>
      <c r="F17" s="7" t="s">
        <v>13</v>
      </c>
      <c r="G17" s="8">
        <f>(10*M17)/100</f>
        <v>15</v>
      </c>
      <c r="H17" s="7" t="s">
        <v>13</v>
      </c>
      <c r="I17" s="8">
        <f>(20*M17)/100</f>
        <v>30</v>
      </c>
      <c r="J17" s="7" t="s">
        <v>13</v>
      </c>
      <c r="K17" s="8">
        <f>(60*M17)/100</f>
        <v>90</v>
      </c>
      <c r="L17" s="7"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256"/>
      <c r="C20" s="257"/>
      <c r="D20" s="264"/>
      <c r="E20" s="265"/>
      <c r="F20" s="264"/>
      <c r="G20" s="265"/>
      <c r="H20" s="264"/>
      <c r="I20" s="265"/>
      <c r="J20" s="264"/>
      <c r="K20" s="265"/>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256"/>
      <c r="C21" s="257"/>
      <c r="D21" s="264"/>
      <c r="E21" s="265"/>
      <c r="F21" s="264"/>
      <c r="G21" s="265"/>
      <c r="H21" s="264"/>
      <c r="I21" s="265"/>
      <c r="J21" s="264"/>
      <c r="K21" s="265"/>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256"/>
      <c r="C22" s="257"/>
      <c r="D22" s="264"/>
      <c r="E22" s="265"/>
      <c r="F22" s="264"/>
      <c r="G22" s="265"/>
      <c r="H22" s="264"/>
      <c r="I22" s="265"/>
      <c r="J22" s="264"/>
      <c r="K22" s="265"/>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256"/>
      <c r="C23" s="257"/>
      <c r="D23" s="264"/>
      <c r="E23" s="265"/>
      <c r="F23" s="264"/>
      <c r="G23" s="265"/>
      <c r="H23" s="264"/>
      <c r="I23" s="265"/>
      <c r="J23" s="264"/>
      <c r="K23" s="265"/>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256"/>
      <c r="C24" s="257"/>
      <c r="D24" s="264"/>
      <c r="E24" s="265"/>
      <c r="F24" s="264"/>
      <c r="G24" s="265"/>
      <c r="H24" s="264"/>
      <c r="I24" s="265"/>
      <c r="J24" s="264"/>
      <c r="K24" s="265"/>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256"/>
      <c r="C25" s="257"/>
      <c r="D25" s="264"/>
      <c r="E25" s="265"/>
      <c r="F25" s="264"/>
      <c r="G25" s="265"/>
      <c r="H25" s="264"/>
      <c r="I25" s="265"/>
      <c r="J25" s="264"/>
      <c r="K25" s="265"/>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233</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B31:C31"/>
    <mergeCell ref="D31:E31"/>
    <mergeCell ref="F31:G31"/>
    <mergeCell ref="H31:I31"/>
    <mergeCell ref="J31:K31"/>
    <mergeCell ref="L31:M31"/>
    <mergeCell ref="B30:C30"/>
    <mergeCell ref="D30:E30"/>
    <mergeCell ref="F30:G30"/>
    <mergeCell ref="H30:I30"/>
    <mergeCell ref="J30:K30"/>
    <mergeCell ref="L30:M30"/>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M17=200,LOOKUP(L33,{"ABS","ZERO",1,100,119,129,149,165,181},{"FAIL","FAIL","FAIL","C","C+","B","B+","A","A+"}),IF(M17=150,LOOKUP(L33,{"ABS","ZERO",1,75,90,97,112,124,136,138},{"FAIL","FAIL","FAIL","C","C+","B","B+","A","A+"}),IF(M17=100,LOOKUP(L33,{"ABS","ZERO",1,50,60,65,75,83,91},{"FAIL","FAIL","FAIL","C","C+","B","B+","A","A+"}),IF(M17=50,LOOKUP(L33,{"ABS","ZERO",0,25,30,33,38,42,46},{"FAIL","FAIL","FAIL","C","C+","B","B+","A","A+"}))))))</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213</v>
      </c>
      <c r="B39" s="75" t="s">
        <v>213</v>
      </c>
      <c r="C39" s="175" t="s">
        <v>198</v>
      </c>
      <c r="D39" s="175"/>
      <c r="E39" s="175"/>
      <c r="F39" s="175"/>
      <c r="G39" s="175"/>
      <c r="H39" s="175"/>
      <c r="I39" s="175"/>
      <c r="J39" s="175"/>
      <c r="K39" s="175"/>
      <c r="L39" s="175"/>
      <c r="M39" s="175"/>
      <c r="N39" s="175"/>
      <c r="O39" s="231"/>
      <c r="P39" s="58"/>
      <c r="Q39" s="219"/>
      <c r="R39" s="220"/>
      <c r="S39" s="220"/>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330"/>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234</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topLeftCell="A19"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v>4</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235</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236</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8"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235</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237</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14" workbookViewId="0">
      <selection activeCell="A31" sqref="A31"/>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235</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4" workbookViewId="0">
      <selection activeCell="A22" sqref="A22"/>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238</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F21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7" workbookViewId="0">
      <selection activeCell="A22" sqref="A22"/>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29"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29"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29"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29"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29"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29"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29"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29"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29"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29"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29"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29"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29"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29"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29"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29" customFormat="1" ht="18" customHeight="1" x14ac:dyDescent="0.25">
      <c r="A17" s="229"/>
      <c r="B17" s="229"/>
      <c r="C17" s="229"/>
      <c r="D17" s="31" t="s">
        <v>13</v>
      </c>
      <c r="E17" s="8">
        <f>(10*M17)/100</f>
        <v>15</v>
      </c>
      <c r="F17" s="31" t="s">
        <v>13</v>
      </c>
      <c r="G17" s="8">
        <f>(10*M17)/100</f>
        <v>15</v>
      </c>
      <c r="H17" s="31" t="s">
        <v>13</v>
      </c>
      <c r="I17" s="8">
        <f>(20*M17)/100</f>
        <v>30</v>
      </c>
      <c r="J17" s="31" t="s">
        <v>13</v>
      </c>
      <c r="K17" s="8">
        <f>(60*M17)/100</f>
        <v>90</v>
      </c>
      <c r="L17" s="31"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2"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0">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0"/>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0"/>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0"/>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0"/>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0"/>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0"/>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0"/>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0"/>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0"/>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0"/>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0"/>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0"/>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0"/>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0"/>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0"/>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0"/>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0"/>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0"/>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239</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workbookViewId="0">
      <selection activeCell="B32" sqref="B32:C32"/>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57031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218"/>
      <c r="B1" s="171" t="s">
        <v>263</v>
      </c>
      <c r="C1" s="170"/>
      <c r="D1" s="170"/>
      <c r="E1" s="170"/>
      <c r="F1" s="170"/>
      <c r="G1" s="170"/>
      <c r="H1" s="170"/>
      <c r="I1" s="170"/>
      <c r="J1" s="170"/>
      <c r="K1" s="170"/>
      <c r="L1" s="170"/>
      <c r="M1" s="170"/>
      <c r="N1" s="231"/>
      <c r="O1" s="231"/>
      <c r="P1" s="317" t="s">
        <v>119</v>
      </c>
      <c r="Q1" s="318"/>
      <c r="R1" s="318"/>
      <c r="S1" s="318"/>
      <c r="T1" s="318"/>
      <c r="U1" s="318"/>
      <c r="V1" s="318"/>
      <c r="W1" s="318"/>
      <c r="X1" s="319"/>
      <c r="Y1" s="122"/>
      <c r="Z1" s="110"/>
      <c r="AA1" s="110"/>
    </row>
    <row r="2" spans="1:27" s="33" customFormat="1" ht="12.95" customHeight="1" x14ac:dyDescent="0.25">
      <c r="A2" s="218"/>
      <c r="B2" s="170" t="s">
        <v>0</v>
      </c>
      <c r="C2" s="170"/>
      <c r="D2" s="170"/>
      <c r="E2" s="170"/>
      <c r="F2" s="170"/>
      <c r="G2" s="170"/>
      <c r="H2" s="170"/>
      <c r="I2" s="170"/>
      <c r="J2" s="170"/>
      <c r="K2" s="170"/>
      <c r="L2" s="170"/>
      <c r="M2" s="170"/>
      <c r="N2" s="231"/>
      <c r="O2" s="231"/>
      <c r="P2" s="320"/>
      <c r="Q2" s="321"/>
      <c r="R2" s="321"/>
      <c r="S2" s="321"/>
      <c r="T2" s="321"/>
      <c r="U2" s="322"/>
      <c r="V2" s="322"/>
      <c r="W2" s="322"/>
      <c r="X2" s="323"/>
      <c r="Y2" s="123"/>
      <c r="Z2" s="111"/>
      <c r="AA2" s="111"/>
    </row>
    <row r="3" spans="1:27" s="33" customFormat="1" ht="12.95" customHeight="1" x14ac:dyDescent="0.25">
      <c r="A3" s="218"/>
      <c r="B3" s="170"/>
      <c r="C3" s="170"/>
      <c r="D3" s="170"/>
      <c r="E3" s="170"/>
      <c r="F3" s="170"/>
      <c r="G3" s="170"/>
      <c r="H3" s="170"/>
      <c r="I3" s="170"/>
      <c r="J3" s="170"/>
      <c r="K3" s="170"/>
      <c r="L3" s="170"/>
      <c r="M3" s="170"/>
      <c r="N3" s="231"/>
      <c r="O3" s="231"/>
      <c r="P3" s="320"/>
      <c r="Q3" s="321"/>
      <c r="R3" s="321"/>
      <c r="S3" s="321"/>
      <c r="T3" s="321"/>
      <c r="U3" s="322"/>
      <c r="V3" s="322"/>
      <c r="W3" s="322"/>
      <c r="X3" s="323"/>
      <c r="Y3" s="123"/>
      <c r="Z3" s="111"/>
      <c r="AA3" s="111"/>
    </row>
    <row r="4" spans="1:27" s="33" customFormat="1" ht="15" customHeight="1" x14ac:dyDescent="0.25">
      <c r="A4" s="218"/>
      <c r="B4" s="218"/>
      <c r="C4" s="218"/>
      <c r="D4" s="252" t="s">
        <v>1</v>
      </c>
      <c r="E4" s="252"/>
      <c r="F4" s="252"/>
      <c r="G4" s="252"/>
      <c r="H4" s="252"/>
      <c r="I4" s="252"/>
      <c r="J4" s="252"/>
      <c r="K4" s="252"/>
      <c r="L4" s="218"/>
      <c r="M4" s="218"/>
      <c r="N4" s="218"/>
      <c r="O4" s="231"/>
      <c r="P4" s="320"/>
      <c r="Q4" s="321"/>
      <c r="R4" s="321"/>
      <c r="S4" s="321"/>
      <c r="T4" s="321"/>
      <c r="U4" s="322"/>
      <c r="V4" s="322"/>
      <c r="W4" s="322"/>
      <c r="X4" s="323"/>
      <c r="Y4" s="123"/>
      <c r="Z4" s="111"/>
      <c r="AA4" s="111"/>
    </row>
    <row r="5" spans="1:27" s="33" customFormat="1" ht="8.25" customHeight="1" x14ac:dyDescent="0.25">
      <c r="A5" s="218"/>
      <c r="B5" s="218"/>
      <c r="C5" s="218"/>
      <c r="D5" s="218"/>
      <c r="E5" s="218"/>
      <c r="F5" s="218"/>
      <c r="G5" s="218"/>
      <c r="H5" s="218"/>
      <c r="I5" s="218"/>
      <c r="J5" s="218"/>
      <c r="K5" s="218"/>
      <c r="L5" s="218"/>
      <c r="M5" s="218"/>
      <c r="N5" s="218"/>
      <c r="O5" s="231"/>
      <c r="P5" s="320"/>
      <c r="Q5" s="321"/>
      <c r="R5" s="321"/>
      <c r="S5" s="321"/>
      <c r="T5" s="321"/>
      <c r="U5" s="322"/>
      <c r="V5" s="322"/>
      <c r="W5" s="322"/>
      <c r="X5" s="323"/>
      <c r="Y5" s="123"/>
      <c r="Z5" s="111"/>
      <c r="AA5" s="111"/>
    </row>
    <row r="6" spans="1:27" s="33" customFormat="1" ht="20.100000000000001" customHeight="1" x14ac:dyDescent="0.25">
      <c r="A6" s="234" t="s">
        <v>194</v>
      </c>
      <c r="B6" s="234"/>
      <c r="C6" s="234"/>
      <c r="D6" s="234"/>
      <c r="E6" s="312" t="str">
        <f>Sheet1!$E$6</f>
        <v xml:space="preserve">Architecture </v>
      </c>
      <c r="F6" s="312"/>
      <c r="G6" s="312"/>
      <c r="H6" s="312"/>
      <c r="I6" s="312"/>
      <c r="J6" s="312"/>
      <c r="K6" s="312"/>
      <c r="L6" s="312"/>
      <c r="M6" s="312"/>
      <c r="N6" s="312"/>
      <c r="O6" s="231"/>
      <c r="P6" s="320"/>
      <c r="Q6" s="321"/>
      <c r="R6" s="321"/>
      <c r="S6" s="321"/>
      <c r="T6" s="321"/>
      <c r="U6" s="322"/>
      <c r="V6" s="322"/>
      <c r="W6" s="322"/>
      <c r="X6" s="323"/>
      <c r="Y6" s="123"/>
      <c r="Z6" s="111"/>
      <c r="AA6" s="111"/>
    </row>
    <row r="7" spans="1:27" s="33" customFormat="1" ht="20.100000000000001" customHeight="1" x14ac:dyDescent="0.25">
      <c r="A7" s="234" t="s">
        <v>195</v>
      </c>
      <c r="B7" s="234"/>
      <c r="C7" s="312" t="str">
        <f>Sheet1!$C$7</f>
        <v>B.ARCH</v>
      </c>
      <c r="D7" s="312"/>
      <c r="E7" s="312"/>
      <c r="F7" s="312"/>
      <c r="G7" s="312"/>
      <c r="H7" s="312"/>
      <c r="I7" s="312"/>
      <c r="J7" s="312"/>
      <c r="K7" s="312"/>
      <c r="L7" s="312"/>
      <c r="M7" s="312"/>
      <c r="N7" s="312"/>
      <c r="O7" s="231"/>
      <c r="P7" s="320"/>
      <c r="Q7" s="321"/>
      <c r="R7" s="321"/>
      <c r="S7" s="321"/>
      <c r="T7" s="321"/>
      <c r="U7" s="322"/>
      <c r="V7" s="322"/>
      <c r="W7" s="322"/>
      <c r="X7" s="323"/>
      <c r="Y7" s="123"/>
      <c r="Z7" s="111"/>
      <c r="AA7" s="111"/>
    </row>
    <row r="8" spans="1:27" s="33" customFormat="1" ht="20.100000000000001" customHeight="1" x14ac:dyDescent="0.25">
      <c r="A8" s="37" t="s">
        <v>2</v>
      </c>
      <c r="B8" s="39" t="str">
        <f>Sheet1!$B$8</f>
        <v>Sixth</v>
      </c>
      <c r="C8" s="34" t="s">
        <v>3</v>
      </c>
      <c r="D8" s="40" t="str">
        <f>Sheet1!$D$8</f>
        <v>Third</v>
      </c>
      <c r="E8" s="232" t="s">
        <v>4</v>
      </c>
      <c r="F8" s="232"/>
      <c r="G8" s="309" t="str">
        <f>Sheet1!$G$8</f>
        <v>21AR</v>
      </c>
      <c r="H8" s="309"/>
      <c r="I8" s="310" t="str">
        <f>Sheet1!$I$8</f>
        <v>Regular Exam</v>
      </c>
      <c r="J8" s="310"/>
      <c r="K8" s="310"/>
      <c r="L8" s="310"/>
      <c r="M8" s="311" t="str">
        <f>Sheet1!$M$8</f>
        <v>Nov/Dec 2024</v>
      </c>
      <c r="N8" s="311"/>
      <c r="O8" s="231"/>
      <c r="P8" s="320"/>
      <c r="Q8" s="321"/>
      <c r="R8" s="321"/>
      <c r="S8" s="321"/>
      <c r="T8" s="321"/>
      <c r="U8" s="322"/>
      <c r="V8" s="322"/>
      <c r="W8" s="322"/>
      <c r="X8" s="323"/>
      <c r="Y8" s="123"/>
      <c r="Z8" s="111"/>
      <c r="AA8" s="111"/>
    </row>
    <row r="9" spans="1:27" s="33" customFormat="1" ht="20.100000000000001" customHeight="1" x14ac:dyDescent="0.25">
      <c r="A9" s="38" t="s">
        <v>5</v>
      </c>
      <c r="B9" s="262" t="str">
        <f>Sheet1!$B$9</f>
        <v xml:space="preserve">Landscape Design </v>
      </c>
      <c r="C9" s="262"/>
      <c r="D9" s="262"/>
      <c r="E9" s="262"/>
      <c r="F9" s="262"/>
      <c r="G9" s="262"/>
      <c r="H9" s="262"/>
      <c r="I9" s="262"/>
      <c r="J9" s="262"/>
      <c r="K9" s="232" t="s">
        <v>6</v>
      </c>
      <c r="L9" s="232"/>
      <c r="M9" s="232"/>
      <c r="N9" s="41" t="str">
        <f>Sheet1!$N$9</f>
        <v>13/11/2024</v>
      </c>
      <c r="O9" s="231"/>
      <c r="P9" s="320"/>
      <c r="Q9" s="321"/>
      <c r="R9" s="321"/>
      <c r="S9" s="321"/>
      <c r="T9" s="321"/>
      <c r="U9" s="322"/>
      <c r="V9" s="322"/>
      <c r="W9" s="322"/>
      <c r="X9" s="323"/>
      <c r="Y9" s="123"/>
      <c r="Z9" s="111"/>
      <c r="AA9" s="111"/>
    </row>
    <row r="10" spans="1:27" s="33" customFormat="1" ht="20.100000000000001" customHeight="1" x14ac:dyDescent="0.25">
      <c r="A10" s="234" t="s">
        <v>19</v>
      </c>
      <c r="B10" s="234"/>
      <c r="C10" s="234"/>
      <c r="D10" s="234"/>
      <c r="E10" s="262" t="str">
        <f>Sheet1!$E$10</f>
        <v>Dr.</v>
      </c>
      <c r="F10" s="262"/>
      <c r="G10" s="262"/>
      <c r="H10" s="262"/>
      <c r="I10" s="262"/>
      <c r="J10" s="262"/>
      <c r="K10" s="262"/>
      <c r="L10" s="262"/>
      <c r="M10" s="262"/>
      <c r="N10" s="262"/>
      <c r="O10" s="231"/>
      <c r="P10" s="320"/>
      <c r="Q10" s="321"/>
      <c r="R10" s="321"/>
      <c r="S10" s="321"/>
      <c r="T10" s="321"/>
      <c r="U10" s="322"/>
      <c r="V10" s="322"/>
      <c r="W10" s="322"/>
      <c r="X10" s="323"/>
      <c r="Y10" s="123"/>
      <c r="Z10" s="111"/>
      <c r="AA10" s="111"/>
    </row>
    <row r="11" spans="1:27" s="33" customFormat="1" ht="9.9499999999999993" customHeight="1" x14ac:dyDescent="0.25">
      <c r="A11" s="240"/>
      <c r="B11" s="240"/>
      <c r="C11" s="240"/>
      <c r="D11" s="230" t="s">
        <v>206</v>
      </c>
      <c r="E11" s="230"/>
      <c r="F11" s="313" t="s">
        <v>206</v>
      </c>
      <c r="G11" s="313"/>
      <c r="H11" s="313" t="s">
        <v>206</v>
      </c>
      <c r="I11" s="313"/>
      <c r="J11" s="313" t="s">
        <v>206</v>
      </c>
      <c r="K11" s="313"/>
      <c r="L11" s="314"/>
      <c r="M11" s="314"/>
      <c r="N11" s="314"/>
      <c r="O11" s="231"/>
      <c r="P11" s="320"/>
      <c r="Q11" s="321"/>
      <c r="R11" s="321"/>
      <c r="S11" s="321"/>
      <c r="T11" s="321"/>
      <c r="U11" s="322"/>
      <c r="V11" s="322"/>
      <c r="W11" s="322"/>
      <c r="X11" s="323"/>
      <c r="Y11" s="123"/>
      <c r="Z11" s="111"/>
      <c r="AA11" s="111"/>
    </row>
    <row r="12" spans="1:27" s="33" customFormat="1" ht="18" customHeight="1" x14ac:dyDescent="0.25">
      <c r="A12" s="229" t="s">
        <v>7</v>
      </c>
      <c r="B12" s="229" t="s">
        <v>8</v>
      </c>
      <c r="C12" s="229"/>
      <c r="D12" s="233" t="s">
        <v>9</v>
      </c>
      <c r="E12" s="233"/>
      <c r="F12" s="233"/>
      <c r="G12" s="233"/>
      <c r="H12" s="233"/>
      <c r="I12" s="233"/>
      <c r="J12" s="233"/>
      <c r="K12" s="233"/>
      <c r="L12" s="233"/>
      <c r="M12" s="233"/>
      <c r="N12" s="233"/>
      <c r="O12" s="231"/>
      <c r="P12" s="320"/>
      <c r="Q12" s="321"/>
      <c r="R12" s="321"/>
      <c r="S12" s="321"/>
      <c r="T12" s="321"/>
      <c r="U12" s="322"/>
      <c r="V12" s="322"/>
      <c r="W12" s="322"/>
      <c r="X12" s="323"/>
      <c r="Y12" s="123"/>
      <c r="Z12" s="111"/>
      <c r="AA12" s="111"/>
    </row>
    <row r="13" spans="1:27" s="33" customFormat="1" ht="18" customHeight="1" x14ac:dyDescent="0.25">
      <c r="A13" s="229"/>
      <c r="B13" s="229"/>
      <c r="C13" s="229"/>
      <c r="D13" s="233"/>
      <c r="E13" s="233"/>
      <c r="F13" s="233"/>
      <c r="G13" s="233"/>
      <c r="H13" s="233"/>
      <c r="I13" s="233"/>
      <c r="J13" s="233"/>
      <c r="K13" s="233"/>
      <c r="L13" s="233"/>
      <c r="M13" s="233"/>
      <c r="N13" s="233"/>
      <c r="O13" s="231"/>
      <c r="P13" s="320"/>
      <c r="Q13" s="321"/>
      <c r="R13" s="321"/>
      <c r="S13" s="321"/>
      <c r="T13" s="321"/>
      <c r="U13" s="322"/>
      <c r="V13" s="322"/>
      <c r="W13" s="322"/>
      <c r="X13" s="323"/>
      <c r="Y13" s="123"/>
      <c r="Z13" s="111"/>
      <c r="AA13" s="111"/>
    </row>
    <row r="14" spans="1:27" s="33" customFormat="1" ht="18" customHeight="1" x14ac:dyDescent="0.25">
      <c r="A14" s="229"/>
      <c r="B14" s="229"/>
      <c r="C14" s="229"/>
      <c r="D14" s="233" t="s">
        <v>313</v>
      </c>
      <c r="E14" s="233"/>
      <c r="F14" s="233" t="str">
        <f>Sheet1!$F$14</f>
        <v>Assignments/ Project/ Presentation</v>
      </c>
      <c r="G14" s="233"/>
      <c r="H14" s="233" t="s">
        <v>11</v>
      </c>
      <c r="I14" s="233"/>
      <c r="J14" s="233" t="s">
        <v>12</v>
      </c>
      <c r="K14" s="233"/>
      <c r="L14" s="233" t="s">
        <v>14</v>
      </c>
      <c r="M14" s="233"/>
      <c r="N14" s="229" t="s">
        <v>15</v>
      </c>
      <c r="O14" s="231"/>
      <c r="P14" s="320"/>
      <c r="Q14" s="321"/>
      <c r="R14" s="321"/>
      <c r="S14" s="321"/>
      <c r="T14" s="321"/>
      <c r="U14" s="322"/>
      <c r="V14" s="322"/>
      <c r="W14" s="322"/>
      <c r="X14" s="323"/>
      <c r="Y14" s="123"/>
      <c r="Z14" s="111"/>
      <c r="AA14" s="111"/>
    </row>
    <row r="15" spans="1:27" s="33" customFormat="1" ht="18" customHeight="1" x14ac:dyDescent="0.25">
      <c r="A15" s="229"/>
      <c r="B15" s="229"/>
      <c r="C15" s="229"/>
      <c r="D15" s="233"/>
      <c r="E15" s="233"/>
      <c r="F15" s="233"/>
      <c r="G15" s="233"/>
      <c r="H15" s="233"/>
      <c r="I15" s="233"/>
      <c r="J15" s="233"/>
      <c r="K15" s="233"/>
      <c r="L15" s="233"/>
      <c r="M15" s="233"/>
      <c r="N15" s="229"/>
      <c r="O15" s="231"/>
      <c r="P15" s="320"/>
      <c r="Q15" s="321"/>
      <c r="R15" s="321"/>
      <c r="S15" s="321"/>
      <c r="T15" s="321"/>
      <c r="U15" s="322"/>
      <c r="V15" s="322"/>
      <c r="W15" s="322"/>
      <c r="X15" s="323"/>
      <c r="Y15" s="123"/>
      <c r="Z15" s="111"/>
      <c r="AA15" s="111"/>
    </row>
    <row r="16" spans="1:27" s="33" customFormat="1" ht="18" customHeight="1" thickBot="1" x14ac:dyDescent="0.3">
      <c r="A16" s="229"/>
      <c r="B16" s="229"/>
      <c r="C16" s="229"/>
      <c r="D16" s="238"/>
      <c r="E16" s="238"/>
      <c r="F16" s="238"/>
      <c r="G16" s="238"/>
      <c r="H16" s="238"/>
      <c r="I16" s="238"/>
      <c r="J16" s="238"/>
      <c r="K16" s="238"/>
      <c r="L16" s="238"/>
      <c r="M16" s="238"/>
      <c r="N16" s="229"/>
      <c r="O16" s="231"/>
      <c r="P16" s="324"/>
      <c r="Q16" s="248"/>
      <c r="R16" s="248"/>
      <c r="S16" s="248"/>
      <c r="T16" s="248"/>
      <c r="U16" s="325"/>
      <c r="V16" s="325"/>
      <c r="W16" s="325"/>
      <c r="X16" s="326"/>
      <c r="Y16" s="123"/>
      <c r="Z16" s="111"/>
      <c r="AA16" s="111"/>
    </row>
    <row r="17" spans="1:103" s="33" customFormat="1" ht="18" customHeight="1" x14ac:dyDescent="0.25">
      <c r="A17" s="229"/>
      <c r="B17" s="229"/>
      <c r="C17" s="229"/>
      <c r="D17" s="36" t="s">
        <v>13</v>
      </c>
      <c r="E17" s="8">
        <f>(10*M17)/100</f>
        <v>15</v>
      </c>
      <c r="F17" s="36" t="s">
        <v>13</v>
      </c>
      <c r="G17" s="8">
        <f>(10*M17)/100</f>
        <v>15</v>
      </c>
      <c r="H17" s="36" t="s">
        <v>13</v>
      </c>
      <c r="I17" s="8">
        <f>(20*M17)/100</f>
        <v>30</v>
      </c>
      <c r="J17" s="36" t="s">
        <v>13</v>
      </c>
      <c r="K17" s="8">
        <f>(60*M17)/100</f>
        <v>90</v>
      </c>
      <c r="L17" s="36" t="s">
        <v>13</v>
      </c>
      <c r="M17" s="11">
        <f>Sheet1!$M$17</f>
        <v>150</v>
      </c>
      <c r="N17" s="229"/>
      <c r="O17" s="231"/>
      <c r="P17" s="26" t="s">
        <v>196</v>
      </c>
      <c r="Q17" s="240" t="s">
        <v>192</v>
      </c>
      <c r="R17" s="240"/>
      <c r="S17" s="263"/>
      <c r="T17" s="327" t="s">
        <v>193</v>
      </c>
      <c r="U17" s="240"/>
      <c r="V17" s="240"/>
      <c r="W17" s="240"/>
      <c r="X17" s="263"/>
      <c r="Y17" s="118"/>
      <c r="Z17" s="106"/>
      <c r="AA17" s="106"/>
    </row>
    <row r="18" spans="1:103" s="53" customFormat="1" ht="5.0999999999999996" customHeight="1" x14ac:dyDescent="0.25">
      <c r="A18" s="55"/>
      <c r="B18" s="276"/>
      <c r="C18" s="277"/>
      <c r="D18" s="315" t="s">
        <v>206</v>
      </c>
      <c r="E18" s="316"/>
      <c r="F18" s="315" t="s">
        <v>206</v>
      </c>
      <c r="G18" s="316"/>
      <c r="H18" s="315" t="s">
        <v>206</v>
      </c>
      <c r="I18" s="316"/>
      <c r="J18" s="315" t="s">
        <v>206</v>
      </c>
      <c r="K18" s="316"/>
      <c r="L18" s="276"/>
      <c r="M18" s="277"/>
      <c r="N18" s="55"/>
      <c r="O18" s="231"/>
      <c r="P18" s="56"/>
      <c r="Q18" s="328"/>
      <c r="R18" s="329"/>
      <c r="S18" s="277"/>
      <c r="T18" s="276"/>
      <c r="U18" s="329"/>
      <c r="V18" s="329"/>
      <c r="W18" s="329"/>
      <c r="X18" s="277"/>
      <c r="Y18" s="118"/>
      <c r="Z18" s="106"/>
      <c r="AA18" s="106"/>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256"/>
      <c r="C19" s="257"/>
      <c r="D19" s="256"/>
      <c r="E19" s="257"/>
      <c r="F19" s="256"/>
      <c r="G19" s="257"/>
      <c r="H19" s="256"/>
      <c r="I19" s="257"/>
      <c r="J19" s="256"/>
      <c r="K19" s="257"/>
      <c r="L19" s="240" t="str">
        <f>IF(AND(A19&lt;&gt;"",B19&lt;&gt;"",D19&lt;&gt;"",F19&lt;&gt;"",H19&lt;&gt;"",J19&lt;&gt;"",Q19="",T19="",OR(D19&lt;=E17,D19="ABS"),OR(F19&lt;=G17,F19="ABS"),OR(H19&lt;=I17,H19="ABS"),OR(J19&lt;=K17,J19="ABS")),IF(AND(D19="ABS",F19="ABS",H19="ABS",J19="ABS"),"ABS",IF(SUM(D19,F19,H19,J19)=0,"ZERO",SUM(D19,F19,H19,J19))),"")</f>
        <v/>
      </c>
      <c r="M19" s="263"/>
      <c r="N19" s="30" t="str">
        <f>IF(L19="","",IF(ROUND(L19*100/M17,0)&gt;=91,"A+",IF(ROUND(L19*100/M17,0)&gt;=83,"A",IF(ROUND(L19*100/M17,0)&gt;=75,"B+",IF(ROUND(L19*100/M17,0)&gt;=65,"B",IF(ROUND(L19*100/M17,0)&gt;=60,"C+",IF(ROUND(L19*100/M17,0)&gt;=50,"C","Fail")))))))</f>
        <v/>
      </c>
      <c r="O19" s="231"/>
      <c r="P19" s="72" t="str">
        <f>IF(A19&lt;&gt;"",IF(CX19="SEQUENCE CORRECT",IF(OR(T(AB19)="OK",T(Z19)="oKK",T(Y19)="oKK",T(AA19)="oKK",T(AC19)="oOk",T(AD19)="Okk", AE19="ok"),"OK","FORMAT INCORRECT"),"SEQUENCE INCORRECT"),"")</f>
        <v/>
      </c>
      <c r="Q19" s="219"/>
      <c r="R19" s="220"/>
      <c r="S19" s="220"/>
      <c r="T19" s="220" t="str">
        <f>IF(OR(AND(OR(F19&lt;=G17, F19=0, F19="ABS"),OR(H19&lt;=I17, H19=0, H19="ABS"),OR(J19&lt;=K17, J19="ABS"))),IF(OR(AND(A19="",B19="",D19="",F19="",H19="",J19=""),AND(A19&lt;&gt;"",B19&lt;&gt;"",D19&lt;&gt;"",F19&lt;&gt;"",H19&lt;&gt;"",J19&lt;&gt;"", AG19="OK")),"","Given Marks or Format is incorrect"),"Given Marks or Format is incorrect")</f>
        <v/>
      </c>
      <c r="U19" s="220"/>
      <c r="V19" s="220"/>
      <c r="W19" s="220"/>
      <c r="X19" s="220"/>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c r="B20" s="256"/>
      <c r="C20" s="257"/>
      <c r="D20" s="256"/>
      <c r="E20" s="257"/>
      <c r="F20" s="256"/>
      <c r="G20" s="257"/>
      <c r="H20" s="256"/>
      <c r="I20" s="257"/>
      <c r="J20" s="256"/>
      <c r="K20" s="257"/>
      <c r="L20" s="240" t="str">
        <f>IF(AND(A20&lt;&gt;"",B20&lt;&gt;"",D20&lt;&gt;"",F20&lt;&gt;"",H20&lt;&gt;"",J20&lt;&gt;"",Q20="",T20="",OR(D20&lt;=E17,D20="ABS"),OR(F20&lt;=G17,F20="ABS"),OR(H20&lt;=I17,H20="ABS"),OR(J20&lt;=K17,J20="ABS")),IF(AND(D20="ABS",F20="ABS",H20="ABS",J20="ABS"),"ABS",IF(SUM(D20,F20,H20,J20)=0,"ZERO",SUM(D20,F20,H20,J20))),"")</f>
        <v/>
      </c>
      <c r="M20" s="263"/>
      <c r="N20" s="30" t="str">
        <f>IF(L20="","",IF(ROUND(L20*100/M17,0)&gt;=91,"A+",IF(ROUND(L20*100/M17,0)&gt;=83,"A",IF(ROUND(L20*100/M17,0)&gt;=75,"B+",IF(ROUND(L20*100/M17,0)&gt;=65,"B",IF(ROUND(L20*100/M17,0)&gt;=60,"C+",IF(ROUND(L20*100/M17,0)&gt;=50,"C","Fail")))))))</f>
        <v/>
      </c>
      <c r="O20" s="231"/>
      <c r="P20" s="72" t="str">
        <f t="shared" ref="P20:P38" si="2">IF(A20&lt;&gt;"",IF(CX20="SEQUENCE CORRECT",IF(OR(T(AB20)="OK",T(Z20)="oKK",T(Y20)="oKK",T(AA20)="oKK",T(AC20)="oOk",T(AD20)="Okk", AE20="ok"),"OK","FORMAT INCORRECT"),"SEQUENCE INCORRECT"),"")</f>
        <v/>
      </c>
      <c r="Q20" s="219"/>
      <c r="R20" s="220"/>
      <c r="S20" s="220"/>
      <c r="T20" s="222" t="str">
        <f>IF(OR(AND(OR(F20&lt;=G17, F20=0, F20="ABS"),OR(H20&lt;=I17, H20=0, H20="ABS"),OR(J20&lt;=K17, J20="ABS"))),IF(OR(AND(A20="",B20="",D20="",F20="",H20="",J20=""),AND(A20&lt;&gt;"",B20&lt;&gt;"",D20&lt;&gt;"",F20&lt;&gt;"",H20&lt;&gt;"",J20&lt;&gt;"", AG20="OK")),"","Given Marks or Format is incorrect"),"Given Marks or Format is incorrect")</f>
        <v/>
      </c>
      <c r="U20" s="222"/>
      <c r="V20" s="222"/>
      <c r="W20" s="222"/>
      <c r="X20" s="222"/>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256"/>
      <c r="C21" s="257"/>
      <c r="D21" s="256"/>
      <c r="E21" s="257"/>
      <c r="F21" s="256"/>
      <c r="G21" s="257"/>
      <c r="H21" s="256"/>
      <c r="I21" s="257"/>
      <c r="J21" s="256"/>
      <c r="K21" s="257"/>
      <c r="L21" s="240" t="str">
        <f>IF(AND(A21&lt;&gt;"",B21&lt;&gt;"",D21&lt;&gt;"",F21&lt;&gt;"",H21&lt;&gt;"",J21&lt;&gt;"",Q21="",T21="",OR(D21&lt;=E17,D21="ABS"),OR(F21&lt;=G17,F21="ABS"),OR(H21&lt;=I17,H21="ABS"),OR(J21&lt;=K17,J21="ABS")),IF(AND(D21="ABS",F21="ABS",H21="ABS",J21="ABS"),"ABS",IF(SUM(D21,F21,H21,J21)=0,"ZERO",SUM(D21,F21,H21,J21))),"")</f>
        <v/>
      </c>
      <c r="M21" s="263"/>
      <c r="N21" s="30" t="str">
        <f>IF(L21="","",IF(ROUND(L21*100/M17,0)&gt;=91,"A+",IF(ROUND(L21*100/M17,0)&gt;=83,"A",IF(ROUND(L21*100/M17,0)&gt;=75,"B+",IF(ROUND(L21*100/M17,0)&gt;=65,"B",IF(ROUND(L21*100/M17,0)&gt;=60,"C+",IF(ROUND(L21*100/M17,0)&gt;=50,"C","Fail")))))))</f>
        <v/>
      </c>
      <c r="O21" s="231"/>
      <c r="P21" s="72" t="str">
        <f t="shared" si="2"/>
        <v/>
      </c>
      <c r="Q21" s="219"/>
      <c r="R21" s="220"/>
      <c r="S21" s="220"/>
      <c r="T21" s="222" t="str">
        <f>IF(OR(AND(OR(F21&lt;=G17, F21=0, F21="ABS"),OR(H21&lt;=I17, H21=0, H21="ABS"),OR(J21&lt;=K17, J21="ABS"))),IF(OR(AND(A21="",B21="",D21="",F21="",H21="",J21=""),AND(A21&lt;&gt;"",B21&lt;&gt;"",D21&lt;&gt;"",F21&lt;&gt;"",H21&lt;&gt;"",J21&lt;&gt;"", AG21="OK")),"","Given Marks or Format is incorrect"),"Given Marks or Format is incorrect")</f>
        <v/>
      </c>
      <c r="U21" s="222"/>
      <c r="V21" s="222"/>
      <c r="W21" s="222"/>
      <c r="X21" s="222"/>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256"/>
      <c r="C22" s="257"/>
      <c r="D22" s="256"/>
      <c r="E22" s="257"/>
      <c r="F22" s="256"/>
      <c r="G22" s="257"/>
      <c r="H22" s="256"/>
      <c r="I22" s="257"/>
      <c r="J22" s="256"/>
      <c r="K22" s="257"/>
      <c r="L22" s="240" t="str">
        <f>IF(AND(A22&lt;&gt;"",B22&lt;&gt;"",D22&lt;&gt;"",F22&lt;&gt;"",H22&lt;&gt;"",J22&lt;&gt;"",Q22="",T22="",OR(D22&lt;=E17,D22="ABS"),OR(F22&lt;=G17,F22="ABS"),OR(H22&lt;=I17,H22="ABS"),OR(J22&lt;=K17,J22="ABS")),IF(AND(D22="ABS",F22="ABS",H22="ABS",J22="ABS"),"ABS",IF(SUM(D22,F22,H22,J22)=0,"ZERO",SUM(D22,F22,H22,J22))),"")</f>
        <v/>
      </c>
      <c r="M22" s="263"/>
      <c r="N22" s="30" t="str">
        <f>IF(L22="","",IF(ROUND(L22*100/M17,0)&gt;=91,"A+",IF(ROUND(L22*100/M17,0)&gt;=83,"A",IF(ROUND(L22*100/M17,0)&gt;=75,"B+",IF(ROUND(L22*100/M17,0)&gt;=65,"B",IF(ROUND(L22*100/M17,0)&gt;=60,"C+",IF(ROUND(L22*100/M17,0)&gt;=50,"C","Fail")))))))</f>
        <v/>
      </c>
      <c r="O22" s="231"/>
      <c r="P22" s="72" t="str">
        <f t="shared" si="2"/>
        <v/>
      </c>
      <c r="Q22" s="219"/>
      <c r="R22" s="220"/>
      <c r="S22" s="220"/>
      <c r="T22" s="222" t="str">
        <f>IF(OR(AND(OR(F22&lt;=G17, F22=0, F22="ABS"),OR(H22&lt;=I17, H22=0, H22="ABS"),OR(J22&lt;=K17, J22="ABS"))),IF(OR(AND(A22="",B22="",D22="",F22="",H22="",J22=""),AND(A22&lt;&gt;"",B22&lt;&gt;"",D22&lt;&gt;"",F22&lt;&gt;"",H22&lt;&gt;"",J22&lt;&gt;"", AG22="OK")),"","Given Marks or Format is incorrect"),"Given Marks or Format is incorrect")</f>
        <v/>
      </c>
      <c r="U22" s="222"/>
      <c r="V22" s="222"/>
      <c r="W22" s="222"/>
      <c r="X22" s="222"/>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256"/>
      <c r="C23" s="257"/>
      <c r="D23" s="256"/>
      <c r="E23" s="257"/>
      <c r="F23" s="256"/>
      <c r="G23" s="257"/>
      <c r="H23" s="256"/>
      <c r="I23" s="257"/>
      <c r="J23" s="256"/>
      <c r="K23" s="257"/>
      <c r="L23" s="240" t="str">
        <f>IF(AND(A23&lt;&gt;"",B23&lt;&gt;"",D23&lt;&gt;"",F23&lt;&gt;"",H23&lt;&gt;"",J23&lt;&gt;"",Q23="",T23="",OR(D23&lt;=E17,D23="ABS"),OR(F23&lt;=G17,F23="ABS"),OR(H23&lt;=I17,H23="ABS"),OR(J23&lt;=K17,J23="ABS")),IF(AND(D23="ABS",F23="ABS",H23="ABS",J23="ABS"),"ABS",IF(SUM(D23,F23,H23,J23)=0,"ZERO",SUM(D23,F23,H23,J23))),"")</f>
        <v/>
      </c>
      <c r="M23" s="263"/>
      <c r="N23" s="30" t="str">
        <f>IF(L23="","",IF(ROUND(L23*100/M17,0)&gt;=91,"A+",IF(ROUND(L23*100/M17,0)&gt;=83,"A",IF(ROUND(L23*100/M17,0)&gt;=75,"B+",IF(ROUND(L23*100/M17,0)&gt;=65,"B",IF(ROUND(L23*100/M17,0)&gt;=60,"C+",IF(ROUND(L23*100/M17,0)&gt;=50,"C","Fail")))))))</f>
        <v/>
      </c>
      <c r="O23" s="231"/>
      <c r="P23" s="72" t="str">
        <f t="shared" si="2"/>
        <v/>
      </c>
      <c r="Q23" s="219"/>
      <c r="R23" s="220"/>
      <c r="S23" s="220"/>
      <c r="T23" s="222" t="str">
        <f>IF(OR(AND(OR(F23&lt;=G17, F23=0, F23="ABS"),OR(H23&lt;=I17, H23=0, H23="ABS"),OR(J23&lt;=K17, J23="ABS"))),IF(OR(AND(A23="",B23="",D23="",F23="",H23="",J23=""),AND(A23&lt;&gt;"",B23&lt;&gt;"",D23&lt;&gt;"",F23&lt;&gt;"",H23&lt;&gt;"",J23&lt;&gt;"", AG23="OK")),"","Given Marks or Format is incorrect"),"Given Marks or Format is incorrect")</f>
        <v/>
      </c>
      <c r="U23" s="222"/>
      <c r="V23" s="222"/>
      <c r="W23" s="222"/>
      <c r="X23" s="222"/>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256"/>
      <c r="C24" s="257"/>
      <c r="D24" s="256"/>
      <c r="E24" s="257"/>
      <c r="F24" s="256"/>
      <c r="G24" s="257"/>
      <c r="H24" s="256"/>
      <c r="I24" s="257"/>
      <c r="J24" s="256"/>
      <c r="K24" s="257"/>
      <c r="L24" s="240" t="str">
        <f>IF(AND(A24&lt;&gt;"",B24&lt;&gt;"",D24&lt;&gt;"",F24&lt;&gt;"",H24&lt;&gt;"",J24&lt;&gt;"",Q24="",T24="",OR(D24&lt;=E17,D24="ABS"),OR(F24&lt;=G17,F24="ABS"),OR(H24&lt;=I17,H24="ABS"),OR(J24&lt;=K17,J24="ABS")),IF(AND(D24="ABS",F24="ABS",H24="ABS",J24="ABS"),"ABS",IF(SUM(D24,F24,H24,J24)=0,"ZERO",SUM(D24,F24,H24,J24))),"")</f>
        <v/>
      </c>
      <c r="M24" s="263"/>
      <c r="N24" s="30" t="str">
        <f>IF(L24="","",IF(ROUND(L24*100/M17,0)&gt;=91,"A+",IF(ROUND(L24*100/M17,0)&gt;=83,"A",IF(ROUND(L24*100/M17,0)&gt;=75,"B+",IF(ROUND(L24*100/M17,0)&gt;=65,"B",IF(ROUND(L24*100/M17,0)&gt;=60,"C+",IF(ROUND(L24*100/M17,0)&gt;=50,"C","Fail")))))))</f>
        <v/>
      </c>
      <c r="O24" s="231"/>
      <c r="P24" s="72" t="str">
        <f t="shared" si="2"/>
        <v/>
      </c>
      <c r="Q24" s="219"/>
      <c r="R24" s="220"/>
      <c r="S24" s="220"/>
      <c r="T24" s="222" t="str">
        <f>IF(OR(AND(OR(F24&lt;=G17, F24=0, F24="ABS"),OR(H24&lt;=I17, H24=0, H24="ABS"),OR(J24&lt;=K17, J24="ABS"))),IF(OR(AND(A24="",B24="",D24="",F24="",H24="",J24=""),AND(A24&lt;&gt;"",B24&lt;&gt;"",D24&lt;&gt;"",F24&lt;&gt;"",H24&lt;&gt;"",J24&lt;&gt;"", AG24="OK")),"","Given Marks or Format is incorrect"),"Given Marks or Format is incorrect")</f>
        <v/>
      </c>
      <c r="U24" s="222"/>
      <c r="V24" s="222"/>
      <c r="W24" s="222"/>
      <c r="X24" s="222"/>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256"/>
      <c r="C25" s="257"/>
      <c r="D25" s="256"/>
      <c r="E25" s="257"/>
      <c r="F25" s="256"/>
      <c r="G25" s="257"/>
      <c r="H25" s="256"/>
      <c r="I25" s="257"/>
      <c r="J25" s="256"/>
      <c r="K25" s="257"/>
      <c r="L25" s="240" t="str">
        <f>IF(AND(A25&lt;&gt;"",B25&lt;&gt;"",D25&lt;&gt;"",F25&lt;&gt;"",H25&lt;&gt;"",J25&lt;&gt;"",Q25="",T25="",OR(D25&lt;=E17,D25="ABS"),OR(F25&lt;=G17,F25="ABS"),OR(H25&lt;=I17,H25="ABS"),OR(J25&lt;=K17,J25="ABS")),IF(AND(D25="ABS",F25="ABS",H25="ABS",J25="ABS"),"ABS",IF(SUM(D25,F25,H25,J25)=0,"ZERO",SUM(D25,F25,H25,J25))),"")</f>
        <v/>
      </c>
      <c r="M25" s="263"/>
      <c r="N25" s="30" t="str">
        <f>IF(L25="","",IF(ROUND(L25*100/M17,0)&gt;=91,"A+",IF(ROUND(L25*100/M17,0)&gt;=83,"A",IF(ROUND(L25*100/M17,0)&gt;=75,"B+",IF(ROUND(L25*100/M17,0)&gt;=65,"B",IF(ROUND(L25*100/M17,0)&gt;=60,"C+",IF(ROUND(L25*100/M17,0)&gt;=50,"C","Fail")))))))</f>
        <v/>
      </c>
      <c r="O25" s="231"/>
      <c r="P25" s="72" t="str">
        <f t="shared" si="2"/>
        <v/>
      </c>
      <c r="Q25" s="219"/>
      <c r="R25" s="220"/>
      <c r="S25" s="220"/>
      <c r="T25" s="222" t="str">
        <f>IF(OR(AND(OR(F25&lt;=G17, F25=0, F25="ABS"),OR(H25&lt;=I17, H25=0, H25="ABS"),OR(J25&lt;=K17, J25="ABS"))),IF(OR(AND(A25="",B25="",D25="",F25="",H25="",J25=""),AND(A25&lt;&gt;"",B25&lt;&gt;"",D25&lt;&gt;"",F25&lt;&gt;"",H25&lt;&gt;"",J25&lt;&gt;"", AG25="OK")),"","Given Marks or Format is incorrect"),"Given Marks or Format is incorrect")</f>
        <v/>
      </c>
      <c r="U25" s="222"/>
      <c r="V25" s="222"/>
      <c r="W25" s="222"/>
      <c r="X25" s="222"/>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256"/>
      <c r="C26" s="257"/>
      <c r="D26" s="256"/>
      <c r="E26" s="257"/>
      <c r="F26" s="256"/>
      <c r="G26" s="257"/>
      <c r="H26" s="256"/>
      <c r="I26" s="257"/>
      <c r="J26" s="256"/>
      <c r="K26" s="257"/>
      <c r="L26" s="240" t="str">
        <f>IF(AND(A26&lt;&gt;"",B26&lt;&gt;"",D26&lt;&gt;"",F26&lt;&gt;"",H26&lt;&gt;"",J26&lt;&gt;"",Q26="",T26="",OR(D26&lt;=E17,D26="ABS"),OR(F26&lt;=G17,F26="ABS"),OR(H26&lt;=I17,H26="ABS"),OR(J26&lt;=K17,J26="ABS")),IF(AND(D26="ABS",F26="ABS",H26="ABS",J26="ABS"),"ABS",IF(SUM(D26,F26,H26,J26)=0,"ZERO",SUM(D26,F26,H26,J26))),"")</f>
        <v/>
      </c>
      <c r="M26" s="263"/>
      <c r="N26" s="30" t="str">
        <f>IF(L26="","",IF(ROUND(L26*100/M17,0)&gt;=91,"A+",IF(ROUND(L26*100/M17,0)&gt;=83,"A",IF(ROUND(L26*100/M17,0)&gt;=75,"B+",IF(ROUND(L26*100/M17,0)&gt;=65,"B",IF(ROUND(L26*100/M17,0)&gt;=60,"C+",IF(ROUND(L26*100/M17,0)&gt;=50,"C","Fail")))))))</f>
        <v/>
      </c>
      <c r="O26" s="231"/>
      <c r="P26" s="72" t="str">
        <f t="shared" si="2"/>
        <v/>
      </c>
      <c r="Q26" s="219"/>
      <c r="R26" s="220"/>
      <c r="S26" s="220"/>
      <c r="T26" s="222" t="str">
        <f>IF(OR(AND(OR(F26&lt;=G17, F26=0, F26="ABS"),OR(H26&lt;=I17, H26=0, H26="ABS"),OR(J26&lt;=K17, J26="ABS"))),IF(OR(AND(A26="",B26="",D26="",F26="",H26="",J26=""),AND(A26&lt;&gt;"",B26&lt;&gt;"",D26&lt;&gt;"",F26&lt;&gt;"",H26&lt;&gt;"",J26&lt;&gt;"", AG26="OK")),"","Given Marks or Format is incorrect"),"Given Marks or Format is incorrect")</f>
        <v/>
      </c>
      <c r="U26" s="222"/>
      <c r="V26" s="222"/>
      <c r="W26" s="222"/>
      <c r="X26" s="222"/>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256"/>
      <c r="C27" s="257"/>
      <c r="D27" s="256"/>
      <c r="E27" s="257"/>
      <c r="F27" s="256"/>
      <c r="G27" s="257"/>
      <c r="H27" s="256"/>
      <c r="I27" s="257"/>
      <c r="J27" s="256"/>
      <c r="K27" s="257"/>
      <c r="L27" s="240" t="str">
        <f>IF(AND(A27&lt;&gt;"",B27&lt;&gt;"",D27&lt;&gt;"",F27&lt;&gt;"",H27&lt;&gt;"",J27&lt;&gt;"",Q27="",T27="",OR(D27&lt;=E17,D27="ABS"),OR(F27&lt;=G17,F27="ABS"),OR(H27&lt;=I17,H27="ABS"),OR(J27&lt;=K17,J27="ABS")),IF(AND(D27="ABS",F27="ABS",H27="ABS",J27="ABS"),"ABS",IF(SUM(D27,F27,H27,J27)=0,"ZERO",SUM(D27,F27,H27,J27))),"")</f>
        <v/>
      </c>
      <c r="M27" s="263"/>
      <c r="N27" s="30" t="str">
        <f>IF(L27="","",IF(ROUND(L27*100/M17,0)&gt;=91,"A+",IF(ROUND(L27*100/M17,0)&gt;=83,"A",IF(ROUND(L27*100/M17,0)&gt;=75,"B+",IF(ROUND(L27*100/M17,0)&gt;=65,"B",IF(ROUND(L27*100/M17,0)&gt;=60,"C+",IF(ROUND(L27*100/M17,0)&gt;=50,"C","Fail")))))))</f>
        <v/>
      </c>
      <c r="O27" s="231"/>
      <c r="P27" s="72" t="str">
        <f t="shared" si="2"/>
        <v/>
      </c>
      <c r="Q27" s="219"/>
      <c r="R27" s="220"/>
      <c r="S27" s="220"/>
      <c r="T27" s="222" t="str">
        <f>IF(OR(AND(OR(F27&lt;=G17, F27=0, F27="ABS"),OR(H27&lt;=I17, H27=0, H27="ABS"),OR(J27&lt;=K17, J27="ABS"))),IF(OR(AND(A27="",B27="",D27="",F27="",H27="",J27=""),AND(A27&lt;&gt;"",B27&lt;&gt;"",D27&lt;&gt;"",F27&lt;&gt;"",H27&lt;&gt;"",J27&lt;&gt;"", AG27="OK")),"","Given Marks or Format is incorrect"),"Given Marks or Format is incorrect")</f>
        <v/>
      </c>
      <c r="U27" s="222"/>
      <c r="V27" s="222"/>
      <c r="W27" s="222"/>
      <c r="X27" s="222"/>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256"/>
      <c r="C28" s="257"/>
      <c r="D28" s="256"/>
      <c r="E28" s="257"/>
      <c r="F28" s="256"/>
      <c r="G28" s="257"/>
      <c r="H28" s="256"/>
      <c r="I28" s="257"/>
      <c r="J28" s="256"/>
      <c r="K28" s="257"/>
      <c r="L28" s="240" t="str">
        <f>IF(AND(A28&lt;&gt;"",B28&lt;&gt;"",D28&lt;&gt;"",F28&lt;&gt;"",H28&lt;&gt;"",J28&lt;&gt;"",Q28="",T28="",OR(D28&lt;=E17,D28="ABS"),OR(F28&lt;=G17,F28="ABS"),OR(H28&lt;=I17,H28="ABS"),OR(J28&lt;=K17,J28="ABS")),IF(AND(D28="ABS",F28="ABS",H28="ABS",J28="ABS"),"ABS",IF(SUM(D28,F28,H28,J28)=0,"ZERO",SUM(D28,F28,H28,J28))),"")</f>
        <v/>
      </c>
      <c r="M28" s="263"/>
      <c r="N28" s="30" t="str">
        <f>IF(L28="","",IF(ROUND(L28*100/M17,0)&gt;=91,"A+",IF(ROUND(L28*100/M17,0)&gt;=83,"A",IF(ROUND(L28*100/M17,0)&gt;=75,"B+",IF(ROUND(L28*100/M17,0)&gt;=65,"B",IF(ROUND(L28*100/M17,0)&gt;=60,"C+",IF(ROUND(L28*100/M17,0)&gt;=50,"C","Fail")))))))</f>
        <v/>
      </c>
      <c r="O28" s="231"/>
      <c r="P28" s="72" t="str">
        <f t="shared" si="2"/>
        <v/>
      </c>
      <c r="Q28" s="219"/>
      <c r="R28" s="220"/>
      <c r="S28" s="220"/>
      <c r="T28" s="222" t="str">
        <f>IF(OR(AND(OR(F28&lt;=G17, F28=0, F28="ABS"),OR(H28&lt;=I17, H28=0, H28="ABS"),OR(J28&lt;=K17, J28="ABS"))),IF(OR(AND(A28="",B28="",D28="",F28="",H28="",J28=""),AND(A28&lt;&gt;"",B28&lt;&gt;"",D28&lt;&gt;"",F28&lt;&gt;"",H28&lt;&gt;"",J28&lt;&gt;"", AG28="OK")),"","Given Marks or Format is incorrect"),"Given Marks or Format is incorrect")</f>
        <v/>
      </c>
      <c r="U28" s="222"/>
      <c r="V28" s="222"/>
      <c r="W28" s="222"/>
      <c r="X28" s="222"/>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256"/>
      <c r="C29" s="257"/>
      <c r="D29" s="256"/>
      <c r="E29" s="257"/>
      <c r="F29" s="256"/>
      <c r="G29" s="257"/>
      <c r="H29" s="256"/>
      <c r="I29" s="257"/>
      <c r="J29" s="256"/>
      <c r="K29" s="257"/>
      <c r="L29" s="240" t="str">
        <f>IF(AND(A29&lt;&gt;"",B29&lt;&gt;"",D29&lt;&gt;"",F29&lt;&gt;"",H29&lt;&gt;"",J29&lt;&gt;"",Q29="",T29="",OR(D29&lt;=E17,D29="ABS"),OR(F29&lt;=G17,F29="ABS"),OR(H29&lt;=I17,H29="ABS"),OR(J29&lt;=K17,J29="ABS")),IF(AND(D29="ABS",F29="ABS",H29="ABS",J29="ABS"),"ABS",IF(SUM(D29,F29,H29,J29)=0,"ZERO",SUM(D29,F29,H29,J29))),"")</f>
        <v/>
      </c>
      <c r="M29" s="263"/>
      <c r="N29" s="30" t="str">
        <f>IF(L29="","",IF(ROUND(L29*100/M17,0)&gt;=91,"A+",IF(ROUND(L29*100/M17,0)&gt;=83,"A",IF(ROUND(L29*100/M17,0)&gt;=75,"B+",IF(ROUND(L29*100/M17,0)&gt;=65,"B",IF(ROUND(L29*100/M17,0)&gt;=60,"C+",IF(ROUND(L29*100/M17,0)&gt;=50,"C","Fail")))))))</f>
        <v/>
      </c>
      <c r="O29" s="231"/>
      <c r="P29" s="72" t="str">
        <f t="shared" si="2"/>
        <v/>
      </c>
      <c r="Q29" s="219"/>
      <c r="R29" s="220"/>
      <c r="S29" s="220"/>
      <c r="T29" s="222" t="str">
        <f>IF(OR(AND(OR(F29&lt;=G17, F29=0, F29="ABS"),OR(H29&lt;=I17, H29=0, H29="ABS"),OR(J29&lt;=K17, J29="ABS"))),IF(OR(AND(A29="",B29="",D29="",F29="",H29="",J29=""),AND(A29&lt;&gt;"",B29&lt;&gt;"",D29&lt;&gt;"",F29&lt;&gt;"",H29&lt;&gt;"",J29&lt;&gt;"", AG29="OK")),"","Given Marks or Format is incorrect"),"Given Marks or Format is incorrect")</f>
        <v/>
      </c>
      <c r="U29" s="222"/>
      <c r="V29" s="222"/>
      <c r="W29" s="222"/>
      <c r="X29" s="222"/>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256"/>
      <c r="C30" s="257"/>
      <c r="D30" s="256"/>
      <c r="E30" s="257"/>
      <c r="F30" s="256"/>
      <c r="G30" s="257"/>
      <c r="H30" s="256"/>
      <c r="I30" s="257"/>
      <c r="J30" s="256"/>
      <c r="K30" s="257"/>
      <c r="L30" s="240" t="str">
        <f>IF(AND(A30&lt;&gt;"",B30&lt;&gt;"",D30&lt;&gt;"",F30&lt;&gt;"",H30&lt;&gt;"",J30&lt;&gt;"",Q30="",T30="",OR(D30&lt;=E17,D30="ABS"),OR(F30&lt;=G17,F30="ABS"),OR(H30&lt;=I17,H30="ABS"),OR(J30&lt;=K17,J30="ABS")),IF(AND(D30="ABS",F30="ABS",H30="ABS",J30="ABS"),"ABS",IF(SUM(D30,F30,H30,J30)=0,"ZERO",SUM(D30,F30,H30,J30))),"")</f>
        <v/>
      </c>
      <c r="M30" s="263"/>
      <c r="N30" s="30" t="str">
        <f>IF(L30="","",IF(ROUND(L30*100/M17,0)&gt;=91,"A+",IF(ROUND(L30*100/M17,0)&gt;=83,"A",IF(ROUND(L30*100/M17,0)&gt;=75,"B+",IF(ROUND(L30*100/M17,0)&gt;=65,"B",IF(ROUND(L30*100/M17,0)&gt;=60,"C+",IF(ROUND(L30*100/M17,0)&gt;=50,"C","Fail")))))))</f>
        <v/>
      </c>
      <c r="O30" s="231"/>
      <c r="P30" s="72" t="str">
        <f t="shared" si="2"/>
        <v/>
      </c>
      <c r="Q30" s="219"/>
      <c r="R30" s="220"/>
      <c r="S30" s="220"/>
      <c r="T30" s="222" t="str">
        <f>IF(OR(AND(OR(F30&lt;=G17, F30=0, F30="ABS"),OR(H30&lt;=I17, H30=0, H30="ABS"),OR(J30&lt;=K17, J30="ABS"))),IF(OR(AND(A30="",B30="",D30="",F30="",H30="",J30=""),AND(A30&lt;&gt;"",B30&lt;&gt;"",D30&lt;&gt;"",F30&lt;&gt;"",H30&lt;&gt;"",J30&lt;&gt;"", AG30="OK")),"","Given Marks or Format is incorrect"),"Given Marks or Format is incorrect")</f>
        <v/>
      </c>
      <c r="U30" s="222"/>
      <c r="V30" s="222"/>
      <c r="W30" s="222"/>
      <c r="X30" s="222"/>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256"/>
      <c r="C31" s="257"/>
      <c r="D31" s="256"/>
      <c r="E31" s="257"/>
      <c r="F31" s="256"/>
      <c r="G31" s="257"/>
      <c r="H31" s="256"/>
      <c r="I31" s="257"/>
      <c r="J31" s="256"/>
      <c r="K31" s="257"/>
      <c r="L31" s="240" t="str">
        <f>IF(AND(A31&lt;&gt;"",B31&lt;&gt;"",D31&lt;&gt;"",F31&lt;&gt;"",H31&lt;&gt;"",J31&lt;&gt;"",Q31="",T31="",OR(D31&lt;=E17,D31="ABS"),OR(F31&lt;=G17,F31="ABS"),OR(H31&lt;=I17,H31="ABS"),OR(J31&lt;=K17,J31="ABS")),IF(AND(D31="ABS",F31="ABS",H31="ABS",J31="ABS"),"ABS",IF(SUM(D31,F31,H31,J31)=0,"ZERO",SUM(D31,F31,H31,J31))),"")</f>
        <v/>
      </c>
      <c r="M31" s="263"/>
      <c r="N31" s="30" t="str">
        <f>IF(L31="","",IF(ROUND(L31*100/M17,0)&gt;=91,"A+",IF(ROUND(L31*100/M17,0)&gt;=83,"A",IF(ROUND(L31*100/M17,0)&gt;=75,"B+",IF(ROUND(L31*100/M17,0)&gt;=65,"B",IF(ROUND(L31*100/M17,0)&gt;=60,"C+",IF(ROUND(L31*100/M17,0)&gt;=50,"C","Fail")))))))</f>
        <v/>
      </c>
      <c r="O31" s="231"/>
      <c r="P31" s="72" t="str">
        <f t="shared" si="2"/>
        <v/>
      </c>
      <c r="Q31" s="219"/>
      <c r="R31" s="220"/>
      <c r="S31" s="220"/>
      <c r="T31" s="222" t="str">
        <f>IF(OR(AND(OR(F31&lt;=G17, F31=0, F31="ABS"),OR(H31&lt;=I17, H31=0, H31="ABS"),OR(J31&lt;=K17, J31="ABS"))),IF(OR(AND(A31="",B31="",D31="",F31="",H31="",J31=""),AND(A31&lt;&gt;"",B31&lt;&gt;"",D31&lt;&gt;"",F31&lt;&gt;"",H31&lt;&gt;"",J31&lt;&gt;"", AG31="OK")),"","Given Marks or Format is incorrect"),"Given Marks or Format is incorrect")</f>
        <v/>
      </c>
      <c r="U31" s="222"/>
      <c r="V31" s="222"/>
      <c r="W31" s="222"/>
      <c r="X31" s="222"/>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256"/>
      <c r="C32" s="257"/>
      <c r="D32" s="256"/>
      <c r="E32" s="257"/>
      <c r="F32" s="256"/>
      <c r="G32" s="257"/>
      <c r="H32" s="256"/>
      <c r="I32" s="257"/>
      <c r="J32" s="256"/>
      <c r="K32" s="257"/>
      <c r="L32" s="240" t="str">
        <f>IF(AND(A32&lt;&gt;"",B32&lt;&gt;"",D32&lt;&gt;"",F32&lt;&gt;"",H32&lt;&gt;"",J32&lt;&gt;"",Q32="",T32="",OR(D32&lt;=E17,D32="ABS"),OR(F32&lt;=G17,F32="ABS"),OR(H32&lt;=I17,H32="ABS"),OR(J32&lt;=K17,J32="ABS")),IF(AND(D32="ABS",F32="ABS",H32="ABS",J32="ABS"),"ABS",IF(SUM(D32,F32,H32,J32)=0,"ZERO",SUM(D32,F32,H32,J32))),"")</f>
        <v/>
      </c>
      <c r="M32" s="263"/>
      <c r="N32" s="30" t="str">
        <f>IF(L32="","",IF(ROUND(L32*100/M17,0)&gt;=91,"A+",IF(ROUND(L32*100/M17,0)&gt;=83,"A",IF(ROUND(L32*100/M17,0)&gt;=75,"B+",IF(ROUND(L32*100/M17,0)&gt;=65,"B",IF(ROUND(L32*100/M17,0)&gt;=60,"C+",IF(ROUND(L32*100/M17,0)&gt;=50,"C","Fail")))))))</f>
        <v/>
      </c>
      <c r="O32" s="231"/>
      <c r="P32" s="72" t="str">
        <f t="shared" si="2"/>
        <v/>
      </c>
      <c r="Q32" s="219"/>
      <c r="R32" s="220"/>
      <c r="S32" s="220"/>
      <c r="T32" s="222" t="str">
        <f>IF(OR(AND(OR(F32&lt;=G17, F32=0, F32="ABS"),OR(H32&lt;=I17, H32=0, H32="ABS"),OR(J32&lt;=K17, J32="ABS"))),IF(OR(AND(A32="",B32="",D32="",F32="",H32="",J32=""),AND(A32&lt;&gt;"",B32&lt;&gt;"",D32&lt;&gt;"",F32&lt;&gt;"",H32&lt;&gt;"",J32&lt;&gt;"", AG32="OK")),"","Given Marks or Format is incorrect"),"Given Marks or Format is incorrect")</f>
        <v/>
      </c>
      <c r="U32" s="222"/>
      <c r="V32" s="222"/>
      <c r="W32" s="222"/>
      <c r="X32" s="222"/>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256"/>
      <c r="C33" s="257"/>
      <c r="D33" s="256"/>
      <c r="E33" s="257"/>
      <c r="F33" s="256"/>
      <c r="G33" s="257"/>
      <c r="H33" s="256"/>
      <c r="I33" s="257"/>
      <c r="J33" s="256"/>
      <c r="K33" s="257"/>
      <c r="L33" s="240" t="str">
        <f>IF(AND(A33&lt;&gt;"",B33&lt;&gt;"",D33&lt;&gt;"",F33&lt;&gt;"",H33&lt;&gt;"",J33&lt;&gt;"",Q33="",T33="",OR(D33&lt;=E17,D33="ABS"),OR(F33&lt;=G17,F33="ABS"),OR(H33&lt;=I17,H33="ABS"),OR(J33&lt;=K17,J33="ABS")),IF(AND(D33="ABS",F33="ABS",H33="ABS",J33="ABS"),"ABS",IF(SUM(D33,F33,H33,J33)=0,"ZERO",SUM(D33,F33,H33,J33))),"")</f>
        <v/>
      </c>
      <c r="M33" s="263"/>
      <c r="N33" s="30" t="str">
        <f>IF(L33="","",IF(ROUND(L33*100/M17,0)&gt;=91,"A+",IF(ROUND(L33*100/M17,0)&gt;=83,"A",IF(ROUND(L33*100/M17,0)&gt;=75,"B+",IF(ROUND(L33*100/M17,0)&gt;=65,"B",IF(ROUND(L33*100/M17,0)&gt;=60,"C+",IF(ROUND(L33*100/M17,0)&gt;=50,"C","Fail")))))))</f>
        <v/>
      </c>
      <c r="O33" s="231"/>
      <c r="P33" s="72" t="str">
        <f t="shared" si="2"/>
        <v/>
      </c>
      <c r="Q33" s="219"/>
      <c r="R33" s="220"/>
      <c r="S33" s="220"/>
      <c r="T33" s="222" t="str">
        <f>IF(OR(AND(OR(F33&lt;=G17, F33=0, F33="ABS"),OR(H33&lt;=I17, H33=0, H33="ABS"),OR(J33&lt;=K17, J33="ABS"))),IF(OR(AND(A33="",B33="",D33="",F33="",H33="",J33=""),AND(A33&lt;&gt;"",B33&lt;&gt;"",D33&lt;&gt;"",F33&lt;&gt;"",H33&lt;&gt;"",J33&lt;&gt;"", AG33="OK")),"","Given Marks or Format is incorrect"),"Given Marks or Format is incorrect")</f>
        <v/>
      </c>
      <c r="U33" s="222"/>
      <c r="V33" s="222"/>
      <c r="W33" s="222"/>
      <c r="X33" s="222"/>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256"/>
      <c r="C34" s="257"/>
      <c r="D34" s="256"/>
      <c r="E34" s="257"/>
      <c r="F34" s="256"/>
      <c r="G34" s="257"/>
      <c r="H34" s="256"/>
      <c r="I34" s="257"/>
      <c r="J34" s="256"/>
      <c r="K34" s="257"/>
      <c r="L34" s="240" t="str">
        <f>IF(AND(A34&lt;&gt;"",B34&lt;&gt;"",D34&lt;&gt;"",F34&lt;&gt;"",H34&lt;&gt;"",J34&lt;&gt;"",Q34="",T34="",OR(D34&lt;=E17,D34="ABS"),OR(F34&lt;=G17,F34="ABS"),OR(H34&lt;=I17,H34="ABS"),OR(J34&lt;=K17,J34="ABS")),IF(AND(D34="ABS",F34="ABS",H34="ABS",J34="ABS"),"ABS",IF(SUM(D34,F34,H34,J34)=0,"ZERO",SUM(D34,F34,H34,J34))),"")</f>
        <v/>
      </c>
      <c r="M34" s="263"/>
      <c r="N34" s="30" t="str">
        <f>IF(L34="","",IF(ROUND(L34*100/M17,0)&gt;=91,"A+",IF(ROUND(L34*100/M17,0)&gt;=83,"A",IF(ROUND(L34*100/M17,0)&gt;=75,"B+",IF(ROUND(L34*100/M17,0)&gt;=65,"B",IF(ROUND(L34*100/M17,0)&gt;=60,"C+",IF(ROUND(L34*100/M17,0)&gt;=50,"C","Fail")))))))</f>
        <v/>
      </c>
      <c r="O34" s="231"/>
      <c r="P34" s="72" t="str">
        <f t="shared" si="2"/>
        <v/>
      </c>
      <c r="Q34" s="219"/>
      <c r="R34" s="220"/>
      <c r="S34" s="220"/>
      <c r="T34" s="222" t="str">
        <f>IF(OR(AND(OR(F34&lt;=G17, F34=0, F34="ABS"),OR(H34&lt;=I17, H34=0, H34="ABS"),OR(J34&lt;=K17, J34="ABS"))),IF(OR(AND(A34="",B34="",D34="",F34="",H34="",J34=""),AND(A34&lt;&gt;"",B34&lt;&gt;"",D34&lt;&gt;"",F34&lt;&gt;"",H34&lt;&gt;"",J34&lt;&gt;"", AG34="OK")),"","Given Marks or Format is incorrect"),"Given Marks or Format is incorrect")</f>
        <v/>
      </c>
      <c r="U34" s="222"/>
      <c r="V34" s="222"/>
      <c r="W34" s="222"/>
      <c r="X34" s="222"/>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256"/>
      <c r="C35" s="257"/>
      <c r="D35" s="256"/>
      <c r="E35" s="257"/>
      <c r="F35" s="256"/>
      <c r="G35" s="257"/>
      <c r="H35" s="256"/>
      <c r="I35" s="257"/>
      <c r="J35" s="256"/>
      <c r="K35" s="257"/>
      <c r="L35" s="240" t="str">
        <f>IF(AND(A35&lt;&gt;"",B35&lt;&gt;"",D35&lt;&gt;"",F35&lt;&gt;"",H35&lt;&gt;"",J35&lt;&gt;"",Q35="",T35="",OR(D35&lt;=E17,D35="ABS"),OR(F35&lt;=G17,F35="ABS"),OR(H35&lt;=I17,H35="ABS"),OR(J35&lt;=K17,J35="ABS")),IF(AND(D35="ABS",F35="ABS",H35="ABS",J35="ABS"),"ABS",IF(SUM(D35,F35,H35,J35)=0,"ZERO",SUM(D35,F35,H35,J35))),"")</f>
        <v/>
      </c>
      <c r="M35" s="263"/>
      <c r="N35" s="30" t="str">
        <f>IF(L35="","",IF(ROUND(L35*100/M17,0)&gt;=91,"A+",IF(ROUND(L35*100/M17,0)&gt;=83,"A",IF(ROUND(L35*100/M17,0)&gt;=75,"B+",IF(ROUND(L35*100/M17,0)&gt;=65,"B",IF(ROUND(L35*100/M17,0)&gt;=60,"C+",IF(ROUND(L35*100/M17,0)&gt;=50,"C","Fail")))))))</f>
        <v/>
      </c>
      <c r="O35" s="231"/>
      <c r="P35" s="72" t="str">
        <f t="shared" si="2"/>
        <v/>
      </c>
      <c r="Q35" s="219"/>
      <c r="R35" s="220"/>
      <c r="S35" s="220"/>
      <c r="T35" s="222" t="str">
        <f>IF(OR(AND(OR(F35&lt;=G17, F35=0, F35="ABS"),OR(H35&lt;=I17, H35=0, H35="ABS"),OR(J35&lt;=K17, J35="ABS"))),IF(OR(AND(A35="",B35="",D35="",F35="",H35="",J35=""),AND(A35&lt;&gt;"",B35&lt;&gt;"",D35&lt;&gt;"",F35&lt;&gt;"",H35&lt;&gt;"",J35&lt;&gt;"", AG35="OK")),"","Given Marks or Format is incorrect"),"Given Marks or Format is incorrect")</f>
        <v/>
      </c>
      <c r="U35" s="222"/>
      <c r="V35" s="222"/>
      <c r="W35" s="222"/>
      <c r="X35" s="222"/>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256"/>
      <c r="C36" s="257"/>
      <c r="D36" s="256"/>
      <c r="E36" s="257"/>
      <c r="F36" s="256"/>
      <c r="G36" s="257"/>
      <c r="H36" s="256"/>
      <c r="I36" s="257"/>
      <c r="J36" s="256"/>
      <c r="K36" s="257"/>
      <c r="L36" s="240" t="str">
        <f>IF(AND(A36&lt;&gt;"",B36&lt;&gt;"",D36&lt;&gt;"",F36&lt;&gt;"",H36&lt;&gt;"",J36&lt;&gt;"",Q36="",T36="",OR(D36&lt;=E17,D36="ABS"),OR(F36&lt;=G17,F36="ABS"),OR(H36&lt;=I17,H36="ABS"),OR(J36&lt;=K17,J36="ABS")),IF(AND(D36="ABS",F36="ABS",H36="ABS",J36="ABS"),"ABS",IF(SUM(D36,F36,H36,J36)=0,"ZERO",SUM(D36,F36,H36,J36))),"")</f>
        <v/>
      </c>
      <c r="M36" s="263"/>
      <c r="N36" s="30" t="str">
        <f>IF(L36="","",IF(ROUND(L36*100/M17,0)&gt;=91,"A+",IF(ROUND(L36*100/M17,0)&gt;=83,"A",IF(ROUND(L36*100/M17,0)&gt;=75,"B+",IF(ROUND(L36*100/M17,0)&gt;=65,"B",IF(ROUND(L36*100/M17,0)&gt;=60,"C+",IF(ROUND(L36*100/M17,0)&gt;=50,"C","Fail")))))))</f>
        <v/>
      </c>
      <c r="O36" s="231"/>
      <c r="P36" s="72" t="str">
        <f t="shared" si="2"/>
        <v/>
      </c>
      <c r="Q36" s="219"/>
      <c r="R36" s="220"/>
      <c r="S36" s="220"/>
      <c r="T36" s="222" t="str">
        <f>IF(OR(AND(OR(F36&lt;=G17, F36=0, F36="ABS"),OR(H36&lt;=I17, H36=0, H36="ABS"),OR(J36&lt;=K17, J36="ABS"))),IF(OR(AND(A36="",B36="",D36="",F36="",H36="",J36=""),AND(A36&lt;&gt;"",B36&lt;&gt;"",D36&lt;&gt;"",F36&lt;&gt;"",H36&lt;&gt;"",J36&lt;&gt;"", AG36="OK")),"","Given Marks or Format is incorrect"),"Given Marks or Format is incorrect")</f>
        <v/>
      </c>
      <c r="U36" s="222"/>
      <c r="V36" s="222"/>
      <c r="W36" s="222"/>
      <c r="X36" s="222"/>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256"/>
      <c r="C37" s="257"/>
      <c r="D37" s="256"/>
      <c r="E37" s="257"/>
      <c r="F37" s="256"/>
      <c r="G37" s="257"/>
      <c r="H37" s="256"/>
      <c r="I37" s="257"/>
      <c r="J37" s="256"/>
      <c r="K37" s="257"/>
      <c r="L37" s="240" t="str">
        <f>IF(AND(A37&lt;&gt;"",B37&lt;&gt;"",D37&lt;&gt;"",F37&lt;&gt;"",H37&lt;&gt;"",J37&lt;&gt;"",Q37="",T37="",OR(D37&lt;=E17,D37="ABS"),OR(F37&lt;=G17,F37="ABS"),OR(H37&lt;=I17,H37="ABS"),OR(J37&lt;=K17,J37="ABS")),IF(AND(D37="ABS",F37="ABS",H37="ABS",J37="ABS"),"ABS",IF(SUM(D37,F37,H37,J37)=0,"ZERO",SUM(D37,F37,H37,J37))),"")</f>
        <v/>
      </c>
      <c r="M37" s="263"/>
      <c r="N37" s="30" t="str">
        <f>IF(L37="","",IF(ROUND(L37*100/M17,0)&gt;=91,"A+",IF(ROUND(L37*100/M17,0)&gt;=83,"A",IF(ROUND(L37*100/M17,0)&gt;=75,"B+",IF(ROUND(L37*100/M17,0)&gt;=65,"B",IF(ROUND(L37*100/M17,0)&gt;=60,"C+",IF(ROUND(L37*100/M17,0)&gt;=50,"C","Fail")))))))</f>
        <v/>
      </c>
      <c r="O37" s="231"/>
      <c r="P37" s="72" t="str">
        <f t="shared" si="2"/>
        <v/>
      </c>
      <c r="Q37" s="219"/>
      <c r="R37" s="220"/>
      <c r="S37" s="220"/>
      <c r="T37" s="222" t="str">
        <f>IF(OR(AND(OR(F37&lt;=G17, F37=0, F37="ABS"),OR(H37&lt;=I17, H37=0, H37="ABS"),OR(J37&lt;=K17, J37="ABS"))),IF(OR(AND(A37="",B37="",D37="",F37="",H37="",J37=""),AND(A37&lt;&gt;"",B37&lt;&gt;"",D37&lt;&gt;"",F37&lt;&gt;"",H37&lt;&gt;"",J37&lt;&gt;"", AG37="OK")),"","Given Marks or Format is incorrect"),"Given Marks or Format is incorrect")</f>
        <v/>
      </c>
      <c r="U37" s="222"/>
      <c r="V37" s="222"/>
      <c r="W37" s="222"/>
      <c r="X37" s="222"/>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256"/>
      <c r="C38" s="257"/>
      <c r="D38" s="256"/>
      <c r="E38" s="257"/>
      <c r="F38" s="256"/>
      <c r="G38" s="257"/>
      <c r="H38" s="256"/>
      <c r="I38" s="257"/>
      <c r="J38" s="256"/>
      <c r="K38" s="257"/>
      <c r="L38" s="240" t="str">
        <f>IF(AND(A38&lt;&gt;"",B38&lt;&gt;"",D38&lt;&gt;"",F38&lt;&gt;"",H38&lt;&gt;"",J38&lt;&gt;"",Q38="",T38="",OR(D38&lt;=E17,D38="ABS"),OR(F38&lt;=G17,F38="ABS"),OR(H38&lt;=I17,H38="ABS"),OR(J38&lt;=K17,J38="ABS")),IF(AND(D38="ABS",F38="ABS",H38="ABS",J38="ABS"),"ABS",IF(SUM(D38,F38,H38,J38)=0,"ZERO",SUM(D38,F38,H38,J38))),"")</f>
        <v/>
      </c>
      <c r="M38" s="263"/>
      <c r="N38" s="30" t="str">
        <f>IF(L38="","",IF(ROUND(L38*100/M17,0)&gt;=91,"A+",IF(ROUND(L38*100/M17,0)&gt;=83,"A",IF(ROUND(L38*100/M17,0)&gt;=75,"B+",IF(ROUND(L38*100/M17,0)&gt;=65,"B",IF(ROUND(L38*100/M17,0)&gt;=60,"C+",IF(ROUND(L38*100/M17,0)&gt;=50,"C","Fail")))))))</f>
        <v/>
      </c>
      <c r="O38" s="231"/>
      <c r="P38" s="72" t="str">
        <f t="shared" si="2"/>
        <v/>
      </c>
      <c r="Q38" s="219"/>
      <c r="R38" s="220"/>
      <c r="S38" s="220"/>
      <c r="T38" s="266" t="str">
        <f>IF(OR(AND(OR(F38&lt;=G17, F38=0, F38="ABS"),OR(H38&lt;=I17, H38=0, H38="ABS"),OR(J38&lt;=K17, J38="ABS"))),IF(OR(AND(A38="",B38="",D38="",F38="",H38="",J38=""),AND(A38&lt;&gt;"",B38&lt;&gt;"",D38&lt;&gt;"",F38&lt;&gt;"",H38&lt;&gt;"",J38&lt;&gt;"", AG38="OK")),"","Given Marks or Format is incorrect"),"Given Marks or Format is incorrect")</f>
        <v/>
      </c>
      <c r="U38" s="266"/>
      <c r="V38" s="266"/>
      <c r="W38" s="266"/>
      <c r="X38" s="266"/>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213</v>
      </c>
      <c r="B39" s="75" t="s">
        <v>213</v>
      </c>
      <c r="C39" s="175" t="s">
        <v>198</v>
      </c>
      <c r="D39" s="175"/>
      <c r="E39" s="175"/>
      <c r="F39" s="175"/>
      <c r="G39" s="175"/>
      <c r="H39" s="175"/>
      <c r="I39" s="175"/>
      <c r="J39" s="175"/>
      <c r="K39" s="175"/>
      <c r="L39" s="175"/>
      <c r="M39" s="175"/>
      <c r="N39" s="175"/>
      <c r="O39" s="231"/>
      <c r="P39" s="58"/>
      <c r="Q39" s="245"/>
      <c r="R39" s="246"/>
      <c r="S39" s="247"/>
      <c r="T39" s="248"/>
      <c r="U39" s="248"/>
      <c r="V39" s="248"/>
      <c r="W39" s="248"/>
      <c r="X39" s="248"/>
      <c r="Y39" s="122"/>
      <c r="Z39" s="110"/>
      <c r="AA39" s="110"/>
      <c r="AB39" s="59"/>
      <c r="AC39" s="60"/>
      <c r="AD39" s="61"/>
      <c r="AE39" s="19"/>
    </row>
    <row r="40" spans="1:103" ht="15.75" customHeight="1" thickBot="1" x14ac:dyDescent="0.3">
      <c r="A40" s="267" t="s">
        <v>213</v>
      </c>
      <c r="B40" s="269" t="s">
        <v>213</v>
      </c>
      <c r="C40" s="176"/>
      <c r="D40" s="176"/>
      <c r="E40" s="176"/>
      <c r="F40" s="176"/>
      <c r="G40" s="176"/>
      <c r="H40" s="176"/>
      <c r="I40" s="176"/>
      <c r="J40" s="176"/>
      <c r="K40" s="176"/>
      <c r="L40" s="176"/>
      <c r="M40" s="176"/>
      <c r="N40" s="176"/>
      <c r="O40" s="231"/>
      <c r="P40" s="27">
        <f>COUNTIF(P19:P38,"FORMAT INCORRECT")+COUNTIF(P19:P38,"SEQUENCE INCORRECT")</f>
        <v>0</v>
      </c>
      <c r="Q40" s="241">
        <f>COUNTIF(Q19:Q38,"Attendance Marks incorrect")</f>
        <v>0</v>
      </c>
      <c r="R40" s="242"/>
      <c r="S40" s="242"/>
      <c r="T40" s="241">
        <f>COUNTIF(T19:X38,"Given Marks or Format is incorrect")</f>
        <v>0</v>
      </c>
      <c r="U40" s="242"/>
      <c r="V40" s="242"/>
      <c r="W40" s="242"/>
      <c r="X40" s="243"/>
      <c r="Y40" s="100"/>
      <c r="Z40" s="100"/>
      <c r="AA40" s="100"/>
    </row>
    <row r="41" spans="1:103" ht="3" customHeight="1" x14ac:dyDescent="0.25">
      <c r="A41" s="268"/>
      <c r="B41" s="270"/>
      <c r="C41" s="177"/>
      <c r="D41" s="177"/>
      <c r="E41" s="177"/>
      <c r="F41" s="177"/>
      <c r="G41" s="177"/>
      <c r="H41" s="177"/>
      <c r="I41" s="177"/>
      <c r="J41" s="177"/>
      <c r="K41" s="177"/>
      <c r="L41" s="177"/>
      <c r="M41" s="177"/>
      <c r="N41" s="177"/>
      <c r="O41" s="231"/>
      <c r="P41" s="216"/>
      <c r="Q41" s="216"/>
      <c r="R41" s="216"/>
      <c r="S41" s="216"/>
      <c r="T41" s="216"/>
      <c r="U41" s="216"/>
      <c r="V41" s="216"/>
      <c r="W41" s="216"/>
      <c r="X41" s="216"/>
      <c r="Y41" s="117"/>
      <c r="Z41" s="108"/>
      <c r="AA41" s="108"/>
    </row>
    <row r="42" spans="1:103" ht="16.5" thickBot="1" x14ac:dyDescent="0.3">
      <c r="A42" s="192"/>
      <c r="B42" s="192"/>
      <c r="C42" s="192"/>
      <c r="D42" s="192"/>
      <c r="E42" s="192"/>
      <c r="F42" s="192"/>
      <c r="G42" s="192"/>
      <c r="H42" s="192"/>
      <c r="I42" s="192"/>
      <c r="J42" s="192"/>
      <c r="K42" s="192"/>
      <c r="L42" s="192"/>
      <c r="M42" s="192"/>
      <c r="N42" s="192"/>
      <c r="O42" s="231"/>
      <c r="P42" s="193"/>
      <c r="Q42" s="193"/>
      <c r="R42" s="193"/>
      <c r="S42" s="193"/>
      <c r="T42" s="193"/>
      <c r="U42" s="193"/>
      <c r="V42" s="193"/>
      <c r="W42" s="193"/>
      <c r="X42" s="193"/>
      <c r="Y42" s="115"/>
      <c r="Z42" s="104"/>
      <c r="AA42" s="104"/>
    </row>
    <row r="43" spans="1:103" ht="21" customHeight="1" thickBot="1" x14ac:dyDescent="0.3">
      <c r="A43" s="216"/>
      <c r="B43" s="216"/>
      <c r="C43" s="216"/>
      <c r="D43" s="216"/>
      <c r="E43" s="216"/>
      <c r="F43" s="216"/>
      <c r="G43" s="216"/>
      <c r="H43" s="216"/>
      <c r="I43" s="216"/>
      <c r="J43" s="216"/>
      <c r="K43" s="216"/>
      <c r="L43" s="216"/>
      <c r="M43" s="216"/>
      <c r="N43" s="216"/>
      <c r="O43" s="231"/>
      <c r="P43" s="186" t="s">
        <v>200</v>
      </c>
      <c r="Q43" s="187"/>
      <c r="R43" s="188"/>
      <c r="S43" s="32">
        <f>SUM(P40:X40)</f>
        <v>0</v>
      </c>
      <c r="T43" s="244"/>
      <c r="U43" s="193"/>
      <c r="V43" s="193"/>
      <c r="W43" s="193"/>
      <c r="X43" s="193"/>
      <c r="Y43" s="115"/>
      <c r="Z43" s="104"/>
      <c r="AA43" s="104"/>
    </row>
    <row r="44" spans="1:103" ht="12.95" customHeight="1" x14ac:dyDescent="0.25">
      <c r="A44" s="209" t="s">
        <v>199</v>
      </c>
      <c r="B44" s="209"/>
      <c r="C44" s="209"/>
      <c r="D44" s="193"/>
      <c r="E44" s="212" t="s">
        <v>118</v>
      </c>
      <c r="F44" s="213"/>
      <c r="G44" s="213"/>
      <c r="H44" s="213"/>
      <c r="I44" s="213"/>
      <c r="J44" s="193"/>
      <c r="K44" s="209" t="s">
        <v>16</v>
      </c>
      <c r="L44" s="209"/>
      <c r="M44" s="209"/>
      <c r="N44" s="209"/>
      <c r="O44" s="231"/>
      <c r="P44" s="194" t="s">
        <v>237</v>
      </c>
      <c r="Q44" s="195"/>
      <c r="R44" s="195"/>
      <c r="S44" s="195"/>
      <c r="T44" s="195"/>
      <c r="U44" s="195"/>
      <c r="V44" s="195"/>
      <c r="W44" s="195"/>
      <c r="X44" s="196"/>
      <c r="Y44" s="116"/>
      <c r="Z44" s="107"/>
      <c r="AA44" s="107"/>
    </row>
    <row r="45" spans="1:103" ht="15.95" customHeight="1" x14ac:dyDescent="0.25">
      <c r="A45" s="210"/>
      <c r="B45" s="210"/>
      <c r="C45" s="210"/>
      <c r="D45" s="193"/>
      <c r="E45" s="214"/>
      <c r="F45" s="214"/>
      <c r="G45" s="214"/>
      <c r="H45" s="214"/>
      <c r="I45" s="214"/>
      <c r="J45" s="193"/>
      <c r="K45" s="210"/>
      <c r="L45" s="210"/>
      <c r="M45" s="210"/>
      <c r="N45" s="210"/>
      <c r="O45" s="231"/>
      <c r="P45" s="197"/>
      <c r="Q45" s="198"/>
      <c r="R45" s="198"/>
      <c r="S45" s="198"/>
      <c r="T45" s="198"/>
      <c r="U45" s="198"/>
      <c r="V45" s="198"/>
      <c r="W45" s="198"/>
      <c r="X45" s="199"/>
      <c r="Y45" s="116"/>
      <c r="Z45" s="107"/>
      <c r="AA45" s="107"/>
    </row>
    <row r="46" spans="1:103" ht="15.95" customHeight="1" x14ac:dyDescent="0.25">
      <c r="A46" s="210"/>
      <c r="B46" s="210"/>
      <c r="C46" s="210"/>
      <c r="D46" s="193"/>
      <c r="E46" s="214"/>
      <c r="F46" s="214"/>
      <c r="G46" s="214"/>
      <c r="H46" s="214"/>
      <c r="I46" s="214"/>
      <c r="J46" s="193"/>
      <c r="K46" s="210"/>
      <c r="L46" s="210"/>
      <c r="M46" s="210"/>
      <c r="N46" s="210"/>
      <c r="O46" s="231"/>
      <c r="P46" s="197"/>
      <c r="Q46" s="198"/>
      <c r="R46" s="198"/>
      <c r="S46" s="198"/>
      <c r="T46" s="198"/>
      <c r="U46" s="198"/>
      <c r="V46" s="198"/>
      <c r="W46" s="198"/>
      <c r="X46" s="199"/>
      <c r="Y46" s="116"/>
      <c r="Z46" s="107"/>
      <c r="AA46" s="107"/>
    </row>
    <row r="47" spans="1:103" ht="20.25" customHeight="1" x14ac:dyDescent="0.25">
      <c r="A47" s="211"/>
      <c r="B47" s="211"/>
      <c r="C47" s="211"/>
      <c r="D47" s="217"/>
      <c r="E47" s="215"/>
      <c r="F47" s="215"/>
      <c r="G47" s="215"/>
      <c r="H47" s="215"/>
      <c r="I47" s="215"/>
      <c r="J47" s="217"/>
      <c r="K47" s="211"/>
      <c r="L47" s="211"/>
      <c r="M47" s="211"/>
      <c r="N47" s="211"/>
      <c r="O47" s="231"/>
      <c r="P47" s="197"/>
      <c r="Q47" s="198"/>
      <c r="R47" s="198"/>
      <c r="S47" s="198"/>
      <c r="T47" s="198"/>
      <c r="U47" s="198"/>
      <c r="V47" s="198"/>
      <c r="W47" s="198"/>
      <c r="X47" s="199"/>
      <c r="Y47" s="116"/>
      <c r="Z47" s="107"/>
      <c r="AA47" s="107"/>
    </row>
    <row r="48" spans="1:103" ht="15.95" customHeight="1" x14ac:dyDescent="0.25">
      <c r="A48" s="47" t="s">
        <v>18</v>
      </c>
      <c r="B48" s="203" t="s">
        <v>17</v>
      </c>
      <c r="C48" s="204"/>
      <c r="D48" s="204"/>
      <c r="E48" s="204"/>
      <c r="F48" s="204"/>
      <c r="G48" s="204"/>
      <c r="H48" s="204"/>
      <c r="I48" s="204"/>
      <c r="J48" s="204"/>
      <c r="K48" s="204"/>
      <c r="L48" s="204"/>
      <c r="M48" s="204"/>
      <c r="N48" s="205"/>
      <c r="O48" s="231"/>
      <c r="P48" s="197"/>
      <c r="Q48" s="198"/>
      <c r="R48" s="198"/>
      <c r="S48" s="198"/>
      <c r="T48" s="198"/>
      <c r="U48" s="198"/>
      <c r="V48" s="198"/>
      <c r="W48" s="198"/>
      <c r="X48" s="199"/>
      <c r="Y48" s="116"/>
      <c r="Z48" s="107"/>
      <c r="AA48" s="107"/>
    </row>
    <row r="49" spans="1:27" ht="15.95" customHeight="1" thickBot="1" x14ac:dyDescent="0.3">
      <c r="A49" s="49">
        <f>$S$43</f>
        <v>0</v>
      </c>
      <c r="B49" s="206"/>
      <c r="C49" s="207"/>
      <c r="D49" s="207"/>
      <c r="E49" s="207"/>
      <c r="F49" s="207"/>
      <c r="G49" s="207"/>
      <c r="H49" s="207"/>
      <c r="I49" s="207"/>
      <c r="J49" s="207"/>
      <c r="K49" s="207"/>
      <c r="L49" s="207"/>
      <c r="M49" s="207"/>
      <c r="N49" s="208"/>
      <c r="O49" s="231"/>
      <c r="P49" s="200"/>
      <c r="Q49" s="201"/>
      <c r="R49" s="201"/>
      <c r="S49" s="201"/>
      <c r="T49" s="201"/>
      <c r="U49" s="201"/>
      <c r="V49" s="201"/>
      <c r="W49" s="201"/>
      <c r="X49" s="202"/>
      <c r="Y49" s="116"/>
      <c r="Z49" s="107"/>
      <c r="AA49" s="107"/>
    </row>
    <row r="50" spans="1:27" x14ac:dyDescent="0.25">
      <c r="A50" s="192"/>
      <c r="B50" s="192"/>
      <c r="C50" s="192"/>
      <c r="D50" s="192"/>
      <c r="E50" s="192"/>
      <c r="F50" s="192"/>
      <c r="G50" s="192"/>
      <c r="H50" s="192"/>
      <c r="I50" s="192"/>
      <c r="J50" s="192"/>
      <c r="K50" s="192"/>
      <c r="L50" s="192"/>
      <c r="M50" s="192"/>
      <c r="N50" s="192"/>
      <c r="O50" s="193"/>
      <c r="P50" s="249" t="s">
        <v>231</v>
      </c>
      <c r="Q50" s="249"/>
      <c r="R50" s="249"/>
      <c r="S50" s="249"/>
      <c r="T50" s="249"/>
      <c r="U50" s="249"/>
      <c r="V50" s="249"/>
      <c r="W50" s="249"/>
      <c r="X50" s="249"/>
      <c r="Y50" s="102"/>
      <c r="Z50" s="102"/>
      <c r="AA50" s="102"/>
    </row>
    <row r="51" spans="1:27" x14ac:dyDescent="0.25">
      <c r="A51" s="193"/>
      <c r="B51" s="193"/>
      <c r="C51" s="193"/>
      <c r="D51" s="193"/>
      <c r="E51" s="193"/>
      <c r="F51" s="193"/>
      <c r="G51" s="193"/>
      <c r="H51" s="193"/>
      <c r="I51" s="193"/>
      <c r="J51" s="193"/>
      <c r="K51" s="193"/>
      <c r="L51" s="193"/>
      <c r="M51" s="193"/>
      <c r="N51" s="193"/>
      <c r="O51" s="193"/>
      <c r="P51" s="250"/>
      <c r="Q51" s="250"/>
      <c r="R51" s="250"/>
      <c r="S51" s="250"/>
      <c r="T51" s="250"/>
      <c r="U51" s="250"/>
      <c r="V51" s="250"/>
      <c r="W51" s="250"/>
      <c r="X51" s="250"/>
      <c r="Y51" s="119"/>
      <c r="Z51" s="105"/>
      <c r="AA51" s="105"/>
    </row>
    <row r="52" spans="1:27" x14ac:dyDescent="0.25">
      <c r="A52" s="193"/>
      <c r="B52" s="193"/>
      <c r="C52" s="193"/>
      <c r="D52" s="193"/>
      <c r="E52" s="193"/>
      <c r="F52" s="193"/>
      <c r="G52" s="193"/>
      <c r="H52" s="193"/>
      <c r="I52" s="193"/>
      <c r="J52" s="193"/>
      <c r="K52" s="193"/>
      <c r="L52" s="193"/>
      <c r="M52" s="193"/>
      <c r="N52" s="193"/>
      <c r="O52" s="193"/>
      <c r="P52" s="251"/>
      <c r="Q52" s="251"/>
      <c r="R52" s="251"/>
      <c r="S52" s="251"/>
      <c r="T52" s="251"/>
      <c r="U52" s="251"/>
      <c r="V52" s="251"/>
      <c r="W52" s="251"/>
      <c r="X52" s="251"/>
      <c r="Y52" s="102"/>
      <c r="Z52" s="102"/>
      <c r="AA52" s="102"/>
    </row>
    <row r="53" spans="1:27" ht="20.25" x14ac:dyDescent="0.25">
      <c r="A53" s="193"/>
      <c r="B53" s="193"/>
      <c r="C53" s="193"/>
      <c r="D53" s="193"/>
      <c r="E53" s="193"/>
      <c r="F53" s="193"/>
      <c r="G53" s="193"/>
      <c r="H53" s="193"/>
      <c r="I53" s="193"/>
      <c r="J53" s="193"/>
      <c r="K53" s="193"/>
      <c r="L53" s="193"/>
      <c r="M53" s="193"/>
      <c r="N53" s="193"/>
      <c r="O53" s="193"/>
      <c r="P53" s="178" t="s">
        <v>215</v>
      </c>
      <c r="Q53" s="179"/>
      <c r="R53" s="179"/>
      <c r="S53" s="179"/>
      <c r="T53" s="179"/>
      <c r="U53" s="179"/>
      <c r="V53" s="179"/>
      <c r="W53" s="179"/>
      <c r="X53" s="180"/>
      <c r="Y53" s="113"/>
      <c r="Z53" s="109"/>
      <c r="AA53" s="109"/>
    </row>
    <row r="54" spans="1:27" ht="21" thickBot="1" x14ac:dyDescent="0.3">
      <c r="A54" s="193"/>
      <c r="B54" s="193"/>
      <c r="C54" s="193"/>
      <c r="D54" s="193"/>
      <c r="E54" s="193"/>
      <c r="F54" s="193"/>
      <c r="G54" s="193"/>
      <c r="H54" s="193"/>
      <c r="I54" s="193"/>
      <c r="J54" s="193"/>
      <c r="K54" s="193"/>
      <c r="L54" s="193"/>
      <c r="M54" s="193"/>
      <c r="N54" s="193"/>
      <c r="O54" s="193"/>
      <c r="P54" s="181"/>
      <c r="Q54" s="182"/>
      <c r="R54" s="182"/>
      <c r="S54" s="182"/>
      <c r="T54" s="182"/>
      <c r="U54" s="182"/>
      <c r="V54" s="182"/>
      <c r="W54" s="182"/>
      <c r="X54" s="183"/>
      <c r="Y54" s="113"/>
      <c r="Z54" s="109"/>
      <c r="AA54" s="109"/>
    </row>
    <row r="55" spans="1:27" ht="21" thickBot="1" x14ac:dyDescent="0.35">
      <c r="A55" s="193"/>
      <c r="B55" s="193"/>
      <c r="C55" s="193"/>
      <c r="D55" s="193"/>
      <c r="E55" s="193"/>
      <c r="F55" s="193"/>
      <c r="G55" s="193"/>
      <c r="H55" s="193"/>
      <c r="I55" s="193"/>
      <c r="J55" s="193"/>
      <c r="K55" s="193"/>
      <c r="L55" s="193"/>
      <c r="M55" s="193"/>
      <c r="N55" s="193"/>
      <c r="O55" s="193"/>
      <c r="P55" s="70" t="s">
        <v>7</v>
      </c>
      <c r="Q55" s="184" t="s">
        <v>8</v>
      </c>
      <c r="R55" s="184"/>
      <c r="S55" s="184"/>
      <c r="T55" s="185" t="s">
        <v>216</v>
      </c>
      <c r="U55" s="185"/>
      <c r="V55" s="185"/>
      <c r="W55" s="185"/>
      <c r="X55" s="185"/>
      <c r="Y55" s="103"/>
      <c r="Z55" s="103"/>
      <c r="AA55" s="103"/>
    </row>
    <row r="56" spans="1:27" ht="16.5" thickBot="1" x14ac:dyDescent="0.3">
      <c r="A56" s="193"/>
      <c r="B56" s="193"/>
      <c r="C56" s="193"/>
      <c r="D56" s="193"/>
      <c r="E56" s="193"/>
      <c r="F56" s="193"/>
      <c r="G56" s="193"/>
      <c r="H56" s="193"/>
      <c r="I56" s="193"/>
      <c r="J56" s="193"/>
      <c r="K56" s="193"/>
      <c r="L56" s="193"/>
      <c r="M56" s="193"/>
      <c r="N56" s="193"/>
      <c r="O56" s="193"/>
      <c r="P56" s="71">
        <v>1</v>
      </c>
      <c r="Q56" s="172" t="s">
        <v>217</v>
      </c>
      <c r="R56" s="172"/>
      <c r="S56" s="172"/>
      <c r="T56" s="173">
        <v>1</v>
      </c>
      <c r="U56" s="174"/>
      <c r="V56" s="172" t="s">
        <v>218</v>
      </c>
      <c r="W56" s="172"/>
      <c r="X56" s="172"/>
      <c r="Y56" s="118"/>
      <c r="Z56" s="106"/>
      <c r="AA56" s="106"/>
    </row>
    <row r="57" spans="1:27" ht="16.5" thickBot="1" x14ac:dyDescent="0.3">
      <c r="A57" s="193"/>
      <c r="B57" s="193"/>
      <c r="C57" s="193"/>
      <c r="D57" s="193"/>
      <c r="E57" s="193"/>
      <c r="F57" s="193"/>
      <c r="G57" s="193"/>
      <c r="H57" s="193"/>
      <c r="I57" s="193"/>
      <c r="J57" s="193"/>
      <c r="K57" s="193"/>
      <c r="L57" s="193"/>
      <c r="M57" s="193"/>
      <c r="N57" s="193"/>
      <c r="O57" s="193"/>
      <c r="P57" s="71">
        <v>2</v>
      </c>
      <c r="Q57" s="172" t="s">
        <v>219</v>
      </c>
      <c r="R57" s="172"/>
      <c r="S57" s="172"/>
      <c r="T57" s="173">
        <v>2</v>
      </c>
      <c r="U57" s="174"/>
      <c r="V57" s="172" t="s">
        <v>220</v>
      </c>
      <c r="W57" s="172"/>
      <c r="X57" s="172"/>
      <c r="Y57" s="118"/>
      <c r="Z57" s="106"/>
      <c r="AA57" s="106"/>
    </row>
    <row r="58" spans="1:27" ht="16.5" thickBot="1" x14ac:dyDescent="0.3">
      <c r="A58" s="193"/>
      <c r="B58" s="193"/>
      <c r="C58" s="193"/>
      <c r="D58" s="193"/>
      <c r="E58" s="193"/>
      <c r="F58" s="193"/>
      <c r="G58" s="193"/>
      <c r="H58" s="193"/>
      <c r="I58" s="193"/>
      <c r="J58" s="193"/>
      <c r="K58" s="193"/>
      <c r="L58" s="193"/>
      <c r="M58" s="193"/>
      <c r="N58" s="193"/>
      <c r="O58" s="193"/>
      <c r="P58" s="71">
        <v>3</v>
      </c>
      <c r="Q58" s="172" t="s">
        <v>221</v>
      </c>
      <c r="R58" s="172"/>
      <c r="S58" s="172"/>
      <c r="T58" s="173">
        <v>3</v>
      </c>
      <c r="U58" s="174"/>
      <c r="V58" s="172" t="s">
        <v>222</v>
      </c>
      <c r="W58" s="172"/>
      <c r="X58" s="172"/>
      <c r="Y58" s="118"/>
      <c r="Z58" s="106"/>
      <c r="AA58" s="106"/>
    </row>
    <row r="59" spans="1:27" ht="16.5" thickBot="1" x14ac:dyDescent="0.3">
      <c r="A59" s="193"/>
      <c r="B59" s="193"/>
      <c r="C59" s="193"/>
      <c r="D59" s="193"/>
      <c r="E59" s="193"/>
      <c r="F59" s="193"/>
      <c r="G59" s="193"/>
      <c r="H59" s="193"/>
      <c r="I59" s="193"/>
      <c r="J59" s="193"/>
      <c r="K59" s="193"/>
      <c r="L59" s="193"/>
      <c r="M59" s="193"/>
      <c r="N59" s="193"/>
      <c r="O59" s="193"/>
      <c r="P59" s="71">
        <v>4</v>
      </c>
      <c r="Q59" s="172" t="s">
        <v>223</v>
      </c>
      <c r="R59" s="172"/>
      <c r="S59" s="172"/>
      <c r="T59" s="173">
        <v>4</v>
      </c>
      <c r="U59" s="174"/>
      <c r="V59" s="172" t="s">
        <v>224</v>
      </c>
      <c r="W59" s="172"/>
      <c r="X59" s="172"/>
      <c r="Y59" s="118"/>
      <c r="Z59" s="106"/>
      <c r="AA59" s="106"/>
    </row>
    <row r="60" spans="1:27" ht="16.5" thickBot="1" x14ac:dyDescent="0.3">
      <c r="A60" s="193"/>
      <c r="B60" s="193"/>
      <c r="C60" s="193"/>
      <c r="D60" s="193"/>
      <c r="E60" s="193"/>
      <c r="F60" s="193"/>
      <c r="G60" s="193"/>
      <c r="H60" s="193"/>
      <c r="I60" s="193"/>
      <c r="J60" s="193"/>
      <c r="K60" s="193"/>
      <c r="L60" s="193"/>
      <c r="M60" s="193"/>
      <c r="N60" s="193"/>
      <c r="O60" s="193"/>
      <c r="P60" s="71">
        <v>5</v>
      </c>
      <c r="Q60" s="172" t="s">
        <v>225</v>
      </c>
      <c r="R60" s="172"/>
      <c r="S60" s="172"/>
      <c r="T60" s="173">
        <v>5</v>
      </c>
      <c r="U60" s="174"/>
      <c r="V60" s="172" t="s">
        <v>226</v>
      </c>
      <c r="W60" s="172"/>
      <c r="X60" s="172"/>
      <c r="Y60" s="118"/>
      <c r="Z60" s="106"/>
      <c r="AA60" s="106"/>
    </row>
    <row r="61" spans="1:27" ht="16.5" thickBot="1" x14ac:dyDescent="0.3">
      <c r="A61" s="193"/>
      <c r="B61" s="193"/>
      <c r="C61" s="193"/>
      <c r="D61" s="193"/>
      <c r="E61" s="193"/>
      <c r="F61" s="193"/>
      <c r="G61" s="193"/>
      <c r="H61" s="193"/>
      <c r="I61" s="193"/>
      <c r="J61" s="193"/>
      <c r="K61" s="193"/>
      <c r="L61" s="193"/>
      <c r="M61" s="193"/>
      <c r="N61" s="193"/>
      <c r="O61" s="193"/>
      <c r="P61" s="71">
        <v>6</v>
      </c>
      <c r="Q61" s="172" t="s">
        <v>227</v>
      </c>
      <c r="R61" s="172"/>
      <c r="S61" s="172"/>
      <c r="T61" s="173">
        <v>6</v>
      </c>
      <c r="U61" s="174"/>
      <c r="V61" s="172" t="s">
        <v>228</v>
      </c>
      <c r="W61" s="172"/>
      <c r="X61" s="172"/>
      <c r="Y61" s="118"/>
      <c r="Z61" s="106"/>
      <c r="AA61" s="106"/>
    </row>
    <row r="62" spans="1:27" ht="16.5" thickBot="1" x14ac:dyDescent="0.3">
      <c r="A62" s="193"/>
      <c r="B62" s="193"/>
      <c r="C62" s="193"/>
      <c r="D62" s="193"/>
      <c r="E62" s="193"/>
      <c r="F62" s="193"/>
      <c r="G62" s="193"/>
      <c r="H62" s="193"/>
      <c r="I62" s="193"/>
      <c r="J62" s="193"/>
      <c r="K62" s="193"/>
      <c r="L62" s="193"/>
      <c r="M62" s="193"/>
      <c r="N62" s="193"/>
      <c r="O62" s="193"/>
      <c r="P62" s="71">
        <v>7</v>
      </c>
      <c r="Q62" s="172" t="s">
        <v>229</v>
      </c>
      <c r="R62" s="172"/>
      <c r="S62" s="172"/>
      <c r="T62" s="173">
        <v>7</v>
      </c>
      <c r="U62" s="174"/>
      <c r="V62" s="172" t="s">
        <v>230</v>
      </c>
      <c r="W62" s="172"/>
      <c r="X62" s="172"/>
      <c r="Y62" s="118"/>
      <c r="Z62" s="106"/>
      <c r="AA62" s="106"/>
    </row>
  </sheetData>
  <sheetProtection password="EDD8" sheet="1" objects="1" scenarios="1" selectLockedCells="1" autoFilter="0"/>
  <autoFilter ref="A18:C41">
    <filterColumn colId="1" showButton="0"/>
  </autoFilter>
  <dataConsolidate/>
  <mergeCells count="252">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 ref="L14:M16"/>
    <mergeCell ref="N14:N17"/>
    <mergeCell ref="Q17:S17"/>
    <mergeCell ref="T17:X17"/>
    <mergeCell ref="L18:M18"/>
    <mergeCell ref="L11:N11"/>
    <mergeCell ref="Q18:S18"/>
    <mergeCell ref="J18:K18"/>
    <mergeCell ref="A11:C11"/>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T28:X28"/>
    <mergeCell ref="J29:K29"/>
    <mergeCell ref="H29:I29"/>
    <mergeCell ref="F29:G29"/>
    <mergeCell ref="Q31:S31"/>
    <mergeCell ref="T31:X31"/>
    <mergeCell ref="L29:M29"/>
    <mergeCell ref="J31:K31"/>
    <mergeCell ref="J28:K28"/>
    <mergeCell ref="H28:I28"/>
    <mergeCell ref="F28:G28"/>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1" sqref="F1:F4"/>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450</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475</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122</v>
      </c>
    </row>
    <row r="17" spans="1:8" x14ac:dyDescent="0.25">
      <c r="A17" s="13" t="s">
        <v>37</v>
      </c>
      <c r="E17" s="5" t="s">
        <v>56</v>
      </c>
      <c r="H17" s="5" t="s">
        <v>191</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327"/>
  <sheetViews>
    <sheetView topLeftCell="AF305" zoomScale="71" zoomScaleNormal="71" workbookViewId="0">
      <selection activeCell="AI336" sqref="AI336"/>
    </sheetView>
  </sheetViews>
  <sheetFormatPr defaultColWidth="9.140625" defaultRowHeight="15" x14ac:dyDescent="0.25"/>
  <cols>
    <col min="1" max="1" width="43.140625" style="43" bestFit="1" customWidth="1"/>
    <col min="2" max="2" width="8" style="43" customWidth="1"/>
    <col min="3" max="18" width="9.140625" style="43"/>
    <col min="19" max="19" width="9.140625" style="98"/>
    <col min="20" max="20" width="54.85546875" style="43" bestFit="1" customWidth="1"/>
    <col min="21" max="28" width="56.5703125" style="43" bestFit="1" customWidth="1"/>
    <col min="29" max="29" width="66" style="43" bestFit="1" customWidth="1"/>
    <col min="30" max="34" width="56.5703125" style="43" bestFit="1" customWidth="1"/>
    <col min="35" max="35" width="62.140625" style="43" bestFit="1" customWidth="1"/>
    <col min="36" max="36" width="56.5703125" style="43" bestFit="1" customWidth="1"/>
    <col min="37" max="37" width="56" style="43" bestFit="1" customWidth="1"/>
    <col min="38" max="16384" width="9.140625" style="43"/>
  </cols>
  <sheetData>
    <row r="1" spans="1:37" ht="46.5" x14ac:dyDescent="0.7">
      <c r="A1" s="12" t="s">
        <v>123</v>
      </c>
      <c r="B1" s="331" t="s">
        <v>4</v>
      </c>
      <c r="C1" s="331"/>
      <c r="D1" s="331"/>
      <c r="E1" s="331"/>
      <c r="F1" s="331"/>
      <c r="G1" s="331"/>
      <c r="H1" s="331"/>
      <c r="I1" s="331"/>
      <c r="J1" s="331"/>
      <c r="K1" s="331"/>
      <c r="L1" s="331"/>
      <c r="M1" s="331"/>
      <c r="N1" s="331"/>
      <c r="O1" s="331"/>
      <c r="P1" s="331"/>
      <c r="Q1" s="331"/>
      <c r="R1" s="331"/>
      <c r="S1" s="99"/>
      <c r="T1" s="332" t="s">
        <v>124</v>
      </c>
      <c r="U1" s="332"/>
      <c r="V1" s="332"/>
      <c r="W1" s="332"/>
      <c r="X1" s="332"/>
      <c r="Y1" s="332"/>
      <c r="Z1" s="332"/>
      <c r="AA1" s="332"/>
      <c r="AB1" s="332"/>
      <c r="AC1" s="332"/>
      <c r="AD1" s="332"/>
      <c r="AE1" s="332"/>
      <c r="AF1" s="332"/>
      <c r="AG1" s="332"/>
      <c r="AH1" s="332"/>
      <c r="AI1" s="332"/>
      <c r="AJ1" s="332"/>
    </row>
    <row r="2" spans="1:37" ht="15.75" customHeight="1" x14ac:dyDescent="0.25">
      <c r="A2" s="13" t="s">
        <v>24</v>
      </c>
      <c r="B2" s="127" t="s">
        <v>280</v>
      </c>
      <c r="C2" s="127" t="s">
        <v>284</v>
      </c>
      <c r="D2" s="127" t="s">
        <v>286</v>
      </c>
      <c r="E2" s="127" t="s">
        <v>287</v>
      </c>
      <c r="F2" s="127" t="s">
        <v>288</v>
      </c>
      <c r="G2" s="127" t="s">
        <v>289</v>
      </c>
      <c r="H2" s="127" t="s">
        <v>290</v>
      </c>
      <c r="I2" s="127" t="s">
        <v>293</v>
      </c>
      <c r="J2" s="127" t="s">
        <v>291</v>
      </c>
      <c r="K2" s="127" t="s">
        <v>295</v>
      </c>
      <c r="L2" s="127" t="s">
        <v>296</v>
      </c>
      <c r="M2" s="127" t="s">
        <v>297</v>
      </c>
      <c r="N2" s="127" t="s">
        <v>298</v>
      </c>
      <c r="O2" s="127" t="s">
        <v>299</v>
      </c>
      <c r="P2" s="127" t="s">
        <v>300</v>
      </c>
      <c r="Q2" s="127" t="s">
        <v>301</v>
      </c>
      <c r="R2" s="127" t="s">
        <v>302</v>
      </c>
      <c r="S2" s="127" t="s">
        <v>303</v>
      </c>
      <c r="T2" s="333" t="s">
        <v>125</v>
      </c>
      <c r="U2" s="333" t="s">
        <v>126</v>
      </c>
      <c r="V2" s="333" t="s">
        <v>127</v>
      </c>
      <c r="W2" s="333" t="s">
        <v>128</v>
      </c>
      <c r="X2" s="333" t="s">
        <v>129</v>
      </c>
      <c r="Y2" s="333" t="s">
        <v>130</v>
      </c>
      <c r="Z2" s="333" t="s">
        <v>131</v>
      </c>
      <c r="AA2" s="333" t="s">
        <v>132</v>
      </c>
      <c r="AB2" s="333" t="s">
        <v>133</v>
      </c>
      <c r="AC2" s="333" t="s">
        <v>134</v>
      </c>
      <c r="AD2" s="333" t="s">
        <v>135</v>
      </c>
      <c r="AE2" s="333" t="s">
        <v>136</v>
      </c>
      <c r="AF2" s="333" t="s">
        <v>137</v>
      </c>
      <c r="AG2" s="333" t="s">
        <v>138</v>
      </c>
      <c r="AH2" s="333" t="s">
        <v>35</v>
      </c>
      <c r="AI2" s="333" t="s">
        <v>36</v>
      </c>
      <c r="AJ2" s="333" t="s">
        <v>139</v>
      </c>
      <c r="AK2" s="333" t="s">
        <v>270</v>
      </c>
    </row>
    <row r="3" spans="1:37" ht="15.75" customHeight="1" x14ac:dyDescent="0.25">
      <c r="A3" s="13" t="s">
        <v>25</v>
      </c>
      <c r="B3" s="133" t="s">
        <v>327</v>
      </c>
      <c r="C3" s="133" t="s">
        <v>331</v>
      </c>
      <c r="D3" s="133" t="s">
        <v>333</v>
      </c>
      <c r="E3" s="133" t="s">
        <v>337</v>
      </c>
      <c r="F3" s="133" t="s">
        <v>341</v>
      </c>
      <c r="G3" s="133" t="s">
        <v>343</v>
      </c>
      <c r="H3" s="133" t="s">
        <v>345</v>
      </c>
      <c r="I3" s="133" t="s">
        <v>347</v>
      </c>
      <c r="J3" s="133" t="s">
        <v>351</v>
      </c>
      <c r="K3" s="133" t="s">
        <v>353</v>
      </c>
      <c r="L3" s="133" t="s">
        <v>357</v>
      </c>
      <c r="M3" s="133" t="s">
        <v>359</v>
      </c>
      <c r="N3" s="133" t="s">
        <v>361</v>
      </c>
      <c r="O3" s="133" t="s">
        <v>363</v>
      </c>
      <c r="P3" s="133" t="s">
        <v>365</v>
      </c>
      <c r="Q3" s="133" t="s">
        <v>367</v>
      </c>
      <c r="R3" s="133" t="s">
        <v>369</v>
      </c>
      <c r="S3" s="133" t="s">
        <v>371</v>
      </c>
      <c r="T3" s="333"/>
      <c r="U3" s="333"/>
      <c r="V3" s="333"/>
      <c r="W3" s="333"/>
      <c r="X3" s="333"/>
      <c r="Y3" s="333"/>
      <c r="Z3" s="333"/>
      <c r="AA3" s="333"/>
      <c r="AB3" s="333"/>
      <c r="AC3" s="333"/>
      <c r="AD3" s="333"/>
      <c r="AE3" s="333"/>
      <c r="AF3" s="333"/>
      <c r="AG3" s="333"/>
      <c r="AH3" s="333"/>
      <c r="AI3" s="333"/>
      <c r="AJ3" s="333"/>
      <c r="AK3" s="333"/>
    </row>
    <row r="4" spans="1:37" ht="15.75" customHeight="1" x14ac:dyDescent="0.25">
      <c r="A4" s="13" t="s">
        <v>26</v>
      </c>
      <c r="B4" s="133" t="s">
        <v>328</v>
      </c>
      <c r="C4" s="133" t="s">
        <v>332</v>
      </c>
      <c r="D4" s="133" t="s">
        <v>334</v>
      </c>
      <c r="E4" s="133" t="s">
        <v>338</v>
      </c>
      <c r="F4" s="133" t="s">
        <v>342</v>
      </c>
      <c r="G4" s="133" t="s">
        <v>344</v>
      </c>
      <c r="H4" s="133" t="s">
        <v>346</v>
      </c>
      <c r="I4" s="133" t="s">
        <v>348</v>
      </c>
      <c r="J4" s="133" t="s">
        <v>352</v>
      </c>
      <c r="K4" s="133" t="s">
        <v>354</v>
      </c>
      <c r="L4" s="133" t="s">
        <v>358</v>
      </c>
      <c r="M4" s="133" t="s">
        <v>360</v>
      </c>
      <c r="N4" s="133" t="s">
        <v>362</v>
      </c>
      <c r="O4" s="133" t="s">
        <v>364</v>
      </c>
      <c r="P4" s="133" t="s">
        <v>366</v>
      </c>
      <c r="Q4" s="133" t="s">
        <v>368</v>
      </c>
      <c r="R4" s="133" t="s">
        <v>370</v>
      </c>
      <c r="S4" s="133" t="s">
        <v>372</v>
      </c>
      <c r="T4" s="333"/>
      <c r="U4" s="333"/>
      <c r="V4" s="333"/>
      <c r="W4" s="333"/>
      <c r="X4" s="333"/>
      <c r="Y4" s="333"/>
      <c r="Z4" s="333"/>
      <c r="AA4" s="333"/>
      <c r="AB4" s="333"/>
      <c r="AC4" s="333"/>
      <c r="AD4" s="333"/>
      <c r="AE4" s="333"/>
      <c r="AF4" s="333"/>
      <c r="AG4" s="333"/>
      <c r="AH4" s="333"/>
      <c r="AI4" s="333"/>
      <c r="AJ4" s="333"/>
      <c r="AK4" s="333"/>
    </row>
    <row r="5" spans="1:37" ht="15.75" customHeight="1" x14ac:dyDescent="0.25">
      <c r="A5" s="13" t="s">
        <v>27</v>
      </c>
      <c r="B5" s="153" t="s">
        <v>283</v>
      </c>
      <c r="C5" s="153" t="s">
        <v>285</v>
      </c>
      <c r="D5" s="153" t="s">
        <v>307</v>
      </c>
      <c r="E5" s="153" t="s">
        <v>308</v>
      </c>
      <c r="F5" s="133"/>
      <c r="G5" s="133"/>
      <c r="H5" s="133"/>
      <c r="I5" s="153" t="s">
        <v>292</v>
      </c>
      <c r="J5" s="133"/>
      <c r="K5" s="153" t="s">
        <v>294</v>
      </c>
      <c r="L5" s="133"/>
      <c r="M5" s="133"/>
      <c r="N5" s="133"/>
      <c r="O5" s="133"/>
      <c r="P5" s="133"/>
      <c r="Q5" s="133"/>
      <c r="R5" s="133"/>
      <c r="S5" s="133"/>
      <c r="T5" s="333"/>
      <c r="U5" s="333"/>
      <c r="V5" s="333"/>
      <c r="W5" s="333"/>
      <c r="X5" s="333"/>
      <c r="Y5" s="333"/>
      <c r="Z5" s="333"/>
      <c r="AA5" s="333"/>
      <c r="AB5" s="333"/>
      <c r="AC5" s="333"/>
      <c r="AD5" s="333"/>
      <c r="AE5" s="333"/>
      <c r="AF5" s="333"/>
      <c r="AG5" s="333"/>
      <c r="AH5" s="333"/>
      <c r="AI5" s="333"/>
      <c r="AJ5" s="333"/>
      <c r="AK5" s="333"/>
    </row>
    <row r="6" spans="1:37" ht="15.75" customHeight="1" x14ac:dyDescent="0.25">
      <c r="A6" s="13" t="s">
        <v>28</v>
      </c>
      <c r="B6" s="153" t="s">
        <v>329</v>
      </c>
      <c r="C6" s="153" t="s">
        <v>501</v>
      </c>
      <c r="D6" s="153" t="s">
        <v>335</v>
      </c>
      <c r="E6" s="153" t="s">
        <v>339</v>
      </c>
      <c r="I6" s="153" t="s">
        <v>349</v>
      </c>
      <c r="K6" s="153" t="s">
        <v>355</v>
      </c>
      <c r="T6" s="333"/>
      <c r="U6" s="333"/>
      <c r="V6" s="333"/>
      <c r="W6" s="333"/>
      <c r="X6" s="333"/>
      <c r="Y6" s="333"/>
      <c r="Z6" s="333"/>
      <c r="AA6" s="333"/>
      <c r="AB6" s="333"/>
      <c r="AC6" s="333"/>
      <c r="AD6" s="333"/>
      <c r="AE6" s="333"/>
      <c r="AF6" s="333"/>
      <c r="AG6" s="333"/>
      <c r="AH6" s="333"/>
      <c r="AI6" s="333"/>
      <c r="AJ6" s="333"/>
      <c r="AK6" s="333"/>
    </row>
    <row r="7" spans="1:37" s="98" customFormat="1" ht="15.75" customHeight="1" x14ac:dyDescent="0.25">
      <c r="A7" s="13" t="s">
        <v>29</v>
      </c>
      <c r="B7" s="153" t="s">
        <v>330</v>
      </c>
      <c r="C7" s="153" t="s">
        <v>502</v>
      </c>
      <c r="D7" s="153" t="s">
        <v>336</v>
      </c>
      <c r="E7" s="153" t="s">
        <v>340</v>
      </c>
      <c r="I7" s="153" t="s">
        <v>350</v>
      </c>
      <c r="K7" s="153" t="s">
        <v>356</v>
      </c>
      <c r="T7" s="333"/>
      <c r="U7" s="333"/>
      <c r="V7" s="333"/>
      <c r="W7" s="333"/>
      <c r="X7" s="333"/>
      <c r="Y7" s="333"/>
      <c r="Z7" s="333"/>
      <c r="AA7" s="333"/>
      <c r="AB7" s="333"/>
      <c r="AC7" s="333"/>
      <c r="AD7" s="333"/>
      <c r="AE7" s="333"/>
      <c r="AF7" s="333"/>
      <c r="AG7" s="333"/>
      <c r="AH7" s="333"/>
      <c r="AI7" s="333"/>
      <c r="AJ7" s="333"/>
      <c r="AK7" s="333"/>
    </row>
    <row r="8" spans="1:37" ht="15.75" customHeight="1" x14ac:dyDescent="0.25">
      <c r="A8" s="13" t="s">
        <v>30</v>
      </c>
      <c r="B8" s="133"/>
      <c r="C8" s="133"/>
      <c r="D8" s="133"/>
      <c r="E8" s="133"/>
      <c r="I8" s="133"/>
      <c r="K8" s="133"/>
      <c r="T8" s="333"/>
      <c r="U8" s="333"/>
      <c r="V8" s="333"/>
      <c r="W8" s="333"/>
      <c r="X8" s="333"/>
      <c r="Y8" s="333"/>
      <c r="Z8" s="333"/>
      <c r="AA8" s="333"/>
      <c r="AB8" s="333"/>
      <c r="AC8" s="333"/>
      <c r="AD8" s="333"/>
      <c r="AE8" s="333"/>
      <c r="AF8" s="333"/>
      <c r="AG8" s="333"/>
      <c r="AH8" s="333"/>
      <c r="AI8" s="333"/>
      <c r="AJ8" s="333"/>
      <c r="AK8" s="333"/>
    </row>
    <row r="9" spans="1:37" ht="15.75" customHeight="1" x14ac:dyDescent="0.25">
      <c r="A9" s="13" t="s">
        <v>31</v>
      </c>
      <c r="B9" s="133"/>
      <c r="C9" s="133"/>
      <c r="D9" s="133"/>
      <c r="E9" s="133"/>
      <c r="I9" s="133"/>
      <c r="K9" s="133"/>
      <c r="T9" s="333"/>
      <c r="U9" s="333"/>
      <c r="V9" s="333"/>
      <c r="W9" s="333"/>
      <c r="X9" s="333"/>
      <c r="Y9" s="333"/>
      <c r="Z9" s="333"/>
      <c r="AA9" s="333"/>
      <c r="AB9" s="333"/>
      <c r="AC9" s="333"/>
      <c r="AD9" s="333"/>
      <c r="AE9" s="333"/>
      <c r="AF9" s="333"/>
      <c r="AG9" s="333"/>
      <c r="AH9" s="333"/>
      <c r="AI9" s="333"/>
      <c r="AJ9" s="333"/>
      <c r="AK9" s="333"/>
    </row>
    <row r="10" spans="1:37" ht="15.75" customHeight="1" x14ac:dyDescent="0.25">
      <c r="A10" s="13" t="s">
        <v>20</v>
      </c>
      <c r="T10" s="333"/>
      <c r="U10" s="333"/>
      <c r="V10" s="333"/>
      <c r="W10" s="333"/>
      <c r="X10" s="333"/>
      <c r="Y10" s="333"/>
      <c r="Z10" s="333"/>
      <c r="AA10" s="333"/>
      <c r="AB10" s="333"/>
      <c r="AC10" s="333"/>
      <c r="AD10" s="333"/>
      <c r="AE10" s="333"/>
      <c r="AF10" s="333"/>
      <c r="AG10" s="333"/>
      <c r="AH10" s="333"/>
      <c r="AI10" s="333"/>
      <c r="AJ10" s="333"/>
      <c r="AK10" s="333"/>
    </row>
    <row r="11" spans="1:37" ht="15.75" customHeight="1" x14ac:dyDescent="0.25">
      <c r="A11" s="13" t="s">
        <v>202</v>
      </c>
      <c r="B11" s="87"/>
      <c r="C11" s="87"/>
      <c r="T11" s="333"/>
      <c r="U11" s="333"/>
      <c r="V11" s="333"/>
      <c r="W11" s="333"/>
      <c r="X11" s="333"/>
      <c r="Y11" s="333"/>
      <c r="Z11" s="333"/>
      <c r="AA11" s="333"/>
      <c r="AB11" s="333"/>
      <c r="AC11" s="333"/>
      <c r="AD11" s="333"/>
      <c r="AE11" s="333"/>
      <c r="AF11" s="333"/>
      <c r="AG11" s="333"/>
      <c r="AH11" s="333"/>
      <c r="AI11" s="333"/>
      <c r="AJ11" s="333"/>
      <c r="AK11" s="333"/>
    </row>
    <row r="12" spans="1:37" ht="15.75" customHeight="1" x14ac:dyDescent="0.25">
      <c r="A12" s="13" t="s">
        <v>32</v>
      </c>
      <c r="T12" s="333"/>
      <c r="U12" s="333"/>
      <c r="V12" s="333"/>
      <c r="W12" s="333"/>
      <c r="X12" s="333"/>
      <c r="Y12" s="333"/>
      <c r="Z12" s="333"/>
      <c r="AA12" s="333"/>
      <c r="AB12" s="333"/>
      <c r="AC12" s="333"/>
      <c r="AD12" s="333"/>
      <c r="AE12" s="333"/>
      <c r="AF12" s="333"/>
      <c r="AG12" s="333"/>
      <c r="AH12" s="333"/>
      <c r="AI12" s="333"/>
      <c r="AJ12" s="333"/>
      <c r="AK12" s="333"/>
    </row>
    <row r="13" spans="1:37" ht="15.75" customHeight="1" x14ac:dyDescent="0.25">
      <c r="A13" s="13" t="s">
        <v>203</v>
      </c>
      <c r="M13" s="126"/>
      <c r="T13" s="333"/>
      <c r="U13" s="333"/>
      <c r="V13" s="333"/>
      <c r="W13" s="333"/>
      <c r="X13" s="333"/>
      <c r="Y13" s="333"/>
      <c r="Z13" s="333"/>
      <c r="AA13" s="333"/>
      <c r="AB13" s="333"/>
      <c r="AC13" s="333"/>
      <c r="AD13" s="333"/>
      <c r="AE13" s="333"/>
      <c r="AF13" s="333"/>
      <c r="AG13" s="333"/>
      <c r="AH13" s="333"/>
      <c r="AI13" s="333"/>
      <c r="AJ13" s="333"/>
      <c r="AK13" s="333"/>
    </row>
    <row r="14" spans="1:37" ht="15.75" customHeight="1" x14ac:dyDescent="0.25">
      <c r="A14" s="13" t="s">
        <v>33</v>
      </c>
      <c r="M14" s="126"/>
      <c r="T14" s="333"/>
      <c r="U14" s="333"/>
      <c r="V14" s="333"/>
      <c r="W14" s="333"/>
      <c r="X14" s="333"/>
      <c r="Y14" s="333"/>
      <c r="Z14" s="333"/>
      <c r="AA14" s="333"/>
      <c r="AB14" s="333"/>
      <c r="AC14" s="333"/>
      <c r="AD14" s="333"/>
      <c r="AE14" s="333"/>
      <c r="AF14" s="333"/>
      <c r="AG14" s="333"/>
      <c r="AH14" s="333"/>
      <c r="AI14" s="333"/>
      <c r="AJ14" s="333"/>
      <c r="AK14" s="333"/>
    </row>
    <row r="15" spans="1:37" ht="15.75" customHeight="1" x14ac:dyDescent="0.25">
      <c r="A15" s="13" t="s">
        <v>189</v>
      </c>
      <c r="M15" s="126"/>
      <c r="T15" s="333"/>
      <c r="U15" s="333"/>
      <c r="V15" s="333"/>
      <c r="W15" s="333"/>
      <c r="X15" s="333"/>
      <c r="Y15" s="333"/>
      <c r="Z15" s="333"/>
      <c r="AA15" s="333"/>
      <c r="AB15" s="333"/>
      <c r="AC15" s="333"/>
      <c r="AD15" s="333"/>
      <c r="AE15" s="333"/>
      <c r="AF15" s="333"/>
      <c r="AG15" s="333"/>
      <c r="AH15" s="333"/>
      <c r="AI15" s="333"/>
      <c r="AJ15" s="333"/>
      <c r="AK15" s="333"/>
    </row>
    <row r="16" spans="1:37" ht="15.75" customHeight="1" x14ac:dyDescent="0.25">
      <c r="A16" s="13" t="s">
        <v>204</v>
      </c>
      <c r="M16" s="126"/>
      <c r="T16" s="333"/>
      <c r="U16" s="333"/>
      <c r="V16" s="333"/>
      <c r="W16" s="333"/>
      <c r="X16" s="333"/>
      <c r="Y16" s="333"/>
      <c r="Z16" s="333"/>
      <c r="AA16" s="333"/>
      <c r="AB16" s="333"/>
      <c r="AC16" s="333"/>
      <c r="AD16" s="333"/>
      <c r="AE16" s="333"/>
      <c r="AF16" s="333"/>
      <c r="AG16" s="333"/>
      <c r="AH16" s="333"/>
      <c r="AI16" s="333"/>
      <c r="AJ16" s="333"/>
      <c r="AK16" s="333"/>
    </row>
    <row r="17" spans="1:37" ht="15.75" customHeight="1" x14ac:dyDescent="0.25">
      <c r="A17" s="13" t="s">
        <v>205</v>
      </c>
      <c r="M17" s="126"/>
      <c r="T17" s="333"/>
      <c r="U17" s="333"/>
      <c r="V17" s="333"/>
      <c r="W17" s="333"/>
      <c r="X17" s="333"/>
      <c r="Y17" s="333"/>
      <c r="Z17" s="333"/>
      <c r="AA17" s="333"/>
      <c r="AB17" s="333"/>
      <c r="AC17" s="333"/>
      <c r="AD17" s="333"/>
      <c r="AE17" s="333"/>
      <c r="AF17" s="333"/>
      <c r="AG17" s="333"/>
      <c r="AH17" s="333"/>
      <c r="AI17" s="333"/>
      <c r="AJ17" s="333"/>
      <c r="AK17" s="333"/>
    </row>
    <row r="18" spans="1:37" ht="15.75" customHeight="1" x14ac:dyDescent="0.25">
      <c r="A18" s="13" t="s">
        <v>37</v>
      </c>
      <c r="M18" s="126"/>
      <c r="T18" s="333"/>
      <c r="U18" s="333"/>
      <c r="V18" s="333"/>
      <c r="W18" s="333"/>
      <c r="X18" s="333"/>
      <c r="Y18" s="333"/>
      <c r="Z18" s="333"/>
      <c r="AA18" s="333"/>
      <c r="AB18" s="333"/>
      <c r="AC18" s="333"/>
      <c r="AD18" s="333"/>
      <c r="AE18" s="333"/>
      <c r="AF18" s="333"/>
      <c r="AG18" s="333"/>
      <c r="AH18" s="333"/>
      <c r="AI18" s="333"/>
      <c r="AJ18" s="333"/>
      <c r="AK18" s="333"/>
    </row>
    <row r="19" spans="1:37" ht="15.75" customHeight="1" x14ac:dyDescent="0.25">
      <c r="A19" s="13" t="s">
        <v>265</v>
      </c>
      <c r="M19" s="126"/>
      <c r="T19" s="333"/>
      <c r="U19" s="333"/>
      <c r="V19" s="333"/>
      <c r="W19" s="333"/>
      <c r="X19" s="333"/>
      <c r="Y19" s="333"/>
      <c r="Z19" s="333"/>
      <c r="AA19" s="333"/>
      <c r="AB19" s="333"/>
      <c r="AC19" s="333"/>
      <c r="AD19" s="333"/>
      <c r="AE19" s="333"/>
      <c r="AF19" s="333"/>
      <c r="AG19" s="333"/>
      <c r="AH19" s="333"/>
      <c r="AI19" s="333"/>
      <c r="AJ19" s="333"/>
      <c r="AK19" s="333"/>
    </row>
    <row r="20" spans="1:37" s="112" customFormat="1" ht="23.25" x14ac:dyDescent="0.35">
      <c r="T20" s="46" t="s">
        <v>280</v>
      </c>
      <c r="U20" s="46" t="s">
        <v>284</v>
      </c>
      <c r="V20" s="46" t="s">
        <v>286</v>
      </c>
      <c r="W20" s="46" t="s">
        <v>287</v>
      </c>
      <c r="X20" s="46" t="s">
        <v>288</v>
      </c>
      <c r="Y20" s="46" t="s">
        <v>289</v>
      </c>
      <c r="Z20" s="46" t="s">
        <v>290</v>
      </c>
      <c r="AA20" s="46" t="s">
        <v>293</v>
      </c>
      <c r="AB20" s="46" t="s">
        <v>291</v>
      </c>
      <c r="AC20" s="46" t="s">
        <v>295</v>
      </c>
      <c r="AD20" s="46" t="s">
        <v>296</v>
      </c>
      <c r="AE20" s="46" t="s">
        <v>297</v>
      </c>
      <c r="AF20" s="46" t="s">
        <v>298</v>
      </c>
      <c r="AG20" s="46" t="s">
        <v>299</v>
      </c>
      <c r="AH20" s="46" t="s">
        <v>300</v>
      </c>
      <c r="AI20" s="46" t="s">
        <v>301</v>
      </c>
      <c r="AJ20" s="46" t="s">
        <v>302</v>
      </c>
      <c r="AK20" s="46" t="s">
        <v>303</v>
      </c>
    </row>
    <row r="21" spans="1:37" s="88" customFormat="1" x14ac:dyDescent="0.25">
      <c r="S21" s="98"/>
      <c r="T21" s="128" t="s">
        <v>21</v>
      </c>
      <c r="U21" s="128" t="s">
        <v>21</v>
      </c>
      <c r="V21" s="128" t="s">
        <v>21</v>
      </c>
      <c r="W21" s="128" t="s">
        <v>21</v>
      </c>
      <c r="X21" s="128" t="s">
        <v>21</v>
      </c>
      <c r="Y21" s="128" t="s">
        <v>21</v>
      </c>
      <c r="Z21" s="128" t="s">
        <v>21</v>
      </c>
      <c r="AA21" s="131" t="s">
        <v>21</v>
      </c>
      <c r="AB21" s="131" t="s">
        <v>21</v>
      </c>
      <c r="AC21" s="131" t="s">
        <v>21</v>
      </c>
      <c r="AD21" s="131" t="s">
        <v>21</v>
      </c>
      <c r="AE21" s="131" t="s">
        <v>21</v>
      </c>
      <c r="AF21" s="131" t="s">
        <v>21</v>
      </c>
      <c r="AG21" s="131" t="s">
        <v>21</v>
      </c>
      <c r="AH21" s="131" t="s">
        <v>21</v>
      </c>
      <c r="AI21" s="131" t="s">
        <v>21</v>
      </c>
      <c r="AJ21" s="131" t="s">
        <v>21</v>
      </c>
      <c r="AK21" s="131" t="s">
        <v>21</v>
      </c>
    </row>
    <row r="22" spans="1:37" s="127" customFormat="1" x14ac:dyDescent="0.25">
      <c r="T22" s="83" t="s">
        <v>142</v>
      </c>
      <c r="U22" s="132" t="s">
        <v>306</v>
      </c>
      <c r="V22" s="127" t="s">
        <v>142</v>
      </c>
      <c r="W22" s="127" t="s">
        <v>142</v>
      </c>
      <c r="X22" s="127" t="s">
        <v>245</v>
      </c>
      <c r="Y22" s="127" t="s">
        <v>146</v>
      </c>
      <c r="Z22" s="127" t="s">
        <v>142</v>
      </c>
      <c r="AA22" s="130" t="s">
        <v>142</v>
      </c>
      <c r="AB22" s="130" t="s">
        <v>245</v>
      </c>
      <c r="AC22" s="130" t="s">
        <v>245</v>
      </c>
      <c r="AD22" s="130" t="s">
        <v>245</v>
      </c>
      <c r="AE22" s="130" t="s">
        <v>245</v>
      </c>
      <c r="AF22" s="130" t="s">
        <v>245</v>
      </c>
      <c r="AG22" s="130" t="s">
        <v>245</v>
      </c>
      <c r="AH22" s="130" t="s">
        <v>245</v>
      </c>
      <c r="AI22" s="130" t="s">
        <v>245</v>
      </c>
      <c r="AJ22" s="130" t="s">
        <v>169</v>
      </c>
      <c r="AK22" s="130" t="s">
        <v>142</v>
      </c>
    </row>
    <row r="23" spans="1:37" s="127" customFormat="1" x14ac:dyDescent="0.25">
      <c r="T23" s="125" t="s">
        <v>178</v>
      </c>
      <c r="U23" s="127" t="s">
        <v>143</v>
      </c>
      <c r="V23" s="127" t="s">
        <v>144</v>
      </c>
      <c r="W23" s="127" t="s">
        <v>144</v>
      </c>
      <c r="X23" s="127" t="s">
        <v>246</v>
      </c>
      <c r="Y23" s="127" t="s">
        <v>241</v>
      </c>
      <c r="Z23" s="127" t="s">
        <v>144</v>
      </c>
      <c r="AA23" s="130" t="s">
        <v>309</v>
      </c>
      <c r="AB23" s="130" t="s">
        <v>246</v>
      </c>
      <c r="AC23" s="130" t="s">
        <v>246</v>
      </c>
      <c r="AD23" s="130" t="s">
        <v>246</v>
      </c>
      <c r="AE23" s="130" t="s">
        <v>246</v>
      </c>
      <c r="AF23" s="130" t="s">
        <v>246</v>
      </c>
      <c r="AG23" s="130" t="s">
        <v>246</v>
      </c>
      <c r="AH23" s="130" t="s">
        <v>246</v>
      </c>
      <c r="AI23" s="130" t="s">
        <v>246</v>
      </c>
      <c r="AJ23" s="130" t="s">
        <v>150</v>
      </c>
      <c r="AK23" s="130" t="s">
        <v>144</v>
      </c>
    </row>
    <row r="24" spans="1:37" s="127" customFormat="1" x14ac:dyDescent="0.25">
      <c r="T24" s="125" t="s">
        <v>152</v>
      </c>
      <c r="U24" s="127" t="s">
        <v>144</v>
      </c>
      <c r="V24" s="127" t="s">
        <v>155</v>
      </c>
      <c r="W24" s="127" t="s">
        <v>146</v>
      </c>
      <c r="X24" s="127" t="s">
        <v>144</v>
      </c>
      <c r="Y24" s="127" t="s">
        <v>165</v>
      </c>
      <c r="Z24" s="127" t="s">
        <v>147</v>
      </c>
      <c r="AA24" s="130" t="s">
        <v>310</v>
      </c>
      <c r="AB24" s="130" t="s">
        <v>144</v>
      </c>
      <c r="AC24" s="130" t="s">
        <v>144</v>
      </c>
      <c r="AD24" s="130" t="s">
        <v>144</v>
      </c>
      <c r="AE24" s="130" t="s">
        <v>144</v>
      </c>
      <c r="AF24" s="130" t="s">
        <v>277</v>
      </c>
      <c r="AG24" s="130" t="s">
        <v>144</v>
      </c>
      <c r="AH24" s="130" t="s">
        <v>253</v>
      </c>
      <c r="AI24" s="130" t="s">
        <v>149</v>
      </c>
      <c r="AJ24" s="130" t="s">
        <v>278</v>
      </c>
      <c r="AK24" s="130" t="s">
        <v>154</v>
      </c>
    </row>
    <row r="25" spans="1:37" s="127" customFormat="1" x14ac:dyDescent="0.25">
      <c r="T25" s="124" t="s">
        <v>305</v>
      </c>
      <c r="U25" s="127" t="s">
        <v>154</v>
      </c>
      <c r="V25" s="127" t="s">
        <v>152</v>
      </c>
      <c r="W25" s="127" t="s">
        <v>145</v>
      </c>
      <c r="X25" s="127" t="s">
        <v>264</v>
      </c>
      <c r="Y25" s="127" t="s">
        <v>145</v>
      </c>
      <c r="Z25" s="127" t="s">
        <v>27</v>
      </c>
      <c r="AA25" s="130" t="s">
        <v>311</v>
      </c>
      <c r="AB25" s="130" t="s">
        <v>153</v>
      </c>
      <c r="AC25" s="130" t="s">
        <v>276</v>
      </c>
      <c r="AD25" s="130" t="s">
        <v>242</v>
      </c>
      <c r="AE25" s="130" t="s">
        <v>276</v>
      </c>
      <c r="AF25" s="130" t="s">
        <v>121</v>
      </c>
      <c r="AG25" s="130" t="s">
        <v>153</v>
      </c>
      <c r="AH25" s="130" t="s">
        <v>268</v>
      </c>
      <c r="AI25" s="130" t="s">
        <v>243</v>
      </c>
      <c r="AJ25" s="130" t="s">
        <v>161</v>
      </c>
      <c r="AK25" s="130" t="s">
        <v>163</v>
      </c>
    </row>
    <row r="26" spans="1:37" s="127" customFormat="1" x14ac:dyDescent="0.25">
      <c r="T26" s="125" t="s">
        <v>282</v>
      </c>
      <c r="U26" s="127" t="s">
        <v>163</v>
      </c>
      <c r="V26" s="127" t="s">
        <v>145</v>
      </c>
      <c r="W26" s="127" t="s">
        <v>156</v>
      </c>
      <c r="X26" s="127" t="s">
        <v>145</v>
      </c>
      <c r="Y26" s="127" t="s">
        <v>157</v>
      </c>
      <c r="Z26" s="127" t="s">
        <v>157</v>
      </c>
      <c r="AA26" s="130" t="s">
        <v>145</v>
      </c>
      <c r="AB26" s="130" t="s">
        <v>244</v>
      </c>
      <c r="AC26" s="130" t="s">
        <v>158</v>
      </c>
      <c r="AD26" s="130"/>
      <c r="AE26" s="130" t="s">
        <v>247</v>
      </c>
      <c r="AF26" s="130" t="s">
        <v>159</v>
      </c>
      <c r="AG26" s="130" t="s">
        <v>212</v>
      </c>
      <c r="AH26" s="130" t="s">
        <v>249</v>
      </c>
      <c r="AI26" s="130" t="s">
        <v>167</v>
      </c>
      <c r="AJ26" s="45" t="s">
        <v>266</v>
      </c>
      <c r="AK26" s="130" t="s">
        <v>148</v>
      </c>
    </row>
    <row r="27" spans="1:37" s="133" customFormat="1" x14ac:dyDescent="0.25">
      <c r="T27" s="125"/>
      <c r="U27" s="127" t="s">
        <v>151</v>
      </c>
      <c r="V27" s="127" t="s">
        <v>179</v>
      </c>
      <c r="W27" s="127" t="s">
        <v>164</v>
      </c>
      <c r="X27" s="127" t="s">
        <v>142</v>
      </c>
      <c r="Y27" s="127" t="s">
        <v>121</v>
      </c>
      <c r="AB27" s="130" t="s">
        <v>275</v>
      </c>
      <c r="AC27" s="130" t="s">
        <v>142</v>
      </c>
      <c r="AE27" s="130" t="s">
        <v>121</v>
      </c>
      <c r="AF27" s="130" t="s">
        <v>140</v>
      </c>
      <c r="AG27" s="130" t="s">
        <v>166</v>
      </c>
      <c r="AI27" s="130" t="s">
        <v>160</v>
      </c>
      <c r="AJ27" s="45"/>
      <c r="AK27" s="130" t="s">
        <v>145</v>
      </c>
    </row>
    <row r="28" spans="1:37" s="133" customFormat="1" x14ac:dyDescent="0.25">
      <c r="T28" s="134" t="s">
        <v>107</v>
      </c>
      <c r="U28" s="134" t="s">
        <v>107</v>
      </c>
      <c r="V28" s="134" t="s">
        <v>107</v>
      </c>
      <c r="W28" s="134" t="s">
        <v>107</v>
      </c>
      <c r="X28" s="134" t="s">
        <v>107</v>
      </c>
      <c r="Y28" s="134" t="s">
        <v>107</v>
      </c>
      <c r="Z28" s="134" t="s">
        <v>107</v>
      </c>
      <c r="AA28" s="134" t="s">
        <v>107</v>
      </c>
      <c r="AB28" s="134" t="s">
        <v>107</v>
      </c>
      <c r="AC28" s="134" t="s">
        <v>107</v>
      </c>
      <c r="AD28" s="134" t="s">
        <v>107</v>
      </c>
      <c r="AE28" s="134" t="s">
        <v>107</v>
      </c>
      <c r="AF28" s="130" t="s">
        <v>248</v>
      </c>
      <c r="AG28" s="134" t="s">
        <v>107</v>
      </c>
      <c r="AH28" s="134" t="s">
        <v>107</v>
      </c>
      <c r="AI28" s="134" t="s">
        <v>107</v>
      </c>
      <c r="AJ28" s="134" t="s">
        <v>107</v>
      </c>
      <c r="AK28" s="134" t="s">
        <v>107</v>
      </c>
    </row>
    <row r="29" spans="1:37" s="133" customFormat="1" x14ac:dyDescent="0.25">
      <c r="T29" s="124" t="s">
        <v>141</v>
      </c>
      <c r="U29" s="124" t="s">
        <v>142</v>
      </c>
      <c r="V29" s="124" t="s">
        <v>316</v>
      </c>
      <c r="W29" s="133" t="s">
        <v>141</v>
      </c>
      <c r="X29" s="133" t="s">
        <v>250</v>
      </c>
      <c r="Y29" s="124" t="s">
        <v>141</v>
      </c>
      <c r="Z29" s="124" t="s">
        <v>143</v>
      </c>
      <c r="AA29" s="125" t="s">
        <v>141</v>
      </c>
      <c r="AB29" s="124" t="s">
        <v>142</v>
      </c>
      <c r="AC29" s="133" t="s">
        <v>321</v>
      </c>
      <c r="AD29" s="124" t="s">
        <v>142</v>
      </c>
      <c r="AE29" s="124" t="s">
        <v>142</v>
      </c>
      <c r="AF29" s="134" t="s">
        <v>107</v>
      </c>
      <c r="AG29" s="124" t="s">
        <v>142</v>
      </c>
      <c r="AH29" s="124" t="s">
        <v>142</v>
      </c>
      <c r="AI29" s="124" t="s">
        <v>142</v>
      </c>
      <c r="AJ29" s="124" t="s">
        <v>245</v>
      </c>
      <c r="AK29" s="124" t="s">
        <v>141</v>
      </c>
    </row>
    <row r="30" spans="1:37" s="133" customFormat="1" x14ac:dyDescent="0.25">
      <c r="T30" s="124" t="s">
        <v>143</v>
      </c>
      <c r="U30" s="124" t="s">
        <v>211</v>
      </c>
      <c r="V30" s="124" t="s">
        <v>143</v>
      </c>
      <c r="W30" s="133" t="s">
        <v>143</v>
      </c>
      <c r="X30" s="133" t="s">
        <v>170</v>
      </c>
      <c r="Y30" s="124" t="s">
        <v>143</v>
      </c>
      <c r="Z30" s="124" t="s">
        <v>171</v>
      </c>
      <c r="AA30" s="125" t="s">
        <v>143</v>
      </c>
      <c r="AB30" s="124" t="s">
        <v>171</v>
      </c>
      <c r="AC30" s="133" t="s">
        <v>322</v>
      </c>
      <c r="AD30" s="124" t="s">
        <v>171</v>
      </c>
      <c r="AE30" s="124" t="s">
        <v>211</v>
      </c>
      <c r="AF30" s="124" t="s">
        <v>142</v>
      </c>
      <c r="AG30" s="124" t="s">
        <v>211</v>
      </c>
      <c r="AH30" s="124" t="s">
        <v>161</v>
      </c>
      <c r="AI30" s="124" t="s">
        <v>186</v>
      </c>
      <c r="AJ30" s="124" t="s">
        <v>246</v>
      </c>
      <c r="AK30" s="124" t="s">
        <v>143</v>
      </c>
    </row>
    <row r="31" spans="1:37" s="133" customFormat="1" x14ac:dyDescent="0.25">
      <c r="T31" s="124" t="s">
        <v>144</v>
      </c>
      <c r="U31" s="124" t="s">
        <v>174</v>
      </c>
      <c r="V31" s="124" t="s">
        <v>170</v>
      </c>
      <c r="W31" s="133" t="s">
        <v>172</v>
      </c>
      <c r="X31" s="133" t="s">
        <v>168</v>
      </c>
      <c r="Y31" s="124" t="s">
        <v>144</v>
      </c>
      <c r="Z31" s="124" t="s">
        <v>207</v>
      </c>
      <c r="AA31" s="125" t="s">
        <v>171</v>
      </c>
      <c r="AB31" s="125" t="s">
        <v>175</v>
      </c>
      <c r="AC31" s="133" t="s">
        <v>176</v>
      </c>
      <c r="AD31" s="124" t="s">
        <v>178</v>
      </c>
      <c r="AE31" s="124" t="s">
        <v>323</v>
      </c>
      <c r="AF31" s="124" t="s">
        <v>184</v>
      </c>
      <c r="AG31" s="124" t="s">
        <v>177</v>
      </c>
      <c r="AH31" s="124" t="s">
        <v>272</v>
      </c>
      <c r="AI31" s="125" t="s">
        <v>162</v>
      </c>
      <c r="AJ31" s="124" t="s">
        <v>144</v>
      </c>
      <c r="AK31" s="124" t="s">
        <v>171</v>
      </c>
    </row>
    <row r="32" spans="1:37" s="133" customFormat="1" x14ac:dyDescent="0.25">
      <c r="T32" s="124" t="s">
        <v>314</v>
      </c>
      <c r="U32" s="124" t="s">
        <v>166</v>
      </c>
      <c r="V32" s="124" t="s">
        <v>317</v>
      </c>
      <c r="W32" s="133" t="s">
        <v>168</v>
      </c>
      <c r="X32" s="133" t="s">
        <v>319</v>
      </c>
      <c r="Y32" s="124" t="s">
        <v>168</v>
      </c>
      <c r="Z32" s="124" t="s">
        <v>148</v>
      </c>
      <c r="AA32" s="124" t="s">
        <v>267</v>
      </c>
      <c r="AB32" s="124" t="s">
        <v>178</v>
      </c>
      <c r="AC32" s="133" t="s">
        <v>121</v>
      </c>
      <c r="AD32" s="124" t="s">
        <v>121</v>
      </c>
      <c r="AE32" s="124" t="s">
        <v>279</v>
      </c>
      <c r="AF32" s="124" t="s">
        <v>27</v>
      </c>
      <c r="AG32" s="124" t="s">
        <v>182</v>
      </c>
      <c r="AH32" s="124" t="s">
        <v>273</v>
      </c>
      <c r="AI32" s="124" t="s">
        <v>210</v>
      </c>
      <c r="AJ32" s="124" t="s">
        <v>178</v>
      </c>
      <c r="AK32" s="124" t="s">
        <v>252</v>
      </c>
    </row>
    <row r="33" spans="20:37" s="133" customFormat="1" x14ac:dyDescent="0.25">
      <c r="T33" s="124" t="s">
        <v>190</v>
      </c>
      <c r="U33" s="124" t="s">
        <v>276</v>
      </c>
      <c r="V33" s="124" t="s">
        <v>318</v>
      </c>
      <c r="W33" s="133" t="s">
        <v>251</v>
      </c>
      <c r="Y33" s="124" t="s">
        <v>208</v>
      </c>
      <c r="Z33" s="124" t="s">
        <v>183</v>
      </c>
      <c r="AA33" s="124" t="s">
        <v>250</v>
      </c>
      <c r="AB33" s="124" t="s">
        <v>163</v>
      </c>
      <c r="AC33" s="133" t="s">
        <v>183</v>
      </c>
      <c r="AD33" s="124" t="s">
        <v>166</v>
      </c>
      <c r="AE33" s="124" t="s">
        <v>324</v>
      </c>
      <c r="AF33" s="124" t="s">
        <v>271</v>
      </c>
      <c r="AG33" s="124" t="s">
        <v>185</v>
      </c>
      <c r="AH33" s="124" t="s">
        <v>167</v>
      </c>
      <c r="AI33" s="124" t="s">
        <v>173</v>
      </c>
      <c r="AJ33" s="124" t="s">
        <v>325</v>
      </c>
      <c r="AK33" s="124" t="s">
        <v>317</v>
      </c>
    </row>
    <row r="34" spans="20:37" s="127" customFormat="1" x14ac:dyDescent="0.25">
      <c r="T34" s="124" t="s">
        <v>187</v>
      </c>
      <c r="U34" s="83" t="s">
        <v>315</v>
      </c>
      <c r="V34" s="124" t="s">
        <v>183</v>
      </c>
      <c r="W34" s="133" t="s">
        <v>274</v>
      </c>
      <c r="Y34" s="124" t="s">
        <v>180</v>
      </c>
      <c r="AA34" s="124" t="s">
        <v>320</v>
      </c>
      <c r="AB34" s="124" t="s">
        <v>188</v>
      </c>
      <c r="AC34" s="133" t="s">
        <v>181</v>
      </c>
      <c r="AD34" s="130"/>
      <c r="AF34" s="124" t="s">
        <v>209</v>
      </c>
      <c r="AJ34" s="124" t="s">
        <v>326</v>
      </c>
      <c r="AK34" s="124" t="s">
        <v>321</v>
      </c>
    </row>
    <row r="35" spans="20:37" s="137" customFormat="1" x14ac:dyDescent="0.25">
      <c r="T35" s="124"/>
      <c r="U35" s="83"/>
      <c r="V35" s="124"/>
      <c r="Y35" s="124"/>
      <c r="AA35" s="124"/>
      <c r="AB35" s="124"/>
      <c r="AF35" s="124"/>
      <c r="AJ35" s="124"/>
      <c r="AK35" s="124"/>
    </row>
    <row r="36" spans="20:37" s="137" customFormat="1" x14ac:dyDescent="0.25">
      <c r="T36" s="124"/>
      <c r="U36" s="83"/>
      <c r="V36" s="124"/>
      <c r="Y36" s="124"/>
      <c r="AA36" s="124"/>
      <c r="AB36" s="124"/>
      <c r="AF36" s="124"/>
      <c r="AJ36" s="124"/>
      <c r="AK36" s="124"/>
    </row>
    <row r="37" spans="20:37" s="137" customFormat="1" x14ac:dyDescent="0.25">
      <c r="T37" s="138" t="s">
        <v>108</v>
      </c>
      <c r="U37" s="138" t="s">
        <v>108</v>
      </c>
      <c r="V37" s="138" t="s">
        <v>108</v>
      </c>
      <c r="W37" s="138" t="s">
        <v>108</v>
      </c>
      <c r="X37" s="138" t="s">
        <v>108</v>
      </c>
      <c r="Y37" s="138" t="s">
        <v>108</v>
      </c>
      <c r="Z37" s="138" t="s">
        <v>108</v>
      </c>
      <c r="AA37" s="138" t="s">
        <v>108</v>
      </c>
      <c r="AB37" s="138" t="s">
        <v>108</v>
      </c>
      <c r="AC37" s="138" t="s">
        <v>108</v>
      </c>
      <c r="AD37" s="138" t="s">
        <v>108</v>
      </c>
      <c r="AE37" s="138" t="s">
        <v>108</v>
      </c>
      <c r="AF37" s="138" t="s">
        <v>108</v>
      </c>
      <c r="AG37" s="138" t="s">
        <v>108</v>
      </c>
      <c r="AH37" s="138" t="s">
        <v>108</v>
      </c>
      <c r="AI37" s="138" t="s">
        <v>108</v>
      </c>
      <c r="AJ37" s="138" t="s">
        <v>108</v>
      </c>
      <c r="AK37" s="138" t="s">
        <v>108</v>
      </c>
    </row>
    <row r="38" spans="20:37" s="137" customFormat="1" x14ac:dyDescent="0.25">
      <c r="T38" s="137" t="s">
        <v>375</v>
      </c>
      <c r="U38" s="137" t="s">
        <v>380</v>
      </c>
      <c r="V38" s="137" t="s">
        <v>383</v>
      </c>
      <c r="W38" s="137" t="s">
        <v>388</v>
      </c>
      <c r="X38" s="137" t="s">
        <v>183</v>
      </c>
      <c r="Y38" s="137" t="s">
        <v>396</v>
      </c>
      <c r="Z38" s="137" t="s">
        <v>250</v>
      </c>
      <c r="AA38" s="137" t="s">
        <v>403</v>
      </c>
      <c r="AB38" s="137" t="s">
        <v>408</v>
      </c>
      <c r="AC38" s="137" t="s">
        <v>412</v>
      </c>
      <c r="AD38" s="137" t="s">
        <v>417</v>
      </c>
      <c r="AE38" s="137" t="s">
        <v>419</v>
      </c>
      <c r="AF38" s="137" t="s">
        <v>276</v>
      </c>
      <c r="AG38" s="137" t="s">
        <v>426</v>
      </c>
      <c r="AH38" s="139" t="s">
        <v>431</v>
      </c>
      <c r="AI38" s="137" t="s">
        <v>162</v>
      </c>
      <c r="AJ38" s="137" t="s">
        <v>440</v>
      </c>
      <c r="AK38" s="137" t="s">
        <v>444</v>
      </c>
    </row>
    <row r="39" spans="20:37" s="137" customFormat="1" x14ac:dyDescent="0.25">
      <c r="T39" s="137" t="s">
        <v>376</v>
      </c>
      <c r="U39" s="137" t="s">
        <v>381</v>
      </c>
      <c r="V39" s="137" t="s">
        <v>384</v>
      </c>
      <c r="W39" s="137" t="s">
        <v>383</v>
      </c>
      <c r="X39" s="137" t="s">
        <v>383</v>
      </c>
      <c r="Y39" s="137" t="s">
        <v>172</v>
      </c>
      <c r="Z39" s="137" t="s">
        <v>400</v>
      </c>
      <c r="AA39" s="137" t="s">
        <v>404</v>
      </c>
      <c r="AB39" s="137" t="s">
        <v>383</v>
      </c>
      <c r="AC39" s="137" t="s">
        <v>413</v>
      </c>
      <c r="AD39" s="137" t="s">
        <v>383</v>
      </c>
      <c r="AE39" s="137" t="s">
        <v>420</v>
      </c>
      <c r="AF39" s="137" t="s">
        <v>424</v>
      </c>
      <c r="AG39" s="137" t="s">
        <v>386</v>
      </c>
      <c r="AH39" s="137" t="s">
        <v>432</v>
      </c>
      <c r="AI39" s="137" t="s">
        <v>437</v>
      </c>
      <c r="AJ39" s="137" t="s">
        <v>172</v>
      </c>
      <c r="AK39" s="137" t="s">
        <v>445</v>
      </c>
    </row>
    <row r="40" spans="20:37" s="137" customFormat="1" x14ac:dyDescent="0.25">
      <c r="T40" s="137" t="s">
        <v>377</v>
      </c>
      <c r="U40" s="137" t="s">
        <v>121</v>
      </c>
      <c r="V40" s="137" t="s">
        <v>385</v>
      </c>
      <c r="W40" s="137" t="s">
        <v>389</v>
      </c>
      <c r="X40" s="137" t="s">
        <v>393</v>
      </c>
      <c r="Y40" s="137" t="s">
        <v>397</v>
      </c>
      <c r="Z40" s="137" t="s">
        <v>401</v>
      </c>
      <c r="AA40" s="137" t="s">
        <v>405</v>
      </c>
      <c r="AB40" s="137" t="s">
        <v>409</v>
      </c>
      <c r="AC40" s="137" t="s">
        <v>414</v>
      </c>
      <c r="AD40" s="137" t="s">
        <v>418</v>
      </c>
      <c r="AE40" s="137" t="s">
        <v>421</v>
      </c>
      <c r="AF40" s="137" t="s">
        <v>425</v>
      </c>
      <c r="AG40" s="137" t="s">
        <v>428</v>
      </c>
      <c r="AH40" s="137" t="s">
        <v>433</v>
      </c>
      <c r="AI40" s="137" t="s">
        <v>375</v>
      </c>
      <c r="AJ40" s="137" t="s">
        <v>252</v>
      </c>
      <c r="AK40" s="137" t="s">
        <v>446</v>
      </c>
    </row>
    <row r="41" spans="20:37" s="137" customFormat="1" x14ac:dyDescent="0.25">
      <c r="T41" s="137" t="s">
        <v>378</v>
      </c>
      <c r="U41" s="137" t="s">
        <v>382</v>
      </c>
      <c r="V41" s="137" t="s">
        <v>386</v>
      </c>
      <c r="W41" s="137" t="s">
        <v>390</v>
      </c>
      <c r="X41" s="137" t="s">
        <v>394</v>
      </c>
      <c r="Y41" s="137" t="s">
        <v>398</v>
      </c>
      <c r="Z41" s="137" t="s">
        <v>402</v>
      </c>
      <c r="AA41" s="137" t="s">
        <v>406</v>
      </c>
      <c r="AB41" s="137" t="s">
        <v>410</v>
      </c>
      <c r="AC41" s="137" t="s">
        <v>252</v>
      </c>
      <c r="AD41" s="137" t="s">
        <v>386</v>
      </c>
      <c r="AE41" s="137" t="s">
        <v>422</v>
      </c>
      <c r="AF41" s="137" t="s">
        <v>426</v>
      </c>
      <c r="AG41" s="137" t="s">
        <v>429</v>
      </c>
      <c r="AH41" s="137" t="s">
        <v>434</v>
      </c>
      <c r="AI41" s="137" t="s">
        <v>438</v>
      </c>
      <c r="AJ41" s="137" t="s">
        <v>441</v>
      </c>
      <c r="AK41" s="137" t="s">
        <v>447</v>
      </c>
    </row>
    <row r="42" spans="20:37" s="137" customFormat="1" x14ac:dyDescent="0.25">
      <c r="T42" s="137" t="s">
        <v>379</v>
      </c>
      <c r="U42" s="137" t="s">
        <v>274</v>
      </c>
      <c r="V42" s="137" t="s">
        <v>387</v>
      </c>
      <c r="W42" s="137" t="s">
        <v>391</v>
      </c>
      <c r="X42" s="137" t="s">
        <v>395</v>
      </c>
      <c r="Y42" s="137" t="s">
        <v>399</v>
      </c>
      <c r="Z42" s="137" t="s">
        <v>251</v>
      </c>
      <c r="AA42" s="137" t="s">
        <v>407</v>
      </c>
      <c r="AB42" s="137" t="s">
        <v>411</v>
      </c>
      <c r="AC42" s="137" t="s">
        <v>415</v>
      </c>
      <c r="AD42" s="137" t="s">
        <v>183</v>
      </c>
      <c r="AE42" s="137" t="s">
        <v>423</v>
      </c>
      <c r="AF42" s="137" t="s">
        <v>427</v>
      </c>
      <c r="AG42" s="137" t="s">
        <v>430</v>
      </c>
      <c r="AH42" s="137" t="s">
        <v>435</v>
      </c>
      <c r="AI42" s="137" t="s">
        <v>439</v>
      </c>
      <c r="AJ42" s="137" t="s">
        <v>442</v>
      </c>
      <c r="AK42" s="137" t="s">
        <v>448</v>
      </c>
    </row>
    <row r="43" spans="20:37" s="137" customFormat="1" x14ac:dyDescent="0.25">
      <c r="T43" s="124"/>
      <c r="U43" s="83"/>
      <c r="V43" s="124"/>
      <c r="W43" s="137" t="s">
        <v>392</v>
      </c>
      <c r="Y43" s="124"/>
      <c r="AA43" s="124"/>
      <c r="AB43" s="124"/>
      <c r="AC43" s="137" t="s">
        <v>416</v>
      </c>
      <c r="AF43" s="124"/>
      <c r="AH43" s="137" t="s">
        <v>436</v>
      </c>
      <c r="AJ43" s="137" t="s">
        <v>443</v>
      </c>
      <c r="AK43" s="137" t="s">
        <v>449</v>
      </c>
    </row>
    <row r="44" spans="20:37" s="133" customFormat="1" x14ac:dyDescent="0.25">
      <c r="T44" s="155" t="s">
        <v>113</v>
      </c>
      <c r="U44" s="155" t="s">
        <v>113</v>
      </c>
      <c r="V44" s="155" t="s">
        <v>113</v>
      </c>
      <c r="X44" s="155" t="s">
        <v>113</v>
      </c>
      <c r="Y44" s="155" t="s">
        <v>113</v>
      </c>
      <c r="AA44" s="155" t="s">
        <v>113</v>
      </c>
      <c r="AB44" s="155" t="s">
        <v>113</v>
      </c>
      <c r="AD44" s="155" t="s">
        <v>113</v>
      </c>
      <c r="AF44" s="155" t="s">
        <v>108</v>
      </c>
      <c r="AG44" s="155" t="s">
        <v>113</v>
      </c>
      <c r="AH44" s="143" t="s">
        <v>109</v>
      </c>
      <c r="AI44" s="140"/>
    </row>
    <row r="45" spans="20:37" s="127" customFormat="1" x14ac:dyDescent="0.25">
      <c r="T45" s="136" t="s">
        <v>508</v>
      </c>
      <c r="U45" s="161" t="s">
        <v>540</v>
      </c>
      <c r="V45" s="124" t="s">
        <v>531</v>
      </c>
      <c r="X45" s="152" t="s">
        <v>567</v>
      </c>
      <c r="Y45" s="152" t="s">
        <v>559</v>
      </c>
      <c r="Z45" s="155" t="s">
        <v>113</v>
      </c>
      <c r="AA45" s="124" t="s">
        <v>552</v>
      </c>
      <c r="AB45" s="152" t="s">
        <v>513</v>
      </c>
      <c r="AD45" s="124" t="s">
        <v>544</v>
      </c>
      <c r="AE45" s="155" t="s">
        <v>113</v>
      </c>
      <c r="AF45" s="136" t="s">
        <v>555</v>
      </c>
      <c r="AG45" s="152" t="s">
        <v>537</v>
      </c>
      <c r="AH45" s="127" t="s">
        <v>456</v>
      </c>
      <c r="AI45" s="141" t="s">
        <v>109</v>
      </c>
      <c r="AK45" s="155" t="s">
        <v>113</v>
      </c>
    </row>
    <row r="46" spans="20:37" x14ac:dyDescent="0.25">
      <c r="T46" s="136" t="s">
        <v>509</v>
      </c>
      <c r="U46" s="162" t="s">
        <v>541</v>
      </c>
      <c r="V46" s="124" t="s">
        <v>532</v>
      </c>
      <c r="W46" s="155" t="s">
        <v>113</v>
      </c>
      <c r="X46" s="152" t="s">
        <v>568</v>
      </c>
      <c r="Y46" s="136" t="s">
        <v>560</v>
      </c>
      <c r="Z46" s="157" t="s">
        <v>523</v>
      </c>
      <c r="AA46" s="124" t="s">
        <v>553</v>
      </c>
      <c r="AB46" s="136" t="s">
        <v>514</v>
      </c>
      <c r="AC46" s="155" t="s">
        <v>113</v>
      </c>
      <c r="AD46" s="124" t="s">
        <v>545</v>
      </c>
      <c r="AE46" s="152" t="s">
        <v>547</v>
      </c>
      <c r="AF46" s="136" t="s">
        <v>556</v>
      </c>
      <c r="AG46" s="136" t="s">
        <v>538</v>
      </c>
      <c r="AH46" s="43" t="s">
        <v>457</v>
      </c>
      <c r="AI46" s="140" t="s">
        <v>451</v>
      </c>
      <c r="AJ46" s="155" t="s">
        <v>113</v>
      </c>
      <c r="AK46" s="159" t="s">
        <v>571</v>
      </c>
    </row>
    <row r="47" spans="20:37" x14ac:dyDescent="0.25">
      <c r="T47" s="136" t="s">
        <v>510</v>
      </c>
      <c r="U47" s="161" t="s">
        <v>542</v>
      </c>
      <c r="V47" s="124" t="s">
        <v>533</v>
      </c>
      <c r="W47" s="124" t="s">
        <v>534</v>
      </c>
      <c r="X47" s="152" t="s">
        <v>569</v>
      </c>
      <c r="Y47" s="152" t="s">
        <v>561</v>
      </c>
      <c r="Z47" s="136" t="s">
        <v>524</v>
      </c>
      <c r="AA47" s="124" t="s">
        <v>554</v>
      </c>
      <c r="AB47" s="158" t="s">
        <v>515</v>
      </c>
      <c r="AC47" s="83" t="s">
        <v>563</v>
      </c>
      <c r="AD47" s="124" t="s">
        <v>546</v>
      </c>
      <c r="AE47" s="136" t="s">
        <v>548</v>
      </c>
      <c r="AF47" s="136" t="s">
        <v>557</v>
      </c>
      <c r="AG47" s="136" t="s">
        <v>539</v>
      </c>
      <c r="AH47" s="43" t="s">
        <v>458</v>
      </c>
      <c r="AI47" t="s">
        <v>452</v>
      </c>
      <c r="AJ47" s="159" t="s">
        <v>527</v>
      </c>
      <c r="AK47" s="159" t="s">
        <v>572</v>
      </c>
    </row>
    <row r="48" spans="20:37" x14ac:dyDescent="0.25">
      <c r="T48" s="136" t="s">
        <v>511</v>
      </c>
      <c r="U48" s="161" t="s">
        <v>543</v>
      </c>
      <c r="V48" s="124" t="s">
        <v>518</v>
      </c>
      <c r="W48" s="125" t="s">
        <v>535</v>
      </c>
      <c r="X48" s="152" t="s">
        <v>570</v>
      </c>
      <c r="Y48" s="160" t="s">
        <v>562</v>
      </c>
      <c r="Z48" s="136" t="s">
        <v>525</v>
      </c>
      <c r="AA48" s="124" t="s">
        <v>518</v>
      </c>
      <c r="AB48" s="155" t="s">
        <v>516</v>
      </c>
      <c r="AC48" s="83" t="s">
        <v>564</v>
      </c>
      <c r="AD48" s="124" t="s">
        <v>512</v>
      </c>
      <c r="AE48" s="152" t="s">
        <v>549</v>
      </c>
      <c r="AF48" s="136" t="s">
        <v>558</v>
      </c>
      <c r="AG48" s="136" t="s">
        <v>516</v>
      </c>
      <c r="AH48" s="43" t="s">
        <v>459</v>
      </c>
      <c r="AI48" t="s">
        <v>453</v>
      </c>
      <c r="AJ48" s="152" t="s">
        <v>528</v>
      </c>
      <c r="AK48" s="159" t="s">
        <v>573</v>
      </c>
    </row>
    <row r="49" spans="20:37" s="127" customFormat="1" x14ac:dyDescent="0.25">
      <c r="T49" s="157" t="s">
        <v>512</v>
      </c>
      <c r="U49" s="161" t="s">
        <v>518</v>
      </c>
      <c r="W49" s="124" t="s">
        <v>516</v>
      </c>
      <c r="X49" s="152" t="s">
        <v>516</v>
      </c>
      <c r="Y49" s="136" t="s">
        <v>518</v>
      </c>
      <c r="Z49" s="158" t="s">
        <v>526</v>
      </c>
      <c r="AA49" s="154"/>
      <c r="AB49" s="152" t="s">
        <v>517</v>
      </c>
      <c r="AC49" s="125" t="s">
        <v>565</v>
      </c>
      <c r="AE49" s="136" t="s">
        <v>550</v>
      </c>
      <c r="AF49" s="136" t="s">
        <v>518</v>
      </c>
      <c r="AG49" s="136" t="s">
        <v>518</v>
      </c>
      <c r="AH49" s="127" t="s">
        <v>460</v>
      </c>
      <c r="AI49" t="s">
        <v>454</v>
      </c>
      <c r="AJ49" s="152" t="s">
        <v>529</v>
      </c>
      <c r="AK49" s="159" t="s">
        <v>516</v>
      </c>
    </row>
    <row r="50" spans="20:37" x14ac:dyDescent="0.25">
      <c r="T50" s="154"/>
      <c r="U50" s="154"/>
      <c r="V50" s="127"/>
      <c r="W50" s="124" t="s">
        <v>536</v>
      </c>
      <c r="X50" s="152" t="s">
        <v>518</v>
      </c>
      <c r="Z50" s="157" t="s">
        <v>518</v>
      </c>
      <c r="AA50" s="154"/>
      <c r="AB50" s="136" t="s">
        <v>518</v>
      </c>
      <c r="AC50" s="83" t="s">
        <v>566</v>
      </c>
      <c r="AE50" s="136" t="s">
        <v>551</v>
      </c>
      <c r="AH50" s="43" t="s">
        <v>461</v>
      </c>
      <c r="AI50" t="s">
        <v>455</v>
      </c>
      <c r="AJ50" s="152" t="s">
        <v>156</v>
      </c>
      <c r="AK50" s="159" t="s">
        <v>574</v>
      </c>
    </row>
    <row r="51" spans="20:37" x14ac:dyDescent="0.25">
      <c r="T51" s="154"/>
      <c r="U51" s="154"/>
      <c r="V51" s="127"/>
      <c r="W51" s="124" t="s">
        <v>518</v>
      </c>
      <c r="AA51" s="154"/>
      <c r="AC51" s="83" t="s">
        <v>518</v>
      </c>
      <c r="AE51" s="136" t="s">
        <v>518</v>
      </c>
      <c r="AH51" s="146" t="s">
        <v>110</v>
      </c>
      <c r="AI51" s="146" t="s">
        <v>110</v>
      </c>
      <c r="AJ51" s="136" t="s">
        <v>530</v>
      </c>
      <c r="AK51" s="159" t="s">
        <v>518</v>
      </c>
    </row>
    <row r="52" spans="20:37" x14ac:dyDescent="0.25">
      <c r="T52" s="154"/>
      <c r="U52" s="154"/>
      <c r="V52" s="127"/>
      <c r="W52" s="154"/>
      <c r="AA52" s="154"/>
      <c r="AC52" s="157"/>
      <c r="AH52" s="147" t="s">
        <v>463</v>
      </c>
      <c r="AI52" s="147" t="s">
        <v>469</v>
      </c>
      <c r="AJ52" s="136" t="s">
        <v>518</v>
      </c>
    </row>
    <row r="53" spans="20:37" x14ac:dyDescent="0.25">
      <c r="T53" s="154"/>
      <c r="U53" s="154"/>
      <c r="V53" s="127"/>
      <c r="W53" s="154"/>
      <c r="AA53" s="154"/>
      <c r="AC53" s="157"/>
      <c r="AH53" s="147" t="s">
        <v>464</v>
      </c>
      <c r="AI53" s="147" t="s">
        <v>470</v>
      </c>
    </row>
    <row r="54" spans="20:37" x14ac:dyDescent="0.25">
      <c r="T54" s="154"/>
      <c r="U54" s="154"/>
      <c r="V54" s="134"/>
      <c r="W54" s="154"/>
      <c r="AA54" s="154"/>
      <c r="AC54" s="152"/>
      <c r="AH54" s="147" t="s">
        <v>465</v>
      </c>
      <c r="AI54" s="147" t="s">
        <v>471</v>
      </c>
    </row>
    <row r="55" spans="20:37" x14ac:dyDescent="0.25">
      <c r="T55" s="154"/>
      <c r="U55" s="154"/>
      <c r="V55" s="124"/>
      <c r="W55" s="154"/>
      <c r="AA55" s="154"/>
      <c r="AC55" s="157"/>
      <c r="AH55" s="147" t="s">
        <v>466</v>
      </c>
      <c r="AI55" s="147" t="s">
        <v>472</v>
      </c>
    </row>
    <row r="56" spans="20:37" x14ac:dyDescent="0.25">
      <c r="T56" s="154"/>
      <c r="U56" s="154"/>
      <c r="V56" s="124"/>
      <c r="W56" s="154"/>
      <c r="AA56" s="154"/>
      <c r="AC56" s="157"/>
      <c r="AH56" s="147" t="s">
        <v>467</v>
      </c>
      <c r="AI56" s="147" t="s">
        <v>473</v>
      </c>
    </row>
    <row r="57" spans="20:37" x14ac:dyDescent="0.25">
      <c r="T57" s="154"/>
      <c r="U57" s="154"/>
      <c r="V57" s="124"/>
      <c r="W57" s="154"/>
      <c r="AA57" s="154"/>
      <c r="AC57" s="154"/>
      <c r="AH57" s="147" t="s">
        <v>468</v>
      </c>
      <c r="AI57" s="148"/>
    </row>
    <row r="58" spans="20:37" x14ac:dyDescent="0.25">
      <c r="T58" s="154"/>
      <c r="U58" s="154"/>
      <c r="V58" s="124"/>
      <c r="W58" s="154"/>
      <c r="AA58" s="154"/>
      <c r="AC58" s="154"/>
      <c r="AH58" s="148" t="s">
        <v>111</v>
      </c>
      <c r="AI58" s="148" t="s">
        <v>111</v>
      </c>
    </row>
    <row r="59" spans="20:37" x14ac:dyDescent="0.25">
      <c r="T59" s="154"/>
      <c r="U59" s="154"/>
      <c r="V59" s="124"/>
      <c r="W59" s="154"/>
      <c r="AA59" s="154"/>
      <c r="AC59" s="154"/>
      <c r="AH59" s="150" t="s">
        <v>476</v>
      </c>
      <c r="AI59" s="150" t="s">
        <v>482</v>
      </c>
    </row>
    <row r="60" spans="20:37" x14ac:dyDescent="0.25">
      <c r="T60" s="154"/>
      <c r="U60" s="154"/>
      <c r="V60" s="124"/>
      <c r="W60" s="154"/>
      <c r="AA60" s="154"/>
      <c r="AC60" s="154"/>
      <c r="AH60" s="150" t="s">
        <v>477</v>
      </c>
      <c r="AI60" s="150" t="s">
        <v>483</v>
      </c>
    </row>
    <row r="61" spans="20:37" x14ac:dyDescent="0.25">
      <c r="T61" s="154"/>
      <c r="U61" s="154"/>
      <c r="W61" s="154"/>
      <c r="AA61" s="154"/>
      <c r="AC61" s="154"/>
      <c r="AH61" s="150" t="s">
        <v>478</v>
      </c>
      <c r="AI61" s="150" t="s">
        <v>484</v>
      </c>
    </row>
    <row r="62" spans="20:37" x14ac:dyDescent="0.25">
      <c r="T62" s="154"/>
      <c r="U62" s="154"/>
      <c r="V62" s="138"/>
      <c r="W62" s="154"/>
      <c r="AA62" s="154"/>
      <c r="AC62" s="154"/>
      <c r="AH62" s="151" t="s">
        <v>479</v>
      </c>
      <c r="AI62" s="150" t="s">
        <v>485</v>
      </c>
    </row>
    <row r="63" spans="20:37" x14ac:dyDescent="0.25">
      <c r="T63" s="154"/>
      <c r="U63" s="154"/>
      <c r="V63" s="137"/>
      <c r="W63" s="154"/>
      <c r="AA63" s="154"/>
      <c r="AC63" s="154"/>
      <c r="AH63" s="152" t="s">
        <v>480</v>
      </c>
      <c r="AI63" s="150" t="s">
        <v>486</v>
      </c>
    </row>
    <row r="64" spans="20:37" x14ac:dyDescent="0.25">
      <c r="T64" s="154"/>
      <c r="U64" s="154"/>
      <c r="V64" s="137"/>
      <c r="W64" s="154"/>
      <c r="AA64" s="154"/>
      <c r="AC64" s="154"/>
      <c r="AH64" s="152" t="s">
        <v>481</v>
      </c>
    </row>
    <row r="65" spans="20:35" x14ac:dyDescent="0.25">
      <c r="T65" s="154"/>
      <c r="U65" s="154"/>
      <c r="V65" s="137"/>
      <c r="W65" s="154"/>
      <c r="AA65" s="154"/>
      <c r="AC65" s="154"/>
    </row>
    <row r="66" spans="20:35" x14ac:dyDescent="0.25">
      <c r="T66" s="154"/>
      <c r="U66" s="154"/>
      <c r="V66" s="137"/>
      <c r="W66" s="154"/>
      <c r="AA66" s="154"/>
      <c r="AC66" s="154"/>
      <c r="AH66" s="148" t="s">
        <v>112</v>
      </c>
      <c r="AI66" s="148" t="s">
        <v>112</v>
      </c>
    </row>
    <row r="67" spans="20:35" x14ac:dyDescent="0.25">
      <c r="T67" s="154"/>
      <c r="U67" s="154"/>
      <c r="V67" s="137"/>
      <c r="W67" s="154"/>
      <c r="AA67" s="154"/>
      <c r="AC67" s="154"/>
      <c r="AH67" s="80" t="s">
        <v>487</v>
      </c>
      <c r="AI67" s="80" t="s">
        <v>493</v>
      </c>
    </row>
    <row r="68" spans="20:35" ht="23.25" x14ac:dyDescent="0.35">
      <c r="T68" s="46" t="s">
        <v>283</v>
      </c>
      <c r="U68" s="46" t="s">
        <v>285</v>
      </c>
      <c r="W68" s="154"/>
      <c r="AA68" s="46" t="s">
        <v>292</v>
      </c>
      <c r="AC68" s="154"/>
      <c r="AH68" s="80" t="s">
        <v>488</v>
      </c>
      <c r="AI68" s="80" t="s">
        <v>494</v>
      </c>
    </row>
    <row r="69" spans="20:35" ht="23.25" x14ac:dyDescent="0.35">
      <c r="T69" s="128" t="s">
        <v>304</v>
      </c>
      <c r="U69" s="128" t="s">
        <v>21</v>
      </c>
      <c r="V69" s="154"/>
      <c r="W69" s="46" t="s">
        <v>308</v>
      </c>
      <c r="AA69" s="131" t="s">
        <v>21</v>
      </c>
      <c r="AC69" s="46" t="s">
        <v>294</v>
      </c>
      <c r="AH69" s="80" t="s">
        <v>489</v>
      </c>
      <c r="AI69" s="80" t="s">
        <v>495</v>
      </c>
    </row>
    <row r="70" spans="20:35" ht="23.25" x14ac:dyDescent="0.35">
      <c r="T70" s="83" t="s">
        <v>142</v>
      </c>
      <c r="U70" s="132" t="s">
        <v>306</v>
      </c>
      <c r="V70" s="46" t="s">
        <v>307</v>
      </c>
      <c r="W70" s="128" t="s">
        <v>21</v>
      </c>
      <c r="AA70" s="130" t="s">
        <v>142</v>
      </c>
      <c r="AC70" s="131" t="s">
        <v>21</v>
      </c>
      <c r="AH70" s="80" t="s">
        <v>490</v>
      </c>
      <c r="AI70" s="80" t="s">
        <v>496</v>
      </c>
    </row>
    <row r="71" spans="20:35" x14ac:dyDescent="0.25">
      <c r="T71" s="125" t="s">
        <v>178</v>
      </c>
      <c r="U71" s="127" t="s">
        <v>143</v>
      </c>
      <c r="V71" s="155" t="s">
        <v>21</v>
      </c>
      <c r="W71" s="127" t="s">
        <v>142</v>
      </c>
      <c r="AA71" s="130" t="s">
        <v>309</v>
      </c>
      <c r="AC71" s="130" t="s">
        <v>245</v>
      </c>
      <c r="AH71" s="80" t="s">
        <v>491</v>
      </c>
      <c r="AI71" s="80" t="s">
        <v>497</v>
      </c>
    </row>
    <row r="72" spans="20:35" x14ac:dyDescent="0.25">
      <c r="T72" s="125" t="s">
        <v>152</v>
      </c>
      <c r="U72" s="127" t="s">
        <v>144</v>
      </c>
      <c r="V72" s="154" t="s">
        <v>142</v>
      </c>
      <c r="W72" s="127" t="s">
        <v>144</v>
      </c>
      <c r="AA72" s="130" t="s">
        <v>310</v>
      </c>
      <c r="AC72" s="130" t="s">
        <v>246</v>
      </c>
      <c r="AH72" s="80" t="s">
        <v>492</v>
      </c>
    </row>
    <row r="73" spans="20:35" x14ac:dyDescent="0.25">
      <c r="T73" s="125" t="s">
        <v>281</v>
      </c>
      <c r="U73" s="127" t="s">
        <v>154</v>
      </c>
      <c r="V73" s="154" t="s">
        <v>144</v>
      </c>
      <c r="W73" s="127" t="s">
        <v>146</v>
      </c>
      <c r="AA73" s="130" t="s">
        <v>311</v>
      </c>
      <c r="AC73" s="130" t="s">
        <v>144</v>
      </c>
      <c r="AI73" s="155" t="s">
        <v>113</v>
      </c>
    </row>
    <row r="74" spans="20:35" x14ac:dyDescent="0.25">
      <c r="T74" s="125" t="s">
        <v>282</v>
      </c>
      <c r="U74" s="127" t="s">
        <v>163</v>
      </c>
      <c r="V74" s="154" t="s">
        <v>155</v>
      </c>
      <c r="W74" s="127" t="s">
        <v>145</v>
      </c>
      <c r="AA74" s="130" t="s">
        <v>145</v>
      </c>
      <c r="AC74" s="130" t="s">
        <v>276</v>
      </c>
      <c r="AH74" s="155" t="s">
        <v>113</v>
      </c>
      <c r="AI74" s="136" t="s">
        <v>519</v>
      </c>
    </row>
    <row r="75" spans="20:35" x14ac:dyDescent="0.25">
      <c r="T75" s="125"/>
      <c r="U75" s="127" t="s">
        <v>151</v>
      </c>
      <c r="V75" s="154" t="s">
        <v>152</v>
      </c>
      <c r="W75" s="127" t="s">
        <v>156</v>
      </c>
      <c r="AA75" s="134" t="s">
        <v>107</v>
      </c>
      <c r="AC75" s="130" t="s">
        <v>158</v>
      </c>
      <c r="AH75" s="156" t="s">
        <v>503</v>
      </c>
      <c r="AI75" s="136" t="s">
        <v>520</v>
      </c>
    </row>
    <row r="76" spans="20:35" x14ac:dyDescent="0.25">
      <c r="T76" s="134" t="s">
        <v>107</v>
      </c>
      <c r="U76" s="134" t="s">
        <v>107</v>
      </c>
      <c r="V76" s="154" t="s">
        <v>145</v>
      </c>
      <c r="W76" s="127" t="s">
        <v>164</v>
      </c>
      <c r="AA76" s="125" t="s">
        <v>141</v>
      </c>
      <c r="AC76" s="130" t="s">
        <v>142</v>
      </c>
      <c r="AH76" s="156" t="s">
        <v>504</v>
      </c>
      <c r="AI76" s="136" t="s">
        <v>521</v>
      </c>
    </row>
    <row r="77" spans="20:35" x14ac:dyDescent="0.25">
      <c r="T77" s="124" t="s">
        <v>141</v>
      </c>
      <c r="U77" s="124" t="s">
        <v>142</v>
      </c>
      <c r="V77" s="154" t="s">
        <v>179</v>
      </c>
      <c r="W77" s="134" t="s">
        <v>107</v>
      </c>
      <c r="AA77" s="125" t="s">
        <v>143</v>
      </c>
      <c r="AC77" s="134" t="s">
        <v>107</v>
      </c>
      <c r="AH77" s="156" t="s">
        <v>505</v>
      </c>
      <c r="AI77" s="158" t="s">
        <v>522</v>
      </c>
    </row>
    <row r="78" spans="20:35" x14ac:dyDescent="0.25">
      <c r="T78" s="124" t="s">
        <v>143</v>
      </c>
      <c r="U78" s="124" t="s">
        <v>211</v>
      </c>
      <c r="V78" s="155" t="s">
        <v>107</v>
      </c>
      <c r="W78" s="133" t="s">
        <v>141</v>
      </c>
      <c r="AA78" s="125" t="s">
        <v>171</v>
      </c>
      <c r="AC78" s="133" t="s">
        <v>321</v>
      </c>
      <c r="AH78" s="156" t="s">
        <v>506</v>
      </c>
      <c r="AI78" s="136" t="s">
        <v>518</v>
      </c>
    </row>
    <row r="79" spans="20:35" x14ac:dyDescent="0.25">
      <c r="T79" s="124" t="s">
        <v>144</v>
      </c>
      <c r="U79" s="124" t="s">
        <v>174</v>
      </c>
      <c r="V79" s="124" t="s">
        <v>316</v>
      </c>
      <c r="W79" s="133" t="s">
        <v>143</v>
      </c>
      <c r="AA79" s="124" t="s">
        <v>267</v>
      </c>
      <c r="AC79" s="133" t="s">
        <v>322</v>
      </c>
      <c r="AH79" s="156" t="s">
        <v>507</v>
      </c>
    </row>
    <row r="80" spans="20:35" x14ac:dyDescent="0.25">
      <c r="T80" s="124" t="s">
        <v>314</v>
      </c>
      <c r="U80" s="124" t="s">
        <v>166</v>
      </c>
      <c r="V80" s="124" t="s">
        <v>143</v>
      </c>
      <c r="W80" s="133" t="s">
        <v>172</v>
      </c>
      <c r="AA80" s="124" t="s">
        <v>250</v>
      </c>
      <c r="AC80" s="133" t="s">
        <v>176</v>
      </c>
    </row>
    <row r="81" spans="20:34" x14ac:dyDescent="0.25">
      <c r="T81" s="124" t="s">
        <v>190</v>
      </c>
      <c r="U81" s="124" t="s">
        <v>276</v>
      </c>
      <c r="V81" s="124" t="s">
        <v>170</v>
      </c>
      <c r="W81" s="133" t="s">
        <v>168</v>
      </c>
      <c r="AA81" s="124" t="s">
        <v>320</v>
      </c>
      <c r="AC81" s="133" t="s">
        <v>121</v>
      </c>
      <c r="AH81" s="169" t="s">
        <v>575</v>
      </c>
    </row>
    <row r="82" spans="20:34" ht="15.75" x14ac:dyDescent="0.25">
      <c r="T82" s="124" t="s">
        <v>187</v>
      </c>
      <c r="U82" s="83" t="s">
        <v>315</v>
      </c>
      <c r="V82" s="124" t="s">
        <v>317</v>
      </c>
      <c r="W82" s="133" t="s">
        <v>251</v>
      </c>
      <c r="AC82" s="133" t="s">
        <v>183</v>
      </c>
      <c r="AH82" s="334" t="s">
        <v>576</v>
      </c>
    </row>
    <row r="83" spans="20:34" ht="15.75" x14ac:dyDescent="0.25">
      <c r="V83" s="124" t="s">
        <v>318</v>
      </c>
      <c r="W83" s="133" t="s">
        <v>274</v>
      </c>
      <c r="AC83" s="133" t="s">
        <v>181</v>
      </c>
      <c r="AH83" s="334" t="s">
        <v>577</v>
      </c>
    </row>
    <row r="84" spans="20:34" ht="15.75" x14ac:dyDescent="0.25">
      <c r="T84" s="138" t="s">
        <v>108</v>
      </c>
      <c r="U84" s="138" t="s">
        <v>108</v>
      </c>
      <c r="V84" s="124" t="s">
        <v>183</v>
      </c>
      <c r="AA84" s="138" t="s">
        <v>108</v>
      </c>
      <c r="AH84" s="334" t="s">
        <v>578</v>
      </c>
    </row>
    <row r="85" spans="20:34" x14ac:dyDescent="0.25">
      <c r="T85" s="137" t="s">
        <v>375</v>
      </c>
      <c r="U85" s="137" t="s">
        <v>380</v>
      </c>
      <c r="V85" s="154"/>
      <c r="W85" s="138" t="s">
        <v>108</v>
      </c>
      <c r="AA85" s="137" t="s">
        <v>403</v>
      </c>
      <c r="AC85" s="138" t="s">
        <v>108</v>
      </c>
    </row>
    <row r="86" spans="20:34" x14ac:dyDescent="0.25">
      <c r="T86" s="137" t="s">
        <v>376</v>
      </c>
      <c r="U86" s="137" t="s">
        <v>381</v>
      </c>
      <c r="V86" s="155" t="s">
        <v>108</v>
      </c>
      <c r="W86" s="137" t="s">
        <v>388</v>
      </c>
      <c r="AA86" s="137" t="s">
        <v>404</v>
      </c>
      <c r="AC86" s="137" t="s">
        <v>412</v>
      </c>
    </row>
    <row r="87" spans="20:34" x14ac:dyDescent="0.25">
      <c r="T87" s="137" t="s">
        <v>377</v>
      </c>
      <c r="U87" s="137" t="s">
        <v>121</v>
      </c>
      <c r="V87" s="154" t="s">
        <v>383</v>
      </c>
      <c r="W87" s="137" t="s">
        <v>383</v>
      </c>
      <c r="AA87" s="137" t="s">
        <v>405</v>
      </c>
      <c r="AC87" s="137" t="s">
        <v>413</v>
      </c>
      <c r="AH87" s="169" t="s">
        <v>116</v>
      </c>
    </row>
    <row r="88" spans="20:34" x14ac:dyDescent="0.25">
      <c r="T88" s="137" t="s">
        <v>378</v>
      </c>
      <c r="U88" s="137" t="s">
        <v>382</v>
      </c>
      <c r="V88" s="154" t="s">
        <v>384</v>
      </c>
      <c r="W88" s="137" t="s">
        <v>389</v>
      </c>
      <c r="AA88" s="137" t="s">
        <v>406</v>
      </c>
      <c r="AC88" s="137" t="s">
        <v>414</v>
      </c>
      <c r="AH88" s="335" t="s">
        <v>579</v>
      </c>
    </row>
    <row r="89" spans="20:34" x14ac:dyDescent="0.25">
      <c r="T89" s="137" t="s">
        <v>379</v>
      </c>
      <c r="U89" s="137" t="s">
        <v>274</v>
      </c>
      <c r="V89" s="154" t="s">
        <v>385</v>
      </c>
      <c r="W89" s="137" t="s">
        <v>390</v>
      </c>
      <c r="AA89" s="137" t="s">
        <v>407</v>
      </c>
      <c r="AC89" s="137" t="s">
        <v>252</v>
      </c>
      <c r="AH89" s="335" t="s">
        <v>580</v>
      </c>
    </row>
    <row r="90" spans="20:34" x14ac:dyDescent="0.25">
      <c r="V90" s="154" t="s">
        <v>386</v>
      </c>
      <c r="W90" s="137" t="s">
        <v>391</v>
      </c>
      <c r="AC90" s="137" t="s">
        <v>415</v>
      </c>
    </row>
    <row r="91" spans="20:34" x14ac:dyDescent="0.25">
      <c r="T91" s="155" t="s">
        <v>113</v>
      </c>
      <c r="U91" s="155" t="s">
        <v>113</v>
      </c>
      <c r="V91" s="154" t="s">
        <v>387</v>
      </c>
      <c r="W91" s="137" t="s">
        <v>392</v>
      </c>
      <c r="AA91" s="155" t="s">
        <v>113</v>
      </c>
      <c r="AC91" s="137" t="s">
        <v>416</v>
      </c>
    </row>
    <row r="92" spans="20:34" x14ac:dyDescent="0.25">
      <c r="T92" s="124" t="s">
        <v>508</v>
      </c>
      <c r="U92" s="161" t="s">
        <v>540</v>
      </c>
      <c r="AA92" s="124" t="s">
        <v>552</v>
      </c>
    </row>
    <row r="93" spans="20:34" x14ac:dyDescent="0.25">
      <c r="T93" s="124" t="s">
        <v>509</v>
      </c>
      <c r="U93" s="162" t="s">
        <v>541</v>
      </c>
      <c r="V93" s="155" t="s">
        <v>113</v>
      </c>
      <c r="W93" s="155" t="s">
        <v>113</v>
      </c>
      <c r="AA93" s="124" t="s">
        <v>553</v>
      </c>
      <c r="AC93" s="155" t="s">
        <v>113</v>
      </c>
    </row>
    <row r="94" spans="20:34" x14ac:dyDescent="0.25">
      <c r="T94" s="124" t="s">
        <v>510</v>
      </c>
      <c r="U94" s="161" t="s">
        <v>542</v>
      </c>
      <c r="V94" s="124" t="s">
        <v>531</v>
      </c>
      <c r="W94" s="124" t="s">
        <v>534</v>
      </c>
      <c r="AA94" s="124" t="s">
        <v>554</v>
      </c>
      <c r="AC94" s="83" t="s">
        <v>563</v>
      </c>
    </row>
    <row r="95" spans="20:34" x14ac:dyDescent="0.25">
      <c r="T95" s="124" t="s">
        <v>511</v>
      </c>
      <c r="U95" s="161" t="s">
        <v>543</v>
      </c>
      <c r="V95" s="124" t="s">
        <v>532</v>
      </c>
      <c r="W95" s="125" t="s">
        <v>535</v>
      </c>
      <c r="AA95" s="124" t="s">
        <v>518</v>
      </c>
      <c r="AC95" s="83" t="s">
        <v>564</v>
      </c>
    </row>
    <row r="96" spans="20:34" x14ac:dyDescent="0.25">
      <c r="T96" s="83" t="s">
        <v>512</v>
      </c>
      <c r="U96" s="161" t="s">
        <v>518</v>
      </c>
      <c r="V96" s="124" t="s">
        <v>533</v>
      </c>
      <c r="W96" s="124" t="s">
        <v>516</v>
      </c>
      <c r="AC96" s="125" t="s">
        <v>565</v>
      </c>
    </row>
    <row r="97" spans="22:29" x14ac:dyDescent="0.25">
      <c r="V97" s="124" t="s">
        <v>518</v>
      </c>
      <c r="W97" s="124" t="s">
        <v>536</v>
      </c>
      <c r="AC97" s="83" t="s">
        <v>566</v>
      </c>
    </row>
    <row r="98" spans="22:29" x14ac:dyDescent="0.25">
      <c r="W98" s="124" t="s">
        <v>518</v>
      </c>
      <c r="AC98" s="83" t="s">
        <v>518</v>
      </c>
    </row>
    <row r="136" spans="34:35" ht="23.25" x14ac:dyDescent="0.35">
      <c r="AH136" s="46" t="s">
        <v>365</v>
      </c>
      <c r="AI136" s="46" t="s">
        <v>367</v>
      </c>
    </row>
    <row r="137" spans="34:35" x14ac:dyDescent="0.25">
      <c r="AH137" s="143" t="s">
        <v>21</v>
      </c>
      <c r="AI137" s="141" t="s">
        <v>21</v>
      </c>
    </row>
    <row r="138" spans="34:35" x14ac:dyDescent="0.25">
      <c r="AH138" s="142" t="s">
        <v>245</v>
      </c>
      <c r="AI138" s="140" t="s">
        <v>245</v>
      </c>
    </row>
    <row r="139" spans="34:35" x14ac:dyDescent="0.25">
      <c r="AH139" s="142" t="s">
        <v>246</v>
      </c>
      <c r="AI139" s="140" t="s">
        <v>246</v>
      </c>
    </row>
    <row r="140" spans="34:35" x14ac:dyDescent="0.25">
      <c r="AH140" s="142" t="s">
        <v>253</v>
      </c>
      <c r="AI140" s="140" t="s">
        <v>149</v>
      </c>
    </row>
    <row r="141" spans="34:35" x14ac:dyDescent="0.25">
      <c r="AH141" s="142" t="s">
        <v>268</v>
      </c>
      <c r="AI141" s="140" t="s">
        <v>243</v>
      </c>
    </row>
    <row r="142" spans="34:35" x14ac:dyDescent="0.25">
      <c r="AH142" s="142" t="s">
        <v>249</v>
      </c>
      <c r="AI142" s="140" t="s">
        <v>167</v>
      </c>
    </row>
    <row r="143" spans="34:35" x14ac:dyDescent="0.25">
      <c r="AH143" s="142"/>
      <c r="AI143" s="140" t="s">
        <v>160</v>
      </c>
    </row>
    <row r="144" spans="34:35" x14ac:dyDescent="0.25">
      <c r="AH144" s="143" t="s">
        <v>107</v>
      </c>
      <c r="AI144" s="141" t="s">
        <v>107</v>
      </c>
    </row>
    <row r="145" spans="34:35" x14ac:dyDescent="0.25">
      <c r="AH145" s="124" t="s">
        <v>142</v>
      </c>
      <c r="AI145" s="124" t="s">
        <v>142</v>
      </c>
    </row>
    <row r="146" spans="34:35" x14ac:dyDescent="0.25">
      <c r="AH146" s="124" t="s">
        <v>161</v>
      </c>
      <c r="AI146" s="124" t="s">
        <v>186</v>
      </c>
    </row>
    <row r="147" spans="34:35" x14ac:dyDescent="0.25">
      <c r="AH147" s="124" t="s">
        <v>272</v>
      </c>
      <c r="AI147" s="125" t="s">
        <v>162</v>
      </c>
    </row>
    <row r="148" spans="34:35" x14ac:dyDescent="0.25">
      <c r="AH148" s="124" t="s">
        <v>273</v>
      </c>
      <c r="AI148" s="124" t="s">
        <v>210</v>
      </c>
    </row>
    <row r="149" spans="34:35" x14ac:dyDescent="0.25">
      <c r="AH149" s="124" t="s">
        <v>167</v>
      </c>
      <c r="AI149" s="124" t="s">
        <v>173</v>
      </c>
    </row>
    <row r="150" spans="34:35" x14ac:dyDescent="0.25">
      <c r="AH150" s="142"/>
      <c r="AI150" s="140"/>
    </row>
    <row r="151" spans="34:35" x14ac:dyDescent="0.25">
      <c r="AH151" s="142"/>
      <c r="AI151" s="140"/>
    </row>
    <row r="152" spans="34:35" x14ac:dyDescent="0.25">
      <c r="AH152" s="142"/>
      <c r="AI152" s="140"/>
    </row>
    <row r="153" spans="34:35" x14ac:dyDescent="0.25">
      <c r="AH153" s="143" t="s">
        <v>108</v>
      </c>
      <c r="AI153" s="141" t="s">
        <v>108</v>
      </c>
    </row>
    <row r="154" spans="34:35" x14ac:dyDescent="0.25">
      <c r="AH154" s="139" t="s">
        <v>431</v>
      </c>
      <c r="AI154" s="140" t="s">
        <v>162</v>
      </c>
    </row>
    <row r="155" spans="34:35" x14ac:dyDescent="0.25">
      <c r="AH155" s="142" t="s">
        <v>432</v>
      </c>
      <c r="AI155" s="140" t="s">
        <v>437</v>
      </c>
    </row>
    <row r="156" spans="34:35" x14ac:dyDescent="0.25">
      <c r="AH156" s="142" t="s">
        <v>433</v>
      </c>
      <c r="AI156" s="140" t="s">
        <v>375</v>
      </c>
    </row>
    <row r="157" spans="34:35" x14ac:dyDescent="0.25">
      <c r="AH157" s="142" t="s">
        <v>434</v>
      </c>
      <c r="AI157" s="140" t="s">
        <v>474</v>
      </c>
    </row>
    <row r="158" spans="34:35" x14ac:dyDescent="0.25">
      <c r="AH158" s="142" t="s">
        <v>435</v>
      </c>
      <c r="AI158" s="140" t="s">
        <v>439</v>
      </c>
    </row>
    <row r="159" spans="34:35" x14ac:dyDescent="0.25">
      <c r="AH159" s="142" t="s">
        <v>436</v>
      </c>
    </row>
    <row r="160" spans="34:35" x14ac:dyDescent="0.25">
      <c r="AH160" s="143" t="s">
        <v>109</v>
      </c>
      <c r="AI160" s="141" t="s">
        <v>109</v>
      </c>
    </row>
    <row r="161" spans="34:35" x14ac:dyDescent="0.25">
      <c r="AH161" s="142" t="s">
        <v>456</v>
      </c>
      <c r="AI161" s="140" t="s">
        <v>451</v>
      </c>
    </row>
    <row r="162" spans="34:35" x14ac:dyDescent="0.25">
      <c r="AH162" s="142" t="s">
        <v>457</v>
      </c>
      <c r="AI162" s="140" t="s">
        <v>452</v>
      </c>
    </row>
    <row r="163" spans="34:35" x14ac:dyDescent="0.25">
      <c r="AH163" s="142" t="s">
        <v>458</v>
      </c>
      <c r="AI163" s="140" t="s">
        <v>453</v>
      </c>
    </row>
    <row r="164" spans="34:35" x14ac:dyDescent="0.25">
      <c r="AH164" s="142" t="s">
        <v>459</v>
      </c>
      <c r="AI164" s="140" t="s">
        <v>454</v>
      </c>
    </row>
    <row r="165" spans="34:35" x14ac:dyDescent="0.25">
      <c r="AH165" s="142" t="s">
        <v>460</v>
      </c>
      <c r="AI165" s="140" t="s">
        <v>455</v>
      </c>
    </row>
    <row r="166" spans="34:35" x14ac:dyDescent="0.25">
      <c r="AH166" s="142" t="s">
        <v>461</v>
      </c>
      <c r="AI166" s="149" t="s">
        <v>110</v>
      </c>
    </row>
    <row r="167" spans="34:35" x14ac:dyDescent="0.25">
      <c r="AH167" s="149" t="s">
        <v>110</v>
      </c>
      <c r="AI167" s="80" t="s">
        <v>469</v>
      </c>
    </row>
    <row r="168" spans="34:35" x14ac:dyDescent="0.25">
      <c r="AH168" s="80" t="s">
        <v>463</v>
      </c>
      <c r="AI168" s="80" t="s">
        <v>470</v>
      </c>
    </row>
    <row r="169" spans="34:35" x14ac:dyDescent="0.25">
      <c r="AH169" s="80" t="s">
        <v>464</v>
      </c>
      <c r="AI169" s="80" t="s">
        <v>471</v>
      </c>
    </row>
    <row r="170" spans="34:35" x14ac:dyDescent="0.25">
      <c r="AH170" s="80" t="s">
        <v>465</v>
      </c>
      <c r="AI170" s="80" t="s">
        <v>472</v>
      </c>
    </row>
    <row r="171" spans="34:35" x14ac:dyDescent="0.25">
      <c r="AH171" s="80" t="s">
        <v>466</v>
      </c>
      <c r="AI171" s="80" t="s">
        <v>498</v>
      </c>
    </row>
    <row r="172" spans="34:35" x14ac:dyDescent="0.25">
      <c r="AH172" s="80" t="s">
        <v>467</v>
      </c>
    </row>
    <row r="173" spans="34:35" x14ac:dyDescent="0.25">
      <c r="AH173" s="80" t="s">
        <v>468</v>
      </c>
    </row>
    <row r="174" spans="34:35" x14ac:dyDescent="0.25">
      <c r="AI174" s="165" t="s">
        <v>111</v>
      </c>
    </row>
    <row r="175" spans="34:35" x14ac:dyDescent="0.25">
      <c r="AI175" s="159" t="s">
        <v>482</v>
      </c>
    </row>
    <row r="176" spans="34:35" x14ac:dyDescent="0.25">
      <c r="AI176" s="159" t="s">
        <v>483</v>
      </c>
    </row>
    <row r="177" spans="34:35" x14ac:dyDescent="0.25">
      <c r="AH177" s="163" t="s">
        <v>111</v>
      </c>
      <c r="AI177" s="159" t="s">
        <v>484</v>
      </c>
    </row>
    <row r="178" spans="34:35" x14ac:dyDescent="0.25">
      <c r="AH178" s="159" t="s">
        <v>476</v>
      </c>
      <c r="AI178" s="159" t="s">
        <v>485</v>
      </c>
    </row>
    <row r="179" spans="34:35" x14ac:dyDescent="0.25">
      <c r="AH179" s="159" t="s">
        <v>477</v>
      </c>
      <c r="AI179" s="159" t="s">
        <v>486</v>
      </c>
    </row>
    <row r="180" spans="34:35" x14ac:dyDescent="0.25">
      <c r="AH180" s="159" t="s">
        <v>478</v>
      </c>
    </row>
    <row r="181" spans="34:35" x14ac:dyDescent="0.25">
      <c r="AH181" s="159" t="s">
        <v>479</v>
      </c>
    </row>
    <row r="182" spans="34:35" x14ac:dyDescent="0.25">
      <c r="AH182" s="152" t="s">
        <v>480</v>
      </c>
    </row>
    <row r="183" spans="34:35" x14ac:dyDescent="0.25">
      <c r="AH183" s="164"/>
    </row>
    <row r="184" spans="34:35" x14ac:dyDescent="0.25">
      <c r="AH184" s="167" t="s">
        <v>112</v>
      </c>
      <c r="AI184" s="167" t="s">
        <v>112</v>
      </c>
    </row>
    <row r="185" spans="34:35" x14ac:dyDescent="0.25">
      <c r="AH185" s="80" t="s">
        <v>487</v>
      </c>
      <c r="AI185" s="80" t="s">
        <v>493</v>
      </c>
    </row>
    <row r="186" spans="34:35" x14ac:dyDescent="0.25">
      <c r="AH186" s="80" t="s">
        <v>488</v>
      </c>
      <c r="AI186" s="80" t="s">
        <v>494</v>
      </c>
    </row>
    <row r="187" spans="34:35" x14ac:dyDescent="0.25">
      <c r="AH187" s="80" t="s">
        <v>489</v>
      </c>
      <c r="AI187" s="80" t="s">
        <v>495</v>
      </c>
    </row>
    <row r="188" spans="34:35" x14ac:dyDescent="0.25">
      <c r="AH188" s="80" t="s">
        <v>490</v>
      </c>
      <c r="AI188" s="80" t="s">
        <v>496</v>
      </c>
    </row>
    <row r="189" spans="34:35" x14ac:dyDescent="0.25">
      <c r="AH189" s="80" t="s">
        <v>491</v>
      </c>
      <c r="AI189" s="80" t="s">
        <v>497</v>
      </c>
    </row>
    <row r="190" spans="34:35" x14ac:dyDescent="0.25">
      <c r="AH190" s="80" t="s">
        <v>492</v>
      </c>
      <c r="AI190" s="166"/>
    </row>
    <row r="191" spans="34:35" x14ac:dyDescent="0.25">
      <c r="AH191" s="166"/>
      <c r="AI191" s="167" t="s">
        <v>113</v>
      </c>
    </row>
    <row r="192" spans="34:35" x14ac:dyDescent="0.25">
      <c r="AH192" s="167" t="s">
        <v>113</v>
      </c>
      <c r="AI192" s="136" t="s">
        <v>519</v>
      </c>
    </row>
    <row r="193" spans="34:35" x14ac:dyDescent="0.25">
      <c r="AH193" s="156" t="s">
        <v>503</v>
      </c>
      <c r="AI193" s="136" t="s">
        <v>520</v>
      </c>
    </row>
    <row r="194" spans="34:35" x14ac:dyDescent="0.25">
      <c r="AH194" s="156" t="s">
        <v>504</v>
      </c>
      <c r="AI194" s="136" t="s">
        <v>521</v>
      </c>
    </row>
    <row r="195" spans="34:35" x14ac:dyDescent="0.25">
      <c r="AH195" s="156" t="s">
        <v>505</v>
      </c>
      <c r="AI195" s="158" t="s">
        <v>522</v>
      </c>
    </row>
    <row r="196" spans="34:35" x14ac:dyDescent="0.25">
      <c r="AH196" s="156" t="s">
        <v>506</v>
      </c>
      <c r="AI196" s="136" t="s">
        <v>518</v>
      </c>
    </row>
    <row r="197" spans="34:35" x14ac:dyDescent="0.25">
      <c r="AH197" s="156" t="s">
        <v>507</v>
      </c>
      <c r="AI197" s="166"/>
    </row>
    <row r="198" spans="34:35" x14ac:dyDescent="0.25">
      <c r="AH198" s="166"/>
      <c r="AI198" s="166"/>
    </row>
    <row r="199" spans="34:35" x14ac:dyDescent="0.25">
      <c r="AH199" s="169" t="s">
        <v>575</v>
      </c>
    </row>
    <row r="200" spans="34:35" ht="15.75" x14ac:dyDescent="0.25">
      <c r="AH200" s="334" t="s">
        <v>576</v>
      </c>
    </row>
    <row r="201" spans="34:35" ht="15.75" x14ac:dyDescent="0.25">
      <c r="AH201" s="334" t="s">
        <v>577</v>
      </c>
    </row>
    <row r="202" spans="34:35" ht="15.75" x14ac:dyDescent="0.25">
      <c r="AH202" s="334" t="s">
        <v>578</v>
      </c>
    </row>
    <row r="203" spans="34:35" x14ac:dyDescent="0.25">
      <c r="AH203" s="168"/>
    </row>
    <row r="204" spans="34:35" x14ac:dyDescent="0.25">
      <c r="AH204" s="168"/>
    </row>
    <row r="205" spans="34:35" x14ac:dyDescent="0.25">
      <c r="AH205" s="169" t="s">
        <v>116</v>
      </c>
    </row>
    <row r="206" spans="34:35" x14ac:dyDescent="0.25">
      <c r="AH206" s="335" t="s">
        <v>579</v>
      </c>
    </row>
    <row r="207" spans="34:35" x14ac:dyDescent="0.25">
      <c r="AH207" s="335" t="s">
        <v>580</v>
      </c>
    </row>
    <row r="265" spans="34:35" ht="23.25" x14ac:dyDescent="0.35">
      <c r="AH265" s="46" t="s">
        <v>366</v>
      </c>
      <c r="AI265" s="46" t="s">
        <v>368</v>
      </c>
    </row>
    <row r="266" spans="34:35" x14ac:dyDescent="0.25">
      <c r="AH266" s="145" t="s">
        <v>21</v>
      </c>
      <c r="AI266" s="145" t="s">
        <v>21</v>
      </c>
    </row>
    <row r="267" spans="34:35" x14ac:dyDescent="0.25">
      <c r="AH267" s="144" t="s">
        <v>245</v>
      </c>
      <c r="AI267" s="144" t="s">
        <v>245</v>
      </c>
    </row>
    <row r="268" spans="34:35" x14ac:dyDescent="0.25">
      <c r="AH268" s="144" t="s">
        <v>246</v>
      </c>
      <c r="AI268" s="144" t="s">
        <v>246</v>
      </c>
    </row>
    <row r="269" spans="34:35" x14ac:dyDescent="0.25">
      <c r="AH269" s="144" t="s">
        <v>253</v>
      </c>
      <c r="AI269" s="144" t="s">
        <v>149</v>
      </c>
    </row>
    <row r="270" spans="34:35" x14ac:dyDescent="0.25">
      <c r="AH270" s="144" t="s">
        <v>268</v>
      </c>
      <c r="AI270" s="144" t="s">
        <v>243</v>
      </c>
    </row>
    <row r="271" spans="34:35" x14ac:dyDescent="0.25">
      <c r="AH271" s="144" t="s">
        <v>249</v>
      </c>
      <c r="AI271" s="144" t="s">
        <v>167</v>
      </c>
    </row>
    <row r="272" spans="34:35" x14ac:dyDescent="0.25">
      <c r="AH272" s="144"/>
      <c r="AI272" s="144" t="s">
        <v>160</v>
      </c>
    </row>
    <row r="273" spans="34:35" x14ac:dyDescent="0.25">
      <c r="AH273" s="145" t="s">
        <v>107</v>
      </c>
      <c r="AI273" s="145" t="s">
        <v>107</v>
      </c>
    </row>
    <row r="274" spans="34:35" x14ac:dyDescent="0.25">
      <c r="AH274" s="124" t="s">
        <v>142</v>
      </c>
      <c r="AI274" s="124" t="s">
        <v>142</v>
      </c>
    </row>
    <row r="275" spans="34:35" x14ac:dyDescent="0.25">
      <c r="AH275" s="124" t="s">
        <v>161</v>
      </c>
      <c r="AI275" s="124" t="s">
        <v>186</v>
      </c>
    </row>
    <row r="276" spans="34:35" x14ac:dyDescent="0.25">
      <c r="AH276" s="124" t="s">
        <v>272</v>
      </c>
      <c r="AI276" s="125" t="s">
        <v>162</v>
      </c>
    </row>
    <row r="277" spans="34:35" x14ac:dyDescent="0.25">
      <c r="AH277" s="124" t="s">
        <v>273</v>
      </c>
      <c r="AI277" s="124" t="s">
        <v>210</v>
      </c>
    </row>
    <row r="278" spans="34:35" x14ac:dyDescent="0.25">
      <c r="AH278" s="124" t="s">
        <v>167</v>
      </c>
      <c r="AI278" s="124" t="s">
        <v>173</v>
      </c>
    </row>
    <row r="279" spans="34:35" x14ac:dyDescent="0.25">
      <c r="AH279" s="144"/>
      <c r="AI279" s="144"/>
    </row>
    <row r="280" spans="34:35" x14ac:dyDescent="0.25">
      <c r="AH280" s="144"/>
      <c r="AI280" s="144"/>
    </row>
    <row r="281" spans="34:35" x14ac:dyDescent="0.25">
      <c r="AH281" s="144"/>
      <c r="AI281" s="144"/>
    </row>
    <row r="282" spans="34:35" x14ac:dyDescent="0.25">
      <c r="AH282" s="145" t="s">
        <v>108</v>
      </c>
      <c r="AI282" s="145" t="s">
        <v>108</v>
      </c>
    </row>
    <row r="283" spans="34:35" x14ac:dyDescent="0.25">
      <c r="AH283" s="124" t="s">
        <v>499</v>
      </c>
      <c r="AI283" s="124" t="s">
        <v>437</v>
      </c>
    </row>
    <row r="284" spans="34:35" x14ac:dyDescent="0.25">
      <c r="AH284" s="83" t="s">
        <v>431</v>
      </c>
      <c r="AI284" s="124" t="s">
        <v>375</v>
      </c>
    </row>
    <row r="285" spans="34:35" x14ac:dyDescent="0.25">
      <c r="AH285" s="124" t="s">
        <v>433</v>
      </c>
      <c r="AI285" s="124" t="s">
        <v>439</v>
      </c>
    </row>
    <row r="286" spans="34:35" x14ac:dyDescent="0.25">
      <c r="AH286" s="124" t="s">
        <v>500</v>
      </c>
      <c r="AI286" s="124" t="s">
        <v>378</v>
      </c>
    </row>
    <row r="287" spans="34:35" x14ac:dyDescent="0.25">
      <c r="AH287" s="124" t="s">
        <v>435</v>
      </c>
      <c r="AI287" s="124" t="s">
        <v>474</v>
      </c>
    </row>
    <row r="288" spans="34:35" x14ac:dyDescent="0.25">
      <c r="AH288" s="124" t="s">
        <v>436</v>
      </c>
      <c r="AI288" s="144"/>
    </row>
    <row r="289" spans="34:35" x14ac:dyDescent="0.25">
      <c r="AH289" s="145" t="s">
        <v>109</v>
      </c>
      <c r="AI289" s="145" t="s">
        <v>109</v>
      </c>
    </row>
    <row r="290" spans="34:35" x14ac:dyDescent="0.25">
      <c r="AH290" s="144" t="s">
        <v>456</v>
      </c>
      <c r="AI290" s="144" t="s">
        <v>451</v>
      </c>
    </row>
    <row r="291" spans="34:35" x14ac:dyDescent="0.25">
      <c r="AH291" s="144" t="s">
        <v>457</v>
      </c>
      <c r="AI291" s="144" t="s">
        <v>452</v>
      </c>
    </row>
    <row r="292" spans="34:35" x14ac:dyDescent="0.25">
      <c r="AH292" s="144" t="s">
        <v>458</v>
      </c>
      <c r="AI292" s="144" t="s">
        <v>453</v>
      </c>
    </row>
    <row r="293" spans="34:35" x14ac:dyDescent="0.25">
      <c r="AH293" s="144" t="s">
        <v>459</v>
      </c>
      <c r="AI293" s="144" t="s">
        <v>454</v>
      </c>
    </row>
    <row r="294" spans="34:35" x14ac:dyDescent="0.25">
      <c r="AH294" s="144" t="s">
        <v>460</v>
      </c>
      <c r="AI294" s="144" t="s">
        <v>455</v>
      </c>
    </row>
    <row r="295" spans="34:35" x14ac:dyDescent="0.25">
      <c r="AH295" s="144"/>
      <c r="AI295" s="144"/>
    </row>
    <row r="296" spans="34:35" x14ac:dyDescent="0.25">
      <c r="AI296" s="167" t="s">
        <v>110</v>
      </c>
    </row>
    <row r="297" spans="34:35" x14ac:dyDescent="0.25">
      <c r="AH297" s="167" t="s">
        <v>110</v>
      </c>
      <c r="AI297" s="80" t="s">
        <v>469</v>
      </c>
    </row>
    <row r="298" spans="34:35" x14ac:dyDescent="0.25">
      <c r="AH298" s="80" t="s">
        <v>463</v>
      </c>
      <c r="AI298" s="80" t="s">
        <v>470</v>
      </c>
    </row>
    <row r="299" spans="34:35" x14ac:dyDescent="0.25">
      <c r="AH299" s="80" t="s">
        <v>464</v>
      </c>
      <c r="AI299" s="80" t="s">
        <v>471</v>
      </c>
    </row>
    <row r="300" spans="34:35" x14ac:dyDescent="0.25">
      <c r="AH300" s="80" t="s">
        <v>465</v>
      </c>
      <c r="AI300" s="80" t="s">
        <v>472</v>
      </c>
    </row>
    <row r="301" spans="34:35" x14ac:dyDescent="0.25">
      <c r="AH301" s="80" t="s">
        <v>466</v>
      </c>
      <c r="AI301" s="80" t="s">
        <v>498</v>
      </c>
    </row>
    <row r="302" spans="34:35" x14ac:dyDescent="0.25">
      <c r="AH302" s="80" t="s">
        <v>467</v>
      </c>
      <c r="AI302" s="166"/>
    </row>
    <row r="303" spans="34:35" x14ac:dyDescent="0.25">
      <c r="AH303" s="80" t="s">
        <v>468</v>
      </c>
      <c r="AI303" s="166"/>
    </row>
    <row r="304" spans="34:35" x14ac:dyDescent="0.25">
      <c r="AH304" s="166"/>
      <c r="AI304" s="167" t="s">
        <v>111</v>
      </c>
    </row>
    <row r="305" spans="34:35" x14ac:dyDescent="0.25">
      <c r="AH305" s="166"/>
      <c r="AI305" s="159" t="s">
        <v>482</v>
      </c>
    </row>
    <row r="306" spans="34:35" x14ac:dyDescent="0.25">
      <c r="AH306" s="166"/>
      <c r="AI306" s="159" t="s">
        <v>483</v>
      </c>
    </row>
    <row r="307" spans="34:35" x14ac:dyDescent="0.25">
      <c r="AH307" s="167" t="s">
        <v>111</v>
      </c>
      <c r="AI307" s="159" t="s">
        <v>484</v>
      </c>
    </row>
    <row r="308" spans="34:35" x14ac:dyDescent="0.25">
      <c r="AH308" s="159" t="s">
        <v>476</v>
      </c>
      <c r="AI308" s="159" t="s">
        <v>485</v>
      </c>
    </row>
    <row r="309" spans="34:35" x14ac:dyDescent="0.25">
      <c r="AH309" s="159" t="s">
        <v>477</v>
      </c>
      <c r="AI309" s="159" t="s">
        <v>486</v>
      </c>
    </row>
    <row r="310" spans="34:35" x14ac:dyDescent="0.25">
      <c r="AH310" s="159" t="s">
        <v>478</v>
      </c>
      <c r="AI310" s="166"/>
    </row>
    <row r="311" spans="34:35" x14ac:dyDescent="0.25">
      <c r="AH311" s="159" t="s">
        <v>479</v>
      </c>
      <c r="AI311" s="166"/>
    </row>
    <row r="312" spans="34:35" x14ac:dyDescent="0.25">
      <c r="AH312" s="152" t="s">
        <v>480</v>
      </c>
      <c r="AI312" s="166"/>
    </row>
    <row r="313" spans="34:35" x14ac:dyDescent="0.25">
      <c r="AH313" s="164"/>
      <c r="AI313" s="166"/>
    </row>
    <row r="314" spans="34:35" x14ac:dyDescent="0.25">
      <c r="AH314" s="167" t="s">
        <v>112</v>
      </c>
      <c r="AI314" s="167" t="s">
        <v>112</v>
      </c>
    </row>
    <row r="315" spans="34:35" x14ac:dyDescent="0.25">
      <c r="AH315" s="80" t="s">
        <v>487</v>
      </c>
      <c r="AI315" s="80" t="s">
        <v>493</v>
      </c>
    </row>
    <row r="316" spans="34:35" x14ac:dyDescent="0.25">
      <c r="AH316" s="80" t="s">
        <v>488</v>
      </c>
      <c r="AI316" s="80" t="s">
        <v>494</v>
      </c>
    </row>
    <row r="317" spans="34:35" x14ac:dyDescent="0.25">
      <c r="AH317" s="80" t="s">
        <v>489</v>
      </c>
      <c r="AI317" s="80" t="s">
        <v>495</v>
      </c>
    </row>
    <row r="318" spans="34:35" x14ac:dyDescent="0.25">
      <c r="AH318" s="80" t="s">
        <v>490</v>
      </c>
      <c r="AI318" s="80" t="s">
        <v>496</v>
      </c>
    </row>
    <row r="319" spans="34:35" x14ac:dyDescent="0.25">
      <c r="AH319" s="80" t="s">
        <v>491</v>
      </c>
      <c r="AI319" s="80" t="s">
        <v>497</v>
      </c>
    </row>
    <row r="320" spans="34:35" x14ac:dyDescent="0.25">
      <c r="AH320" s="80" t="s">
        <v>492</v>
      </c>
      <c r="AI320" s="166"/>
    </row>
    <row r="321" spans="34:35" x14ac:dyDescent="0.25">
      <c r="AH321" s="166"/>
      <c r="AI321" s="167" t="s">
        <v>113</v>
      </c>
    </row>
    <row r="322" spans="34:35" x14ac:dyDescent="0.25">
      <c r="AH322" s="167" t="s">
        <v>113</v>
      </c>
      <c r="AI322" s="136" t="s">
        <v>519</v>
      </c>
    </row>
    <row r="323" spans="34:35" x14ac:dyDescent="0.25">
      <c r="AH323" s="156" t="s">
        <v>503</v>
      </c>
      <c r="AI323" s="136" t="s">
        <v>520</v>
      </c>
    </row>
    <row r="324" spans="34:35" x14ac:dyDescent="0.25">
      <c r="AH324" s="156" t="s">
        <v>504</v>
      </c>
      <c r="AI324" s="136" t="s">
        <v>521</v>
      </c>
    </row>
    <row r="325" spans="34:35" x14ac:dyDescent="0.25">
      <c r="AH325" s="156" t="s">
        <v>505</v>
      </c>
      <c r="AI325" s="158" t="s">
        <v>522</v>
      </c>
    </row>
    <row r="326" spans="34:35" x14ac:dyDescent="0.25">
      <c r="AH326" s="156" t="s">
        <v>506</v>
      </c>
      <c r="AI326" s="136" t="s">
        <v>518</v>
      </c>
    </row>
    <row r="327" spans="34:35" x14ac:dyDescent="0.25">
      <c r="AH327" s="156" t="s">
        <v>507</v>
      </c>
      <c r="AI327" s="166"/>
    </row>
  </sheetData>
  <sheetProtection algorithmName="SHA-512" hashValue="dAxIhl9SLOXg5ZRKNFauLHBALkGPjyeC5S7LmrCQvNtm6YvqOkNYbB0nOASVKwmgynzvvMUU1rNfTwDUc0fijA==" saltValue="mkRjKVwTVNjF/OjcFzP7bw==" spinCount="100000" sheet="1" objects="1" scenarios="1"/>
  <mergeCells count="20">
    <mergeCell ref="AE2:AE19"/>
    <mergeCell ref="AF2:AF19"/>
    <mergeCell ref="AG2:AG19"/>
    <mergeCell ref="AK2:AK19"/>
    <mergeCell ref="B1:R1"/>
    <mergeCell ref="T1:AJ1"/>
    <mergeCell ref="T2:T19"/>
    <mergeCell ref="U2:U19"/>
    <mergeCell ref="V2:V19"/>
    <mergeCell ref="W2:W19"/>
    <mergeCell ref="X2:X19"/>
    <mergeCell ref="Y2:Y19"/>
    <mergeCell ref="Z2:Z19"/>
    <mergeCell ref="AA2:AA19"/>
    <mergeCell ref="AH2:AH19"/>
    <mergeCell ref="AI2:AI19"/>
    <mergeCell ref="AJ2:AJ19"/>
    <mergeCell ref="AB2:AB19"/>
    <mergeCell ref="AC2:AC19"/>
    <mergeCell ref="AD2:AD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1"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256</v>
      </c>
      <c r="B1" s="78" t="s">
        <v>2</v>
      </c>
      <c r="C1" s="78" t="s">
        <v>257</v>
      </c>
      <c r="D1" s="78" t="s">
        <v>258</v>
      </c>
      <c r="E1" s="80" t="s">
        <v>373</v>
      </c>
      <c r="F1" s="45" t="s">
        <v>374</v>
      </c>
      <c r="G1" s="80" t="s">
        <v>259</v>
      </c>
      <c r="H1" s="80" t="s">
        <v>260</v>
      </c>
      <c r="I1" s="80" t="s">
        <v>262</v>
      </c>
      <c r="J1" s="80" t="s">
        <v>6</v>
      </c>
    </row>
    <row r="2" spans="1:10" x14ac:dyDescent="0.25">
      <c r="A2" s="79" t="str">
        <f>IF(OR(LEFT(Sheet1!G8,2)="FK",LEFT(Sheet1!G8,1)="K", AND(LEN(Sheet1!G8=4),RIGHT(Sheet1!G8,3)&lt;&gt;"CRP",RIGHT(Sheet1!G8,3)&lt;&gt;"MTE")),RIGHT(Sheet1!G8,2),RIGHT(Sheet1!G8,3))</f>
        <v>AR</v>
      </c>
      <c r="B2" s="79" t="str">
        <f>Sheet1!B8</f>
        <v>Sixth</v>
      </c>
      <c r="C2" s="79" t="str">
        <f>IF(Sheet1!B19&lt;&gt;"",Sheet1!B19,"")</f>
        <v/>
      </c>
      <c r="D2" s="79" t="str">
        <f>Sheet1!B9</f>
        <v xml:space="preserve">Landscape Design </v>
      </c>
      <c r="E2" s="81" t="str">
        <f>IF(C2&lt;&gt;"",IF(Sheet1!D19="ABS",0,Sheet1!D19),"")</f>
        <v/>
      </c>
      <c r="F2" s="81" t="str">
        <f>IF(C2&lt;&gt;"",Sheet1!F19,"")</f>
        <v/>
      </c>
      <c r="G2" s="81" t="str">
        <f>IF(C2&lt;&gt;"",Sheet1!H19,"")</f>
        <v/>
      </c>
      <c r="H2" s="81" t="str">
        <f>IF(C2&lt;&gt;"",Sheet1!J19,"")</f>
        <v/>
      </c>
      <c r="I2" s="136" t="str">
        <f>IF(C2&lt;&gt;"",IF(Sheet1!M17=50,2,IF(Sheet1!M17=100,3,IF(Sheet1!M17=150,4,IF(Sheet1!M17=200,5)))),"")</f>
        <v/>
      </c>
      <c r="J2" s="85" t="str">
        <f>Sheet1!N9</f>
        <v>13/11/2024</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4"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4" t="str">
        <f>IF(C2&lt;&gt;"",IF(Sheet1!M17=50,2,IF(Sheet1!M17=100,3,IF(Sheet1!M17=150,4,IF(Sheet1!M17=200,5)))),"")</f>
        <v/>
      </c>
      <c r="J4" s="86"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35" t="str">
        <f>IF(C2&lt;&gt;"",IF(Sheet1!M17=50,2,IF(Sheet1!M17=100,3,IF(Sheet1!M17=150,4,IF(Sheet1!M17=200,5)))),"")</f>
        <v/>
      </c>
      <c r="J5" s="86"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35" t="str">
        <f>IF(C2&lt;&gt;"",IF(Sheet1!M17=50,2,IF(Sheet1!M17=100,3,IF(Sheet1!M17=150,4,IF(Sheet1!M17=200,5)))),"")</f>
        <v/>
      </c>
      <c r="J6" s="86"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4" t="str">
        <f>IF(C2&lt;&gt;"",IF(Sheet1!M17=50,2,IF(Sheet1!M17=100,3,IF(Sheet1!M17=150,4,IF(Sheet1!M17=200,5)))),"")</f>
        <v/>
      </c>
      <c r="J7" s="86"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4" t="str">
        <f>IF(C2&lt;&gt;"",IF(Sheet1!M17=50,2,IF(Sheet1!M17=100,3,IF(Sheet1!M17=150,4,IF(Sheet1!M17=200,5)))),"")</f>
        <v/>
      </c>
      <c r="J8" s="86"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4" t="str">
        <f>IF(C2&lt;&gt;"",IF(Sheet1!M17=50,2,IF(Sheet1!M17=100,3,IF(Sheet1!M17=150,4,IF(Sheet1!M17=200,5)))),"")</f>
        <v/>
      </c>
      <c r="J9" s="86"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4" t="str">
        <f>IF(C2&lt;&gt;"",IF(Sheet1!M17=50,2,IF(Sheet1!M17=100,3,IF(Sheet1!M17=150,4,IF(Sheet1!M17=200,5)))),"")</f>
        <v/>
      </c>
      <c r="J10" s="86"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4" t="str">
        <f>IF(C2&lt;&gt;"",IF(Sheet1!M17=50,2,IF(Sheet1!M17=100,3,IF(Sheet1!M17=150,4,IF(Sheet1!M17=200,5)))),"")</f>
        <v/>
      </c>
      <c r="J11" s="86"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4" t="str">
        <f>IF(C2&lt;&gt;"",IF(Sheet1!M17=50,2,IF(Sheet1!M17=100,3,IF(Sheet1!M17=150,4,IF(Sheet1!M17=200,5)))),"")</f>
        <v/>
      </c>
      <c r="J12" s="86"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4" t="str">
        <f>IF(C2&lt;&gt;"",IF(Sheet1!M17=50,2,IF(Sheet1!M17=100,3,IF(Sheet1!M17=150,4,IF(Sheet1!M17=200,5)))),"")</f>
        <v/>
      </c>
      <c r="J13" s="86"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4" t="str">
        <f>IF(C2&lt;&gt;"",IF(Sheet1!M17=50,2,IF(Sheet1!M17=100,3,IF(Sheet1!M17=150,4,IF(Sheet1!M17=200,5)))),"")</f>
        <v/>
      </c>
      <c r="J14" s="86"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4" t="str">
        <f>IF(C2&lt;&gt;"",IF(Sheet1!M17=50,2,IF(Sheet1!M17=100,3,IF(Sheet1!M17=150,4,IF(Sheet1!M17=200,5)))),"")</f>
        <v/>
      </c>
      <c r="J15" s="86"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4" t="str">
        <f>IF(C2&lt;&gt;"",IF(Sheet1!M17=50,2,IF(Sheet1!M17=100,3,IF(Sheet1!M17=150,4,IF(Sheet1!M17=200,5)))),"")</f>
        <v/>
      </c>
      <c r="J16" s="86"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4" t="str">
        <f>IF(C2&lt;&gt;"",IF(Sheet1!M17=50,2,IF(Sheet1!M17=100,3,IF(Sheet1!M17=150,4,IF(Sheet1!M17=200,5)))),"")</f>
        <v/>
      </c>
      <c r="J17" s="86"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4" t="str">
        <f>IF(C2&lt;&gt;"",IF(Sheet1!M17=50,2,IF(Sheet1!M17=100,3,IF(Sheet1!M17=150,4,IF(Sheet1!M17=200,5)))),"")</f>
        <v/>
      </c>
      <c r="J18" s="86"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4" t="str">
        <f>IF(C2&lt;&gt;"",IF(Sheet1!M17=50,2,IF(Sheet1!M17=100,3,IF(Sheet1!M17=150,4,IF(Sheet1!M17=200,5)))),"")</f>
        <v/>
      </c>
      <c r="J19" s="86"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4" t="str">
        <f>IF(C2&lt;&gt;"",IF(Sheet1!M17=50,2,IF(Sheet1!M17=100,3,IF(Sheet1!M17=150,4,IF(Sheet1!M17=200,5)))),"")</f>
        <v/>
      </c>
      <c r="J20" s="86"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4" t="str">
        <f>IF(C2&lt;&gt;"",IF(Sheet1!M17=50,2,IF(Sheet1!M17=100,3,IF(Sheet1!M17=150,4,IF(Sheet1!M17=200,5)))),"")</f>
        <v/>
      </c>
      <c r="J21" s="86"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4" t="str">
        <f>IF(C2&lt;&gt;"",IF(Sheet1!M17=50,2,IF(Sheet1!M17=100,3,IF(Sheet1!M17=150,4,IF(Sheet1!M17=200,5)))),"")</f>
        <v/>
      </c>
      <c r="J22" s="86"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4" t="str">
        <f>IF(C2&lt;&gt;"",IF(Sheet1!M17=50,2,IF(Sheet1!M17=100,3,IF(Sheet1!M17=150,4,IF(Sheet1!M17=200,5)))),"")</f>
        <v/>
      </c>
      <c r="J23" s="86"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4" t="str">
        <f>IF(C2&lt;&gt;"",IF(Sheet1!M17=50,2,IF(Sheet1!M17=100,3,IF(Sheet1!M17=150,4,IF(Sheet1!M17=200,5)))),"")</f>
        <v/>
      </c>
      <c r="J24" s="86"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4" t="str">
        <f>IF(C2&lt;&gt;"",IF(Sheet1!M17=50,2,IF(Sheet1!M17=100,3,IF(Sheet1!M17=150,4,IF(Sheet1!M17=200,5)))),"")</f>
        <v/>
      </c>
      <c r="J25" s="86"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4" t="str">
        <f>IF(C2&lt;&gt;"",IF(Sheet1!M17=50,2,IF(Sheet1!M17=100,3,IF(Sheet1!M17=150,4,IF(Sheet1!M17=200,5)))),"")</f>
        <v/>
      </c>
      <c r="J26" s="86"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4" t="str">
        <f>IF(C2&lt;&gt;"",IF(Sheet1!M17=50,2,IF(Sheet1!M17=100,3,IF(Sheet1!M17=150,4,IF(Sheet1!M17=200,5)))),"")</f>
        <v/>
      </c>
      <c r="J27" s="86"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4" t="str">
        <f>IF(C2&lt;&gt;"",IF(Sheet1!M17=50,2,IF(Sheet1!M17=100,3,IF(Sheet1!M17=150,4,IF(Sheet1!M17=200,5)))),"")</f>
        <v/>
      </c>
      <c r="J28" s="86"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4" t="str">
        <f>IF(C2&lt;&gt;"",IF(Sheet1!M17=50,2,IF(Sheet1!M17=100,3,IF(Sheet1!M17=150,4,IF(Sheet1!M17=200,5)))),"")</f>
        <v/>
      </c>
      <c r="J29" s="86"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4" t="str">
        <f>IF(C2&lt;&gt;"",IF(Sheet1!M17=50,2,IF(Sheet1!M17=100,3,IF(Sheet1!M17=150,4,IF(Sheet1!M17=200,5)))),"")</f>
        <v/>
      </c>
      <c r="J30" s="86"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4" t="str">
        <f>IF(C2&lt;&gt;"",IF(Sheet1!M17=50,2,IF(Sheet1!M17=100,3,IF(Sheet1!M17=150,4,IF(Sheet1!M17=200,5)))),"")</f>
        <v/>
      </c>
      <c r="J31" s="86"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4" t="str">
        <f>IF(C2&lt;&gt;"",IF(Sheet1!M17=50,2,IF(Sheet1!M17=100,3,IF(Sheet1!M17=150,4,IF(Sheet1!M17=200,5)))),"")</f>
        <v/>
      </c>
      <c r="J32" s="86"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4" t="str">
        <f>IF(C2&lt;&gt;"",IF(Sheet1!M17=50,2,IF(Sheet1!M17=100,3,IF(Sheet1!M17=150,4,IF(Sheet1!M17=200,5)))),"")</f>
        <v/>
      </c>
      <c r="J33" s="86"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4" t="str">
        <f>IF(C2&lt;&gt;"",IF(Sheet1!M17=50,2,IF(Sheet1!M17=100,3,IF(Sheet1!M17=150,4,IF(Sheet1!M17=200,5)))),"")</f>
        <v/>
      </c>
      <c r="J34" s="86"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4" t="str">
        <f>IF(C2&lt;&gt;"",IF(Sheet1!M17=50,2,IF(Sheet1!M17=100,3,IF(Sheet1!M17=150,4,IF(Sheet1!M17=200,5)))),"")</f>
        <v/>
      </c>
      <c r="J35" s="86"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4" t="str">
        <f>IF(C2&lt;&gt;"",IF(Sheet1!M17=50,2,IF(Sheet1!M17=100,3,IF(Sheet1!M17=150,4,IF(Sheet1!M17=200,5)))),"")</f>
        <v/>
      </c>
      <c r="J36" s="86"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4" t="str">
        <f>IF(C2&lt;&gt;"",IF(Sheet1!M17=50,2,IF(Sheet1!M17=100,3,IF(Sheet1!M17=150,4,IF(Sheet1!M17=200,5)))),"")</f>
        <v/>
      </c>
      <c r="J37" s="86"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4" t="str">
        <f>IF(C2&lt;&gt;"",IF(Sheet1!M17=50,2,IF(Sheet1!M17=100,3,IF(Sheet1!M17=150,4,IF(Sheet1!M17=200,5)))),"")</f>
        <v/>
      </c>
      <c r="J38" s="86"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4" t="str">
        <f>IF(C2&lt;&gt;"",IF(Sheet1!M17=50,2,IF(Sheet1!M17=100,3,IF(Sheet1!M17=150,4,IF(Sheet1!M17=200,5)))),"")</f>
        <v/>
      </c>
      <c r="J39" s="86"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4" t="str">
        <f>IF(C2&lt;&gt;"",IF(Sheet1!M17=50,2,IF(Sheet1!M17=100,3,IF(Sheet1!M17=150,4,IF(Sheet1!M17=200,5)))),"")</f>
        <v/>
      </c>
      <c r="J40" s="86"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4" t="str">
        <f>IF(C2&lt;&gt;"",IF(Sheet1!M17=50,2,IF(Sheet1!M17=100,3,IF(Sheet1!M17=150,4,IF(Sheet1!M17=200,5)))),"")</f>
        <v/>
      </c>
      <c r="J41" s="86"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4" t="str">
        <f>IF(C2&lt;&gt;"",IF(Sheet1!M17=50,2,IF(Sheet1!M17=100,3,IF(Sheet1!M17=150,4,IF(Sheet1!M17=200,5)))),"")</f>
        <v/>
      </c>
      <c r="J42" s="86"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4" t="str">
        <f>IF(C2&lt;&gt;"",IF(Sheet1!M17=50,2,IF(Sheet1!M17=100,3,IF(Sheet1!M17=150,4,IF(Sheet1!M17=200,5)))),"")</f>
        <v/>
      </c>
      <c r="J43" s="86"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4" t="str">
        <f>IF(C2&lt;&gt;"",IF(Sheet1!M17=50,2,IF(Sheet1!M17=100,3,IF(Sheet1!M17=150,4,IF(Sheet1!M17=200,5)))),"")</f>
        <v/>
      </c>
      <c r="J44" s="86"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4" t="str">
        <f>IF(C2&lt;&gt;"",IF(Sheet1!M17=50,2,IF(Sheet1!M17=100,3,IF(Sheet1!M17=150,4,IF(Sheet1!M17=200,5)))),"")</f>
        <v/>
      </c>
      <c r="J45" s="86"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4" t="str">
        <f>IF(C2&lt;&gt;"",IF(Sheet1!M17=50,2,IF(Sheet1!M17=100,3,IF(Sheet1!M17=150,4,IF(Sheet1!M17=200,5)))),"")</f>
        <v/>
      </c>
      <c r="J46" s="86"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4" t="str">
        <f>IF(C2&lt;&gt;"",IF(Sheet1!M17=50,2,IF(Sheet1!M17=100,3,IF(Sheet1!M17=150,4,IF(Sheet1!M17=200,5)))),"")</f>
        <v/>
      </c>
      <c r="J47" s="86"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4" t="str">
        <f>IF(C2&lt;&gt;"",IF(Sheet1!M17=50,2,IF(Sheet1!M17=100,3,IF(Sheet1!M17=150,4,IF(Sheet1!M17=200,5)))),"")</f>
        <v/>
      </c>
      <c r="J48" s="86"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4" t="str">
        <f>IF(C2&lt;&gt;"",IF(Sheet1!M17=50,2,IF(Sheet1!M17=100,3,IF(Sheet1!M17=150,4,IF(Sheet1!M17=200,5)))),"")</f>
        <v/>
      </c>
      <c r="J49" s="86"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4" t="str">
        <f>IF(C2&lt;&gt;"",IF(Sheet1!M17=50,2,IF(Sheet1!M17=100,3,IF(Sheet1!M17=150,4,IF(Sheet1!M17=200,5)))),"")</f>
        <v/>
      </c>
      <c r="J50" s="86"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4" t="str">
        <f>IF(C2&lt;&gt;"",IF(Sheet1!M17=50,2,IF(Sheet1!M17=100,3,IF(Sheet1!M17=150,4,IF(Sheet1!M17=200,5)))),"")</f>
        <v/>
      </c>
      <c r="J51" s="86"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4" t="str">
        <f>IF(C2&lt;&gt;"",IF(Sheet1!M17=50,2,IF(Sheet1!M17=100,3,IF(Sheet1!M17=150,4,IF(Sheet1!M17=200,5)))),"")</f>
        <v/>
      </c>
      <c r="J52" s="86"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4" t="str">
        <f>IF(C2&lt;&gt;"",IF(Sheet1!M17=50,2,IF(Sheet1!M17=100,3,IF(Sheet1!M17=150,4,IF(Sheet1!M17=200,5)))),"")</f>
        <v/>
      </c>
      <c r="J53" s="86"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4" t="str">
        <f>IF(C2&lt;&gt;"",IF(Sheet1!M17=50,2,IF(Sheet1!M17=100,3,IF(Sheet1!M17=150,4,IF(Sheet1!M17=200,5)))),"")</f>
        <v/>
      </c>
      <c r="J54" s="86"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4" t="str">
        <f>IF(C2&lt;&gt;"",IF(Sheet1!M17=50,2,IF(Sheet1!M17=100,3,IF(Sheet1!M17=150,4,IF(Sheet1!M17=200,5)))),"")</f>
        <v/>
      </c>
      <c r="J55" s="86"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4" t="str">
        <f>IF(C2&lt;&gt;"",IF(Sheet1!M17=50,2,IF(Sheet1!M17=100,3,IF(Sheet1!M17=150,4,IF(Sheet1!M17=200,5)))),"")</f>
        <v/>
      </c>
      <c r="J56" s="86"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4" t="str">
        <f>IF(C2&lt;&gt;"",IF(Sheet1!M17=50,2,IF(Sheet1!M17=100,3,IF(Sheet1!M17=150,4,IF(Sheet1!M17=200,5)))),"")</f>
        <v/>
      </c>
      <c r="J57" s="86"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4" t="str">
        <f>IF(C2&lt;&gt;"",IF(Sheet1!M17=50,2,IF(Sheet1!M17=100,3,IF(Sheet1!M17=150,4,IF(Sheet1!M17=200,5)))),"")</f>
        <v/>
      </c>
      <c r="J58" s="86"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4" t="str">
        <f>IF(C2&lt;&gt;"",IF(Sheet1!M17=50,2,IF(Sheet1!M17=100,3,IF(Sheet1!M17=150,4,IF(Sheet1!M17=200,5)))),"")</f>
        <v/>
      </c>
      <c r="J59" s="86"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4" t="str">
        <f>IF(C2&lt;&gt;"",IF(Sheet1!M17=50,2,IF(Sheet1!M17=100,3,IF(Sheet1!M17=150,4,IF(Sheet1!M17=200,5)))),"")</f>
        <v/>
      </c>
      <c r="J60" s="86"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4" t="str">
        <f>IF(C2&lt;&gt;"",IF(Sheet1!M17=50,2,IF(Sheet1!M17=100,3,IF(Sheet1!M17=150,4,IF(Sheet1!M17=200,5)))),"")</f>
        <v/>
      </c>
      <c r="J61" s="86"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4" t="str">
        <f>IF(C2&lt;&gt;"",IF(Sheet1!M17=50,2,IF(Sheet1!M17=100,3,IF(Sheet1!M17=150,4,IF(Sheet1!M17=200,5)))),"")</f>
        <v/>
      </c>
      <c r="J62" s="86"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4" t="str">
        <f>IF(C2&lt;&gt;"",IF(Sheet1!M17=50,2,IF(Sheet1!M17=100,3,IF(Sheet1!M17=150,4,IF(Sheet1!M17=200,5)))),"")</f>
        <v/>
      </c>
      <c r="J63" s="86"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4" t="str">
        <f>IF(C2&lt;&gt;"",IF(Sheet1!M17=50,2,IF(Sheet1!M17=100,3,IF(Sheet1!M17=150,4,IF(Sheet1!M17=200,5)))),"")</f>
        <v/>
      </c>
      <c r="J64" s="86"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4" t="str">
        <f>IF(C2&lt;&gt;"",IF(Sheet1!M17=50,2,IF(Sheet1!M17=100,3,IF(Sheet1!M17=150,4,IF(Sheet1!M17=200,5)))),"")</f>
        <v/>
      </c>
      <c r="J65" s="86"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4" t="str">
        <f>IF(C2&lt;&gt;"",IF(Sheet1!M17=50,2,IF(Sheet1!M17=100,3,IF(Sheet1!M17=150,4,IF(Sheet1!M17=200,5)))),"")</f>
        <v/>
      </c>
      <c r="J66" s="86"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4" t="str">
        <f>IF(C2&lt;&gt;"",IF(Sheet1!M17=50,2,IF(Sheet1!M17=100,3,IF(Sheet1!M17=150,4,IF(Sheet1!M17=200,5)))),"")</f>
        <v/>
      </c>
      <c r="J67" s="86"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4" t="str">
        <f>IF(C2&lt;&gt;"",IF(Sheet1!M17=50,2,IF(Sheet1!M17=100,3,IF(Sheet1!M17=150,4,IF(Sheet1!M17=200,5)))),"")</f>
        <v/>
      </c>
      <c r="J68" s="86"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4" t="str">
        <f>IF(C2&lt;&gt;"",IF(Sheet1!M17=50,2,IF(Sheet1!M17=100,3,IF(Sheet1!M17=150,4,IF(Sheet1!M17=200,5)))),"")</f>
        <v/>
      </c>
      <c r="J69" s="86"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4" t="str">
        <f>IF(C2&lt;&gt;"",IF(Sheet1!M17=50,2,IF(Sheet1!M17=100,3,IF(Sheet1!M17=150,4,IF(Sheet1!M17=200,5)))),"")</f>
        <v/>
      </c>
      <c r="J70" s="86"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4" t="str">
        <f>IF(C2&lt;&gt;"",IF(Sheet1!M17=50,2,IF(Sheet1!M17=100,3,IF(Sheet1!M17=150,4,IF(Sheet1!M17=200,5)))),"")</f>
        <v/>
      </c>
      <c r="J71" s="86"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4" t="str">
        <f>IF(C2&lt;&gt;"",IF(Sheet1!M17=50,2,IF(Sheet1!M17=100,3,IF(Sheet1!M17=150,4,IF(Sheet1!M17=200,5)))),"")</f>
        <v/>
      </c>
      <c r="J72" s="86"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4" t="str">
        <f>IF(C2&lt;&gt;"",IF(Sheet1!M17=50,2,IF(Sheet1!M17=100,3,IF(Sheet1!M17=150,4,IF(Sheet1!M17=200,5)))),"")</f>
        <v/>
      </c>
      <c r="J73" s="86"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4" t="str">
        <f>IF(C2&lt;&gt;"",IF(Sheet1!M17=50,2,IF(Sheet1!M17=100,3,IF(Sheet1!M17=150,4,IF(Sheet1!M17=200,5)))),"")</f>
        <v/>
      </c>
      <c r="J74" s="86"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4" t="str">
        <f>IF(C2&lt;&gt;"",IF(Sheet1!M17=50,2,IF(Sheet1!M17=100,3,IF(Sheet1!M17=150,4,IF(Sheet1!M17=200,5)))),"")</f>
        <v/>
      </c>
      <c r="J75" s="86"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4" t="str">
        <f>IF(C2&lt;&gt;"",IF(Sheet1!M17=50,2,IF(Sheet1!M17=100,3,IF(Sheet1!M17=150,4,IF(Sheet1!M17=200,5)))),"")</f>
        <v/>
      </c>
      <c r="J76" s="86"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4" t="str">
        <f>IF(C2&lt;&gt;"",IF(Sheet1!M17=50,2,IF(Sheet1!M17=100,3,IF(Sheet1!M17=150,4,IF(Sheet1!M17=200,5)))),"")</f>
        <v/>
      </c>
      <c r="J77" s="86"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4" t="str">
        <f>IF(C2&lt;&gt;"",IF(Sheet1!M17=50,2,IF(Sheet1!M17=100,3,IF(Sheet1!M17=150,4,IF(Sheet1!M17=200,5)))),"")</f>
        <v/>
      </c>
      <c r="J78" s="86"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4" t="str">
        <f>IF(C2&lt;&gt;"",IF(Sheet1!M17=50,2,IF(Sheet1!M17=100,3,IF(Sheet1!M17=150,4,IF(Sheet1!M17=200,5)))),"")</f>
        <v/>
      </c>
      <c r="J79" s="86"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4" t="str">
        <f>IF(C2&lt;&gt;"",IF(Sheet1!M17=50,2,IF(Sheet1!M17=100,3,IF(Sheet1!M17=150,4,IF(Sheet1!M17=200,5)))),"")</f>
        <v/>
      </c>
      <c r="J80" s="86"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4" t="str">
        <f>IF(C2&lt;&gt;"",IF(Sheet1!M17=50,2,IF(Sheet1!M17=100,3,IF(Sheet1!M17=150,4,IF(Sheet1!M17=200,5)))),"")</f>
        <v/>
      </c>
      <c r="J81" s="86"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4" t="str">
        <f>IF(C2&lt;&gt;"",IF(Sheet1!M17=50,2,IF(Sheet1!M17=100,3,IF(Sheet1!M17=150,4,IF(Sheet1!M17=200,5)))),"")</f>
        <v/>
      </c>
      <c r="J82" s="86"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4" t="str">
        <f>IF(C2&lt;&gt;"",IF(Sheet1!M17=50,2,IF(Sheet1!M17=100,3,IF(Sheet1!M17=150,4,IF(Sheet1!M17=200,5)))),"")</f>
        <v/>
      </c>
      <c r="J83" s="86"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4" t="str">
        <f>IF(C2&lt;&gt;"",IF(Sheet1!M17=50,2,IF(Sheet1!M17=100,3,IF(Sheet1!M17=150,4,IF(Sheet1!M17=200,5)))),"")</f>
        <v/>
      </c>
      <c r="J84" s="86"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4" t="str">
        <f>IF(C2&lt;&gt;"",IF(Sheet1!M17=50,2,IF(Sheet1!M17=100,3,IF(Sheet1!M17=150,4,IF(Sheet1!M17=200,5)))),"")</f>
        <v/>
      </c>
      <c r="J85" s="86"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4" t="str">
        <f>IF(C2&lt;&gt;"",IF(Sheet1!M17=50,2,IF(Sheet1!M17=100,3,IF(Sheet1!M17=150,4,IF(Sheet1!M17=200,5)))),"")</f>
        <v/>
      </c>
      <c r="J86" s="86"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4" t="str">
        <f>IF(C2&lt;&gt;"",IF(Sheet1!M17=50,2,IF(Sheet1!M17=100,3,IF(Sheet1!M17=150,4,IF(Sheet1!M17=200,5)))),"")</f>
        <v/>
      </c>
      <c r="J87" s="86"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4" t="str">
        <f>IF(C2&lt;&gt;"",IF(Sheet1!M17=50,2,IF(Sheet1!M17=100,3,IF(Sheet1!M17=150,4,IF(Sheet1!M17=200,5)))),"")</f>
        <v/>
      </c>
      <c r="J88" s="86"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4" t="str">
        <f>IF(C2&lt;&gt;"",IF(Sheet1!M17=50,2,IF(Sheet1!M17=100,3,IF(Sheet1!M17=150,4,IF(Sheet1!M17=200,5)))),"")</f>
        <v/>
      </c>
      <c r="J89" s="86"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4" t="str">
        <f>IF(C2&lt;&gt;"",IF(Sheet1!M17=50,2,IF(Sheet1!M17=100,3,IF(Sheet1!M17=150,4,IF(Sheet1!M17=200,5)))),"")</f>
        <v/>
      </c>
      <c r="J90" s="86"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4" t="str">
        <f>IF(C2&lt;&gt;"",IF(Sheet1!M17=50,2,IF(Sheet1!M17=100,3,IF(Sheet1!M17=150,4,IF(Sheet1!M17=200,5)))),"")</f>
        <v/>
      </c>
      <c r="J91" s="86"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4" t="str">
        <f>IF(C2&lt;&gt;"",IF(Sheet1!M17=50,2,IF(Sheet1!M17=100,3,IF(Sheet1!M17=150,4,IF(Sheet1!M17=200,5)))),"")</f>
        <v/>
      </c>
      <c r="J92" s="86"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4" t="str">
        <f>IF(C2&lt;&gt;"",IF(Sheet1!M17=50,2,IF(Sheet1!M17=100,3,IF(Sheet1!M17=150,4,IF(Sheet1!M17=200,5)))),"")</f>
        <v/>
      </c>
      <c r="J93" s="86"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4" t="str">
        <f>IF(C2&lt;&gt;"",IF(Sheet1!M17=50,2,IF(Sheet1!M17=100,3,IF(Sheet1!M17=150,4,IF(Sheet1!M17=200,5)))),"")</f>
        <v/>
      </c>
      <c r="J94" s="86"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4" t="str">
        <f>IF(C2&lt;&gt;"",IF(Sheet1!M17=50,2,IF(Sheet1!M17=100,3,IF(Sheet1!M17=150,4,IF(Sheet1!M17=200,5)))),"")</f>
        <v/>
      </c>
      <c r="J95" s="86"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4" t="str">
        <f>IF(C2&lt;&gt;"",IF(Sheet1!M17=50,2,IF(Sheet1!M17=100,3,IF(Sheet1!M17=150,4,IF(Sheet1!M17=200,5)))),"")</f>
        <v/>
      </c>
      <c r="J96" s="86"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4" t="str">
        <f>IF(C2&lt;&gt;"",IF(Sheet1!M17=50,2,IF(Sheet1!M17=100,3,IF(Sheet1!M17=150,4,IF(Sheet1!M17=200,5)))),"")</f>
        <v/>
      </c>
      <c r="J97" s="86"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4" t="str">
        <f>IF(C2&lt;&gt;"",IF(Sheet1!M17=50,2,IF(Sheet1!M17=100,3,IF(Sheet1!M17=150,4,IF(Sheet1!M17=200,5)))),"")</f>
        <v/>
      </c>
      <c r="J98" s="86"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4" t="str">
        <f>IF(C2&lt;&gt;"",IF(Sheet1!M17=50,2,IF(Sheet1!M17=100,3,IF(Sheet1!M17=150,4,IF(Sheet1!M17=200,5)))),"")</f>
        <v/>
      </c>
      <c r="J99" s="86"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4" t="str">
        <f>IF(C2&lt;&gt;"",IF(Sheet1!M17=50,2,IF(Sheet1!M17=100,3,IF(Sheet1!M17=150,4,IF(Sheet1!M17=200,5)))),"")</f>
        <v/>
      </c>
      <c r="J100" s="86"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4" t="str">
        <f>IF(C2&lt;&gt;"",IF(Sheet1!M17=50,2,IF(Sheet1!M17=100,3,IF(Sheet1!M17=150,4,IF(Sheet1!M17=200,5)))),"")</f>
        <v/>
      </c>
      <c r="J101" s="86"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4" t="str">
        <f>IF(C2&lt;&gt;"",IF(Sheet1!M17=50,2,IF(Sheet1!M17=100,3,IF(Sheet1!M17=150,4,IF(Sheet1!M17=200,5)))),"")</f>
        <v/>
      </c>
      <c r="J102" s="86"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4" t="str">
        <f>IF(C2&lt;&gt;"",IF(Sheet1!M17=50,2,IF(Sheet1!M17=100,3,IF(Sheet1!M17=150,4,IF(Sheet1!M17=200,5)))),"")</f>
        <v/>
      </c>
      <c r="J103" s="86"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4" t="str">
        <f>IF(C2&lt;&gt;"",IF(Sheet1!M17=50,2,IF(Sheet1!M17=100,3,IF(Sheet1!M17=150,4,IF(Sheet1!M17=200,5)))),"")</f>
        <v/>
      </c>
      <c r="J104" s="86"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4" t="str">
        <f>IF(C2&lt;&gt;"",IF(Sheet1!M17=50,2,IF(Sheet1!M17=100,3,IF(Sheet1!M17=150,4,IF(Sheet1!M17=200,5)))),"")</f>
        <v/>
      </c>
      <c r="J105" s="86"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4" t="str">
        <f>IF(C2&lt;&gt;"",IF(Sheet1!M17=50,2,IF(Sheet1!M17=100,3,IF(Sheet1!M17=150,4,IF(Sheet1!M17=200,5)))),"")</f>
        <v/>
      </c>
      <c r="J106" s="86"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4" t="str">
        <f>IF(C2&lt;&gt;"",IF(Sheet1!M17=50,2,IF(Sheet1!M17=100,3,IF(Sheet1!M17=150,4,IF(Sheet1!M17=200,5)))),"")</f>
        <v/>
      </c>
      <c r="J107" s="86"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4" t="str">
        <f>IF(C2&lt;&gt;"",IF(Sheet1!M17=50,2,IF(Sheet1!M17=100,3,IF(Sheet1!M17=150,4,IF(Sheet1!M17=200,5)))),"")</f>
        <v/>
      </c>
      <c r="J108" s="86"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4" t="str">
        <f>IF(C2&lt;&gt;"",IF(Sheet1!M17=50,2,IF(Sheet1!M17=100,3,IF(Sheet1!M17=150,4,IF(Sheet1!M17=200,5)))),"")</f>
        <v/>
      </c>
      <c r="J109" s="86"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4" t="str">
        <f>IF(C2&lt;&gt;"",IF(Sheet1!M17=50,2,IF(Sheet1!M17=100,3,IF(Sheet1!M17=150,4,IF(Sheet1!M17=200,5)))),"")</f>
        <v/>
      </c>
      <c r="J110" s="86"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4" t="str">
        <f>IF(C2&lt;&gt;"",IF(Sheet1!M17=50,2,IF(Sheet1!M17=100,3,IF(Sheet1!M17=150,4,IF(Sheet1!M17=200,5)))),"")</f>
        <v/>
      </c>
      <c r="J111" s="86"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4" t="str">
        <f>IF(C2&lt;&gt;"",IF(Sheet1!M17=50,2,IF(Sheet1!M17=100,3,IF(Sheet1!M17=150,4,IF(Sheet1!M17=200,5)))),"")</f>
        <v/>
      </c>
      <c r="J112" s="86"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4" t="str">
        <f>IF(C2&lt;&gt;"",IF(Sheet1!M17=50,2,IF(Sheet1!M17=100,3,IF(Sheet1!M17=150,4,IF(Sheet1!M17=200,5)))),"")</f>
        <v/>
      </c>
      <c r="J113" s="86"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4" t="str">
        <f>IF(C2&lt;&gt;"",IF(Sheet1!M17=50,2,IF(Sheet1!M17=100,3,IF(Sheet1!M17=150,4,IF(Sheet1!M17=200,5)))),"")</f>
        <v/>
      </c>
      <c r="J114" s="86"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4" t="str">
        <f>IF(C2&lt;&gt;"",IF(Sheet1!M17=50,2,IF(Sheet1!M17=100,3,IF(Sheet1!M17=150,4,IF(Sheet1!M17=200,5)))),"")</f>
        <v/>
      </c>
      <c r="J115" s="86"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4" t="str">
        <f>IF(C2&lt;&gt;"",IF(Sheet1!M17=50,2,IF(Sheet1!M17=100,3,IF(Sheet1!M17=150,4,IF(Sheet1!M17=200,5)))),"")</f>
        <v/>
      </c>
      <c r="J116" s="86"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4" t="str">
        <f>IF(C2&lt;&gt;"",IF(Sheet1!M17=50,2,IF(Sheet1!M17=100,3,IF(Sheet1!M17=150,4,IF(Sheet1!M17=200,5)))),"")</f>
        <v/>
      </c>
      <c r="J117" s="86"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4" t="str">
        <f>IF(C2&lt;&gt;"",IF(Sheet1!M17=50,2,IF(Sheet1!M17=100,3,IF(Sheet1!M17=150,4,IF(Sheet1!M17=200,5)))),"")</f>
        <v/>
      </c>
      <c r="J118" s="86"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4" t="str">
        <f>IF(C2&lt;&gt;"",IF(Sheet1!M17=50,2,IF(Sheet1!M17=100,3,IF(Sheet1!M17=150,4,IF(Sheet1!M17=200,5)))),"")</f>
        <v/>
      </c>
      <c r="J119" s="86"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4" t="str">
        <f>IF(C2&lt;&gt;"",IF(Sheet1!M17=50,2,IF(Sheet1!M17=100,3,IF(Sheet1!M17=150,4,IF(Sheet1!M17=200,5)))),"")</f>
        <v/>
      </c>
      <c r="J120" s="86"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4" t="str">
        <f>IF(C2&lt;&gt;"",IF(Sheet1!M17=50,2,IF(Sheet1!M17=100,3,IF(Sheet1!M17=150,4,IF(Sheet1!M17=200,5)))),"")</f>
        <v/>
      </c>
      <c r="J121" s="86"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4" t="str">
        <f>IF(C2&lt;&gt;"",IF(Sheet1!M17=50,2,IF(Sheet1!M17=100,3,IF(Sheet1!M17=150,4,IF(Sheet1!M17=200,5)))),"")</f>
        <v/>
      </c>
      <c r="J122" s="86"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4" t="str">
        <f>IF(C2&lt;&gt;"",IF(Sheet1!M17=50,2,IF(Sheet1!M17=100,3,IF(Sheet1!M17=150,4,IF(Sheet1!M17=200,5)))),"")</f>
        <v/>
      </c>
      <c r="J123" s="86"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4" t="str">
        <f>IF(C2&lt;&gt;"",IF(Sheet1!M17=50,2,IF(Sheet1!M17=100,3,IF(Sheet1!M17=150,4,IF(Sheet1!M17=200,5)))),"")</f>
        <v/>
      </c>
      <c r="J124" s="86"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4" t="str">
        <f>IF(C2&lt;&gt;"",IF(Sheet1!M17=50,2,IF(Sheet1!M17=100,3,IF(Sheet1!M17=150,4,IF(Sheet1!M17=200,5)))),"")</f>
        <v/>
      </c>
      <c r="J125" s="86"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4" t="str">
        <f>IF(C2&lt;&gt;"",IF(Sheet1!M17=50,2,IF(Sheet1!M17=100,3,IF(Sheet1!M17=150,4,IF(Sheet1!M17=200,5)))),"")</f>
        <v/>
      </c>
      <c r="J126" s="86"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4" t="str">
        <f>IF(C2&lt;&gt;"",IF(Sheet1!M17=50,2,IF(Sheet1!M17=100,3,IF(Sheet1!M17=150,4,IF(Sheet1!M17=200,5)))),"")</f>
        <v/>
      </c>
      <c r="J127" s="86"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4" t="str">
        <f>IF(C2&lt;&gt;"",IF(Sheet1!M17=50,2,IF(Sheet1!M17=100,3,IF(Sheet1!M17=150,4,IF(Sheet1!M17=200,5)))),"")</f>
        <v/>
      </c>
      <c r="J128" s="86"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4" t="str">
        <f>IF(C2&lt;&gt;"",IF(Sheet1!M17=50,2,IF(Sheet1!M17=100,3,IF(Sheet1!M17=150,4,IF(Sheet1!M17=200,5)))),"")</f>
        <v/>
      </c>
      <c r="J129" s="86"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4" t="str">
        <f>IF(C2&lt;&gt;"",IF(Sheet1!M17=50,2,IF(Sheet1!M17=100,3,IF(Sheet1!M17=150,4,IF(Sheet1!M17=200,5)))),"")</f>
        <v/>
      </c>
      <c r="J130" s="86"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4" t="str">
        <f>IF(C2&lt;&gt;"",IF(Sheet1!M17=50,2,IF(Sheet1!M17=100,3,IF(Sheet1!M17=150,4,IF(Sheet1!M17=200,5)))),"")</f>
        <v/>
      </c>
      <c r="J131" s="86"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4" t="str">
        <f>IF(C2&lt;&gt;"",IF(Sheet1!M17=50,2,IF(Sheet1!M17=100,3,IF(Sheet1!M17=150,4,IF(Sheet1!M17=200,5)))),"")</f>
        <v/>
      </c>
      <c r="J132" s="86"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4" t="str">
        <f>IF(C2&lt;&gt;"",IF(Sheet1!M17=50,2,IF(Sheet1!M17=100,3,IF(Sheet1!M17=150,4,IF(Sheet1!M17=200,5)))),"")</f>
        <v/>
      </c>
      <c r="J133" s="86"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4" t="str">
        <f>IF(C2&lt;&gt;"",IF(Sheet1!M17=50,2,IF(Sheet1!M17=100,3,IF(Sheet1!M17=150,4,IF(Sheet1!M17=200,5)))),"")</f>
        <v/>
      </c>
      <c r="J134" s="86"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4" t="str">
        <f>IF(C2&lt;&gt;"",IF(Sheet1!M17=50,2,IF(Sheet1!M17=100,3,IF(Sheet1!M17=150,4,IF(Sheet1!M17=200,5)))),"")</f>
        <v/>
      </c>
      <c r="J135" s="86"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4" t="str">
        <f>IF(C2&lt;&gt;"",IF(Sheet1!M17=50,2,IF(Sheet1!M17=100,3,IF(Sheet1!M17=150,4,IF(Sheet1!M17=200,5)))),"")</f>
        <v/>
      </c>
      <c r="J136" s="86"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4" t="str">
        <f>IF(C2&lt;&gt;"",IF(Sheet1!M17=50,2,IF(Sheet1!M17=100,3,IF(Sheet1!M17=150,4,IF(Sheet1!M17=200,5)))),"")</f>
        <v/>
      </c>
      <c r="J137" s="86"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4" t="str">
        <f>IF(C2&lt;&gt;"",IF(Sheet1!M17=50,2,IF(Sheet1!M17=100,3,IF(Sheet1!M17=150,4,IF(Sheet1!M17=200,5)))),"")</f>
        <v/>
      </c>
      <c r="J138" s="86"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4" t="str">
        <f>IF(C2&lt;&gt;"",IF(Sheet1!M17=50,2,IF(Sheet1!M17=100,3,IF(Sheet1!M17=150,4,IF(Sheet1!M17=200,5)))),"")</f>
        <v/>
      </c>
      <c r="J139" s="86"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4" t="str">
        <f>IF(C2&lt;&gt;"",IF(Sheet1!M17=50,2,IF(Sheet1!M17=100,3,IF(Sheet1!M17=150,4,IF(Sheet1!M17=200,5)))),"")</f>
        <v/>
      </c>
      <c r="J140" s="86"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4" t="str">
        <f>IF(C2&lt;&gt;"",IF(Sheet1!M17=50,2,IF(Sheet1!M17=100,3,IF(Sheet1!M17=150,4,IF(Sheet1!M17=200,5)))),"")</f>
        <v/>
      </c>
      <c r="J141" s="86"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4" t="str">
        <f>IF(C2&lt;&gt;"",IF(Sheet1!M17=50,2,IF(Sheet1!M17=100,3,IF(Sheet1!M17=150,4,IF(Sheet1!M17=200,5)))),"")</f>
        <v/>
      </c>
      <c r="J142" s="86"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4" t="str">
        <f>IF(C2&lt;&gt;"",IF(Sheet1!M17=50,2,IF(Sheet1!M17=100,3,IF(Sheet1!M17=150,4,IF(Sheet1!M17=200,5)))),"")</f>
        <v/>
      </c>
      <c r="J143" s="86"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4" t="str">
        <f>IF(C2&lt;&gt;"",IF(Sheet1!M17=50,2,IF(Sheet1!M17=100,3,IF(Sheet1!M17=150,4,IF(Sheet1!M17=200,5)))),"")</f>
        <v/>
      </c>
      <c r="J144" s="86"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4" t="str">
        <f>IF(C2&lt;&gt;"",IF(Sheet1!M17=50,2,IF(Sheet1!M17=100,3,IF(Sheet1!M17=150,4,IF(Sheet1!M17=200,5)))),"")</f>
        <v/>
      </c>
      <c r="J145" s="86"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4" t="str">
        <f>IF(C2&lt;&gt;"",IF(Sheet1!M17=50,2,IF(Sheet1!M17=100,3,IF(Sheet1!M17=150,4,IF(Sheet1!M17=200,5)))),"")</f>
        <v/>
      </c>
      <c r="J146" s="86"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4" t="str">
        <f>IF(C2&lt;&gt;"",IF(Sheet1!M17=50,2,IF(Sheet1!M17=100,3,IF(Sheet1!M17=150,4,IF(Sheet1!M17=200,5)))),"")</f>
        <v/>
      </c>
      <c r="J147" s="86"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4" t="str">
        <f>IF(C2&lt;&gt;"",IF(Sheet1!M17=50,2,IF(Sheet1!M17=100,3,IF(Sheet1!M17=150,4,IF(Sheet1!M17=200,5)))),"")</f>
        <v/>
      </c>
      <c r="J148" s="86"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4" t="str">
        <f>IF(C2&lt;&gt;"",IF(Sheet1!M17=50,2,IF(Sheet1!M17=100,3,IF(Sheet1!M17=150,4,IF(Sheet1!M17=200,5)))),"")</f>
        <v/>
      </c>
      <c r="J149" s="86"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4" t="str">
        <f>IF(C2&lt;&gt;"",IF(Sheet1!M17=50,2,IF(Sheet1!M17=100,3,IF(Sheet1!M17=150,4,IF(Sheet1!M17=200,5)))),"")</f>
        <v/>
      </c>
      <c r="J150" s="86"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4" t="str">
        <f>IF(C2&lt;&gt;"",IF(Sheet1!M17=50,2,IF(Sheet1!M17=100,3,IF(Sheet1!M17=150,4,IF(Sheet1!M17=200,5)))),"")</f>
        <v/>
      </c>
      <c r="J151" s="86"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4" t="str">
        <f>IF(C2&lt;&gt;"",IF(Sheet1!M17=50,2,IF(Sheet1!M17=100,3,IF(Sheet1!M17=150,4,IF(Sheet1!M17=200,5)))),"")</f>
        <v/>
      </c>
      <c r="J152" s="86"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4" t="str">
        <f>IF(C2&lt;&gt;"",IF(Sheet1!M17=50,2,IF(Sheet1!M17=100,3,IF(Sheet1!M17=150,4,IF(Sheet1!M17=200,5)))),"")</f>
        <v/>
      </c>
      <c r="J153" s="86"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4" t="str">
        <f>IF(C2&lt;&gt;"",IF(Sheet1!M17=50,2,IF(Sheet1!M17=100,3,IF(Sheet1!M17=150,4,IF(Sheet1!M17=200,5)))),"")</f>
        <v/>
      </c>
      <c r="J154" s="86"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4" t="str">
        <f>IF(C2&lt;&gt;"",IF(Sheet1!M17=50,2,IF(Sheet1!M17=100,3,IF(Sheet1!M17=150,4,IF(Sheet1!M17=200,5)))),"")</f>
        <v/>
      </c>
      <c r="J155" s="86"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4" t="str">
        <f>IF(C2&lt;&gt;"",IF(Sheet1!M17=50,2,IF(Sheet1!M17=100,3,IF(Sheet1!M17=150,4,IF(Sheet1!M17=200,5)))),"")</f>
        <v/>
      </c>
      <c r="J156" s="86"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4" t="str">
        <f>IF(C2&lt;&gt;"",IF(Sheet1!M17=50,2,IF(Sheet1!M17=100,3,IF(Sheet1!M17=150,4,IF(Sheet1!M17=200,5)))),"")</f>
        <v/>
      </c>
      <c r="J157" s="86"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4" t="str">
        <f>IF(C2&lt;&gt;"",IF(Sheet1!M17=50,2,IF(Sheet1!M17=100,3,IF(Sheet1!M17=150,4,IF(Sheet1!M17=200,5)))),"")</f>
        <v/>
      </c>
      <c r="J158" s="86"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4" t="str">
        <f>IF(C2&lt;&gt;"",IF(Sheet1!M17=50,2,IF(Sheet1!M17=100,3,IF(Sheet1!M17=150,4,IF(Sheet1!M17=200,5)))),"")</f>
        <v/>
      </c>
      <c r="J159" s="86"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4" t="str">
        <f>IF(C2&lt;&gt;"",IF(Sheet1!M17=50,2,IF(Sheet1!M17=100,3,IF(Sheet1!M17=150,4,IF(Sheet1!M17=200,5)))),"")</f>
        <v/>
      </c>
      <c r="J160" s="86"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4" t="str">
        <f>IF(C2&lt;&gt;"",IF(Sheet1!M17=50,2,IF(Sheet1!M17=100,3,IF(Sheet1!M17=150,4,IF(Sheet1!M17=200,5)))),"")</f>
        <v/>
      </c>
      <c r="J161" s="86"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4" t="str">
        <f>IF(C2&lt;&gt;"",IF(Sheet1!M17=50,2,IF(Sheet1!M17=100,3,IF(Sheet1!M17=150,4,IF(Sheet1!M17=200,5)))),"")</f>
        <v/>
      </c>
      <c r="J162" s="86"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4" t="str">
        <f>IF(C2&lt;&gt;"",IF(Sheet1!M17=50,2,IF(Sheet1!M17=100,3,IF(Sheet1!M17=150,4,IF(Sheet1!M17=200,5)))),"")</f>
        <v/>
      </c>
      <c r="J163" s="86"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4" t="str">
        <f>IF(C2&lt;&gt;"",IF(Sheet1!M17=50,2,IF(Sheet1!M17=100,3,IF(Sheet1!M17=150,4,IF(Sheet1!M17=200,5)))),"")</f>
        <v/>
      </c>
      <c r="J164" s="86"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4" t="str">
        <f>IF(C2&lt;&gt;"",IF(Sheet1!M17=50,2,IF(Sheet1!M17=100,3,IF(Sheet1!M17=150,4,IF(Sheet1!M17=200,5)))),"")</f>
        <v/>
      </c>
      <c r="J165" s="86"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4" t="str">
        <f>IF(C2&lt;&gt;"",IF(Sheet1!M17=50,2,IF(Sheet1!M17=100,3,IF(Sheet1!M17=150,4,IF(Sheet1!M17=200,5)))),"")</f>
        <v/>
      </c>
      <c r="J166" s="86"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4" t="str">
        <f>IF(C2&lt;&gt;"",IF(Sheet1!M17=50,2,IF(Sheet1!M17=100,3,IF(Sheet1!M17=150,4,IF(Sheet1!M17=200,5)))),"")</f>
        <v/>
      </c>
      <c r="J167" s="86"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4" t="str">
        <f>IF(C2&lt;&gt;"",IF(Sheet1!M17=50,2,IF(Sheet1!M17=100,3,IF(Sheet1!M17=150,4,IF(Sheet1!M17=200,5)))),"")</f>
        <v/>
      </c>
      <c r="J168" s="86"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4" t="str">
        <f>IF(C2&lt;&gt;"",IF(Sheet1!M17=50,2,IF(Sheet1!M17=100,3,IF(Sheet1!M17=150,4,IF(Sheet1!M17=200,5)))),"")</f>
        <v/>
      </c>
      <c r="J169" s="86"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4" t="str">
        <f>IF(C2&lt;&gt;"",IF(Sheet1!M17=50,2,IF(Sheet1!M17=100,3,IF(Sheet1!M17=150,4,IF(Sheet1!M17=200,5)))),"")</f>
        <v/>
      </c>
      <c r="J170" s="86"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4" t="str">
        <f>IF(C2&lt;&gt;"",IF(Sheet1!M17=50,2,IF(Sheet1!M17=100,3,IF(Sheet1!M17=150,4,IF(Sheet1!M17=200,5)))),"")</f>
        <v/>
      </c>
      <c r="J171" s="86"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4" t="str">
        <f>IF(C2&lt;&gt;"",IF(Sheet1!M17=50,2,IF(Sheet1!M17=100,3,IF(Sheet1!M17=150,4,IF(Sheet1!M17=200,5)))),"")</f>
        <v/>
      </c>
      <c r="J172" s="86"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4" t="str">
        <f>IF(C2&lt;&gt;"",IF(Sheet1!M17=50,2,IF(Sheet1!M17=100,3,IF(Sheet1!M17=150,4,IF(Sheet1!M17=200,5)))),"")</f>
        <v/>
      </c>
      <c r="J173" s="86"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4" t="str">
        <f>IF(C2&lt;&gt;"",IF(Sheet1!M17=50,2,IF(Sheet1!M17=100,3,IF(Sheet1!M17=150,4,IF(Sheet1!M17=200,5)))),"")</f>
        <v/>
      </c>
      <c r="J174" s="86"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4" t="str">
        <f>IF(C2&lt;&gt;"",IF(Sheet1!M17=50,2,IF(Sheet1!M17=100,3,IF(Sheet1!M17=150,4,IF(Sheet1!M17=200,5)))),"")</f>
        <v/>
      </c>
      <c r="J175" s="86"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4" t="str">
        <f>IF(C2&lt;&gt;"",IF(Sheet1!M17=50,2,IF(Sheet1!M17=100,3,IF(Sheet1!M17=150,4,IF(Sheet1!M17=200,5)))),"")</f>
        <v/>
      </c>
      <c r="J176" s="86"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4" t="str">
        <f>IF(C2&lt;&gt;"",IF(Sheet1!M17=50,2,IF(Sheet1!M17=100,3,IF(Sheet1!M17=150,4,IF(Sheet1!M17=200,5)))),"")</f>
        <v/>
      </c>
      <c r="J177" s="86"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4" t="str">
        <f>IF(C2&lt;&gt;"",IF(Sheet1!M17=50,2,IF(Sheet1!M17=100,3,IF(Sheet1!M17=150,4,IF(Sheet1!M17=200,5)))),"")</f>
        <v/>
      </c>
      <c r="J178" s="86"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4" t="str">
        <f>IF(C2&lt;&gt;"",IF(Sheet1!M17=50,2,IF(Sheet1!M17=100,3,IF(Sheet1!M17=150,4,IF(Sheet1!M17=200,5)))),"")</f>
        <v/>
      </c>
      <c r="J179" s="86"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4" t="str">
        <f>IF(C2&lt;&gt;"",IF(Sheet1!M17=50,2,IF(Sheet1!M17=100,3,IF(Sheet1!M17=150,4,IF(Sheet1!M17=200,5)))),"")</f>
        <v/>
      </c>
      <c r="J180" s="86"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4" t="str">
        <f>IF(C2&lt;&gt;"",IF(Sheet1!M17=50,2,IF(Sheet1!M17=100,3,IF(Sheet1!M17=150,4,IF(Sheet1!M17=200,5)))),"")</f>
        <v/>
      </c>
      <c r="J181" s="86"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4" t="str">
        <f>IF(C2&lt;&gt;"",IF(Sheet1!M17=50,2,IF(Sheet1!M17=100,3,IF(Sheet1!M17=150,4,IF(Sheet1!M17=200,5)))),"")</f>
        <v/>
      </c>
      <c r="J182" s="86"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4" t="str">
        <f>IF(C2&lt;&gt;"",IF(Sheet1!M17=50,2,IF(Sheet1!M17=100,3,IF(Sheet1!M17=150,4,IF(Sheet1!M17=200,5)))),"")</f>
        <v/>
      </c>
      <c r="J183" s="86"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4" t="str">
        <f>IF(C2&lt;&gt;"",IF(Sheet1!M17=50,2,IF(Sheet1!M17=100,3,IF(Sheet1!M17=150,4,IF(Sheet1!M17=200,5)))),"")</f>
        <v/>
      </c>
      <c r="J184" s="86"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4" t="str">
        <f>IF(C2&lt;&gt;"",IF(Sheet1!M17=50,2,IF(Sheet1!M17=100,3,IF(Sheet1!M17=150,4,IF(Sheet1!M17=200,5)))),"")</f>
        <v/>
      </c>
      <c r="J185" s="86"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4" t="str">
        <f>IF(C2&lt;&gt;"",IF(Sheet1!M17=50,2,IF(Sheet1!M17=100,3,IF(Sheet1!M17=150,4,IF(Sheet1!M17=200,5)))),"")</f>
        <v/>
      </c>
      <c r="J186" s="86"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4" t="str">
        <f>IF(C2&lt;&gt;"",IF(Sheet1!M17=50,2,IF(Sheet1!M17=100,3,IF(Sheet1!M17=150,4,IF(Sheet1!M17=200,5)))),"")</f>
        <v/>
      </c>
      <c r="J187" s="86"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4" t="str">
        <f>IF(C2&lt;&gt;"",IF(Sheet1!M17=50,2,IF(Sheet1!M17=100,3,IF(Sheet1!M17=150,4,IF(Sheet1!M17=200,5)))),"")</f>
        <v/>
      </c>
      <c r="J188" s="86"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4" t="str">
        <f>IF(C2&lt;&gt;"",IF(Sheet1!M17=50,2,IF(Sheet1!M17=100,3,IF(Sheet1!M17=150,4,IF(Sheet1!M17=200,5)))),"")</f>
        <v/>
      </c>
      <c r="J189" s="86"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4" t="str">
        <f>IF(C2&lt;&gt;"",IF(Sheet1!M17=50,2,IF(Sheet1!M17=100,3,IF(Sheet1!M17=150,4,IF(Sheet1!M17=200,5)))),"")</f>
        <v/>
      </c>
      <c r="J190" s="86"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4" t="str">
        <f>IF(C2&lt;&gt;"",IF(Sheet1!M17=50,2,IF(Sheet1!M17=100,3,IF(Sheet1!M17=150,4,IF(Sheet1!M17=200,5)))),"")</f>
        <v/>
      </c>
      <c r="J191" s="86"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4" t="str">
        <f>IF(C2&lt;&gt;"",IF(Sheet1!M17=50,2,IF(Sheet1!M17=100,3,IF(Sheet1!M17=150,4,IF(Sheet1!M17=200,5)))),"")</f>
        <v/>
      </c>
      <c r="J192" s="86"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4" t="str">
        <f>IF(C2&lt;&gt;"",IF(Sheet1!M17=50,2,IF(Sheet1!M17=100,3,IF(Sheet1!M17=150,4,IF(Sheet1!M17=200,5)))),"")</f>
        <v/>
      </c>
      <c r="J193" s="86"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4" t="str">
        <f>IF(C2&lt;&gt;"",IF(Sheet1!M17=50,2,IF(Sheet1!M17=100,3,IF(Sheet1!M17=150,4,IF(Sheet1!M17=200,5)))),"")</f>
        <v/>
      </c>
      <c r="J194" s="86"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4" t="str">
        <f>IF(C2&lt;&gt;"",IF(Sheet1!M17=50,2,IF(Sheet1!M17=100,3,IF(Sheet1!M17=150,4,IF(Sheet1!M17=200,5)))),"")</f>
        <v/>
      </c>
      <c r="J195" s="86"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4" t="str">
        <f>IF(C2&lt;&gt;"",IF(Sheet1!M17=50,2,IF(Sheet1!M17=100,3,IF(Sheet1!M17=150,4,IF(Sheet1!M17=200,5)))),"")</f>
        <v/>
      </c>
      <c r="J196" s="86"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4" t="str">
        <f>IF(C2&lt;&gt;"",IF(Sheet1!M17=50,2,IF(Sheet1!M17=100,3,IF(Sheet1!M17=150,4,IF(Sheet1!M17=200,5)))),"")</f>
        <v/>
      </c>
      <c r="J197" s="86"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4" t="str">
        <f>IF(C2&lt;&gt;"",IF(Sheet1!M17=50,2,IF(Sheet1!M17=100,3,IF(Sheet1!M17=150,4,IF(Sheet1!M17=200,5)))),"")</f>
        <v/>
      </c>
      <c r="J198" s="86"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4" t="str">
        <f>IF(C2&lt;&gt;"",IF(Sheet1!M17=50,2,IF(Sheet1!M17=100,3,IF(Sheet1!M17=150,4,IF(Sheet1!M17=200,5)))),"")</f>
        <v/>
      </c>
      <c r="J199" s="86"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4" t="str">
        <f>IF(C2&lt;&gt;"",IF(Sheet1!M17=50,2,IF(Sheet1!M17=100,3,IF(Sheet1!M17=150,4,IF(Sheet1!M17=200,5)))),"")</f>
        <v/>
      </c>
      <c r="J200" s="86"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4" t="str">
        <f>IF(C2&lt;&gt;"",IF(Sheet1!M17=50,2,IF(Sheet1!M17=100,3,IF(Sheet1!M17=150,4,IF(Sheet1!M17=200,5)))),"")</f>
        <v/>
      </c>
      <c r="J201" s="86"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4" t="str">
        <f>IF(C2&lt;&gt;"",IF(Sheet1!M17=50,2,IF(Sheet1!M17=100,3,IF(Sheet1!M17=150,4,IF(Sheet1!M17=200,5)))),"")</f>
        <v/>
      </c>
      <c r="J202" s="86"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4" t="str">
        <f>IF(C2&lt;&gt;"",IF(Sheet1!M17=50,2,IF(Sheet1!M17=100,3,IF(Sheet1!M17=150,4,IF(Sheet1!M17=200,5)))),"")</f>
        <v/>
      </c>
      <c r="J203" s="86"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4" t="str">
        <f>IF(C2&lt;&gt;"",IF(Sheet1!M17=50,2,IF(Sheet1!M17=100,3,IF(Sheet1!M17=150,4,IF(Sheet1!M17=200,5)))),"")</f>
        <v/>
      </c>
      <c r="J204" s="86"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4" t="str">
        <f>IF(C2&lt;&gt;"",IF(Sheet1!M17=50,2,IF(Sheet1!M17=100,3,IF(Sheet1!M17=150,4,IF(Sheet1!M17=200,5)))),"")</f>
        <v/>
      </c>
      <c r="J205" s="86"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4" t="str">
        <f>IF(C2&lt;&gt;"",IF(Sheet1!M17=50,2,IF(Sheet1!M17=100,3,IF(Sheet1!M17=150,4,IF(Sheet1!M17=200,5)))),"")</f>
        <v/>
      </c>
      <c r="J206" s="86"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4" t="str">
        <f>IF(C2&lt;&gt;"",IF(Sheet1!M17=50,2,IF(Sheet1!M17=100,3,IF(Sheet1!M17=150,4,IF(Sheet1!M17=200,5)))),"")</f>
        <v/>
      </c>
      <c r="J207" s="86"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4" t="str">
        <f>IF(C2&lt;&gt;"",IF(Sheet1!M17=50,2,IF(Sheet1!M17=100,3,IF(Sheet1!M17=150,4,IF(Sheet1!M17=200,5)))),"")</f>
        <v/>
      </c>
      <c r="J208" s="86"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4" t="str">
        <f>IF(C2&lt;&gt;"",IF(Sheet1!M17=50,2,IF(Sheet1!M17=100,3,IF(Sheet1!M17=150,4,IF(Sheet1!M17=200,5)))),"")</f>
        <v/>
      </c>
      <c r="J209" s="86"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4" t="str">
        <f>IF(C2&lt;&gt;"",IF(Sheet1!M17=50,2,IF(Sheet1!M17=100,3,IF(Sheet1!M17=150,4,IF(Sheet1!M17=200,5)))),"")</f>
        <v/>
      </c>
      <c r="J210" s="86"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4" t="str">
        <f>IF(C2&lt;&gt;"",IF(Sheet1!M17=50,2,IF(Sheet1!M17=100,3,IF(Sheet1!M17=150,4,IF(Sheet1!M17=200,5)))),"")</f>
        <v/>
      </c>
      <c r="J211" s="86"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4" t="str">
        <f>IF(C2&lt;&gt;"",IF(Sheet1!M17=50,2,IF(Sheet1!M17=100,3,IF(Sheet1!M17=150,4,IF(Sheet1!M17=200,5)))),"")</f>
        <v/>
      </c>
      <c r="J212" s="86"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4" t="str">
        <f>IF(C2&lt;&gt;"",IF(Sheet1!M17=50,2,IF(Sheet1!M17=100,3,IF(Sheet1!M17=150,4,IF(Sheet1!M17=200,5)))),"")</f>
        <v/>
      </c>
      <c r="J213" s="86"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4" t="str">
        <f>IF(C2&lt;&gt;"",IF(Sheet1!M17=50,2,IF(Sheet1!M17=100,3,IF(Sheet1!M17=150,4,IF(Sheet1!M17=200,5)))),"")</f>
        <v/>
      </c>
      <c r="J214" s="86"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4" t="str">
        <f>IF(C2&lt;&gt;"",IF(Sheet1!M17=50,2,IF(Sheet1!M17=100,3,IF(Sheet1!M17=150,4,IF(Sheet1!M17=200,5)))),"")</f>
        <v/>
      </c>
      <c r="J215" s="86"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4" t="str">
        <f>IF(C2&lt;&gt;"",IF(Sheet1!M17=50,2,IF(Sheet1!M17=100,3,IF(Sheet1!M17=150,4,IF(Sheet1!M17=200,5)))),"")</f>
        <v/>
      </c>
      <c r="J216" s="86"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4" t="str">
        <f>IF(C2&lt;&gt;"",IF(Sheet1!M17=50,2,IF(Sheet1!M17=100,3,IF(Sheet1!M17=150,4,IF(Sheet1!M17=200,5)))),"")</f>
        <v/>
      </c>
      <c r="J217" s="86"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4" t="str">
        <f>IF(C2&lt;&gt;"",IF(Sheet1!M17=50,2,IF(Sheet1!M17=100,3,IF(Sheet1!M17=150,4,IF(Sheet1!M17=200,5)))),"")</f>
        <v/>
      </c>
      <c r="J218" s="86"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4" t="str">
        <f>IF(C2&lt;&gt;"",IF(Sheet1!M17=50,2,IF(Sheet1!M17=100,3,IF(Sheet1!M17=150,4,IF(Sheet1!M17=200,5)))),"")</f>
        <v/>
      </c>
      <c r="J219" s="86"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4" t="str">
        <f>IF(C2&lt;&gt;"",IF(Sheet1!M17=50,2,IF(Sheet1!M17=100,3,IF(Sheet1!M17=150,4,IF(Sheet1!M17=200,5)))),"")</f>
        <v/>
      </c>
      <c r="J220" s="86"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4" t="str">
        <f>IF(C2&lt;&gt;"",IF(Sheet1!M17=50,2,IF(Sheet1!M17=100,3,IF(Sheet1!M17=150,4,IF(Sheet1!M17=200,5)))),"")</f>
        <v/>
      </c>
      <c r="J221" s="86"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256</v>
      </c>
      <c r="B1" s="78" t="s">
        <v>2</v>
      </c>
      <c r="C1" s="78" t="s">
        <v>257</v>
      </c>
      <c r="D1" s="78" t="s">
        <v>258</v>
      </c>
      <c r="E1" s="78" t="s">
        <v>10</v>
      </c>
      <c r="F1" s="78" t="s">
        <v>261</v>
      </c>
      <c r="G1" s="78" t="s">
        <v>260</v>
      </c>
    </row>
  </sheetData>
  <sheetProtection password="B198"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199</vt:i4>
      </vt:variant>
    </vt:vector>
  </HeadingPairs>
  <TitlesOfParts>
    <vt:vector size="215"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Sheet12</vt:lpstr>
      <vt:lpstr>ArchitectureBatch</vt:lpstr>
      <vt:lpstr>ArchitectureEighth19AR</vt:lpstr>
      <vt:lpstr>ArchitectureEighth20AR</vt:lpstr>
      <vt:lpstr>ArchitectureEighth21AR</vt:lpstr>
      <vt:lpstr>ArchitectureFifth19AR</vt:lpstr>
      <vt:lpstr>ArchitectureFifth20AR</vt:lpstr>
      <vt:lpstr>ArchitectureFifth21AR</vt:lpstr>
      <vt:lpstr>ArchitectureFirst19AR</vt:lpstr>
      <vt:lpstr>ArchitectureFirst20AR</vt:lpstr>
      <vt:lpstr>ArchitectureFirst20CRP</vt:lpstr>
      <vt:lpstr>ArchitectureFirst21AR</vt:lpstr>
      <vt:lpstr>ArchitectureFourth19AR</vt:lpstr>
      <vt:lpstr>ArchitectureFourth20AR</vt:lpstr>
      <vt:lpstr>ArchitectureFourth21AR</vt:lpstr>
      <vt:lpstr>ArchitectureNenth20AR</vt:lpstr>
      <vt:lpstr>ArchitectureNinth19AR</vt:lpstr>
      <vt:lpstr>ArchitectureProgram</vt:lpstr>
      <vt:lpstr>ArchitectureSecond19AR</vt:lpstr>
      <vt:lpstr>ArchitectureSecond20AR</vt:lpstr>
      <vt:lpstr>ArchitectureSecond20CRP</vt:lpstr>
      <vt:lpstr>ArchitectureSecond21AR</vt:lpstr>
      <vt:lpstr>ArchitectureSeventh19AR</vt:lpstr>
      <vt:lpstr>ArchitectureSeventh20AR</vt:lpstr>
      <vt:lpstr>ArchitectureSeventh21AR</vt:lpstr>
      <vt:lpstr>ArchitectureSixth19AR</vt:lpstr>
      <vt:lpstr>ArchitectureSixth20AR</vt:lpstr>
      <vt:lpstr>ArchitectureSixth21AR</vt:lpstr>
      <vt:lpstr>ArchitectureTenth19AR</vt:lpstr>
      <vt:lpstr>ArchitectureTenth20AR</vt:lpstr>
      <vt:lpstr>ArchitectureThird19AR</vt:lpstr>
      <vt:lpstr>ArchitectureThird20AR</vt:lpstr>
      <vt:lpstr>ArchitectureThird21AR</vt:lpstr>
      <vt:lpstr>BiomedicalBatch</vt:lpstr>
      <vt:lpstr>BiomedicalEighth19BM</vt:lpstr>
      <vt:lpstr>BiomedicalEngineeringProgram</vt:lpstr>
      <vt:lpstr>BiomedicalFirst19BM</vt:lpstr>
      <vt:lpstr>BiomedicalSecond19BM</vt:lpstr>
      <vt:lpstr>BiomedicalThird19BM</vt:lpstr>
      <vt:lpstr>ChemicalBatch</vt:lpstr>
      <vt:lpstr>ChemicalEighth19CH</vt:lpstr>
      <vt:lpstr>ChemicalEngineeringProgram</vt:lpstr>
      <vt:lpstr>ChemicalFirst19CH</vt:lpstr>
      <vt:lpstr>ChemicalSecond19CH</vt:lpstr>
      <vt:lpstr>ChemicalThird19CH</vt:lpstr>
      <vt:lpstr>CityBatch</vt:lpstr>
      <vt:lpstr>CityEighth19CRP</vt:lpstr>
      <vt:lpstr>CityEighth20CRP</vt:lpstr>
      <vt:lpstr>CityEighth21CRP</vt:lpstr>
      <vt:lpstr>CityFifth19CRP</vt:lpstr>
      <vt:lpstr>CityFifth20CRP</vt:lpstr>
      <vt:lpstr>CityFifth21CRP</vt:lpstr>
      <vt:lpstr>CityFirst19CRP</vt:lpstr>
      <vt:lpstr>CityFirst20CRP</vt:lpstr>
      <vt:lpstr>CityFirst21CRP</vt:lpstr>
      <vt:lpstr>CityFourth19CRP</vt:lpstr>
      <vt:lpstr>CityFourth20CRP</vt:lpstr>
      <vt:lpstr>CityFourth21CRP</vt:lpstr>
      <vt:lpstr>CityProgram</vt:lpstr>
      <vt:lpstr>CitySecond19CRP</vt:lpstr>
      <vt:lpstr>CitySecond20CRP</vt:lpstr>
      <vt:lpstr>CitySecond21CRP</vt:lpstr>
      <vt:lpstr>CitySeventh19CRP</vt:lpstr>
      <vt:lpstr>CitySeventh20CRP</vt:lpstr>
      <vt:lpstr>CitySeventh21CRP</vt:lpstr>
      <vt:lpstr>CitySixth19CRP</vt:lpstr>
      <vt:lpstr>CitySixth20CRP</vt:lpstr>
      <vt:lpstr>CitySixth21CRP</vt:lpstr>
      <vt:lpstr>CityThird19CRP</vt:lpstr>
      <vt:lpstr>CityThird20CRP</vt:lpstr>
      <vt:lpstr>CityThird21CRP</vt:lpstr>
      <vt:lpstr>CivilBatch</vt:lpstr>
      <vt:lpstr>CivilEighth19CE</vt:lpstr>
      <vt:lpstr>CivilEighthK19CE</vt:lpstr>
      <vt:lpstr>CivilFirst19CE</vt:lpstr>
      <vt:lpstr>CivilFirstK19CE</vt:lpstr>
      <vt:lpstr>CivilProgram</vt:lpstr>
      <vt:lpstr>CivilSecond19CE</vt:lpstr>
      <vt:lpstr>CivilSecondK19CE</vt:lpstr>
      <vt:lpstr>CivilThird19CE</vt:lpstr>
      <vt:lpstr>CivilThirdK19CE</vt:lpstr>
      <vt:lpstr>ComputerBatch</vt:lpstr>
      <vt:lpstr>ComputerEighth19CS</vt:lpstr>
      <vt:lpstr>ComputerFirst19CS</vt:lpstr>
      <vt:lpstr>ComputerProgram</vt:lpstr>
      <vt:lpstr>ComputerSecond19CS</vt:lpstr>
      <vt:lpstr>ComputerThird19CS</vt:lpstr>
      <vt:lpstr>Departments</vt:lpstr>
      <vt:lpstr>ElectricalBatch</vt:lpstr>
      <vt:lpstr>ElectricalEighth19EL</vt:lpstr>
      <vt:lpstr>ElectricalEighthK19EL</vt:lpstr>
      <vt:lpstr>ElectricalFirst19EL</vt:lpstr>
      <vt:lpstr>ElectricalFirstK19EL</vt:lpstr>
      <vt:lpstr>ElectricalProgram</vt:lpstr>
      <vt:lpstr>ElectricalSecond19EL</vt:lpstr>
      <vt:lpstr>ElectricalSecondK19EL</vt:lpstr>
      <vt:lpstr>ElectricalThird19EL</vt:lpstr>
      <vt:lpstr>ElectricalThirdK19EL</vt:lpstr>
      <vt:lpstr>ElectronicBatch</vt:lpstr>
      <vt:lpstr>ElectronicEighth19ES</vt:lpstr>
      <vt:lpstr>ElectronicEighthK19ES</vt:lpstr>
      <vt:lpstr>ElectronicFirst19ES</vt:lpstr>
      <vt:lpstr>ElectronicFirstK19ES</vt:lpstr>
      <vt:lpstr>ElectronicProgram</vt:lpstr>
      <vt:lpstr>ElectronicSecond19ES</vt:lpstr>
      <vt:lpstr>ElectronicSecondK19ES</vt:lpstr>
      <vt:lpstr>ElectronicThird19ES</vt:lpstr>
      <vt:lpstr>ElectronicThirdK19ES</vt:lpstr>
      <vt:lpstr>EnvironmentalBatch</vt:lpstr>
      <vt:lpstr>EnvironmentalEighth19EE</vt:lpstr>
      <vt:lpstr>EnvironmentalFirst19EE</vt:lpstr>
      <vt:lpstr>EnvironmentalProgram</vt:lpstr>
      <vt:lpstr>EnvironmentalSecond19EE</vt:lpstr>
      <vt:lpstr>EnvironmentalThird19EE</vt:lpstr>
      <vt:lpstr>Exam</vt:lpstr>
      <vt:lpstr>F16ES</vt:lpstr>
      <vt:lpstr>F16MT</vt:lpstr>
      <vt:lpstr>Functional_English</vt:lpstr>
      <vt:lpstr>Geometrical_Drawing</vt:lpstr>
      <vt:lpstr>IndustrialBatch</vt:lpstr>
      <vt:lpstr>IndustrialEighth19IN</vt:lpstr>
      <vt:lpstr>IndustrialFirst19IN</vt:lpstr>
      <vt:lpstr>IndustrialProgram</vt:lpstr>
      <vt:lpstr>IndustrialSecond19IN</vt:lpstr>
      <vt:lpstr>IndustrialThird19IN</vt:lpstr>
      <vt:lpstr>MechanicalBatch</vt:lpstr>
      <vt:lpstr>MechanicalEighth19ME</vt:lpstr>
      <vt:lpstr>MechanicalEighthK19ME</vt:lpstr>
      <vt:lpstr>MechanicalFirst19ME</vt:lpstr>
      <vt:lpstr>MechanicalFirstK19ME</vt:lpstr>
      <vt:lpstr>MechanicalProgram</vt:lpstr>
      <vt:lpstr>MechanicalSecond19ME</vt:lpstr>
      <vt:lpstr>MechanicalSecondK19ME</vt:lpstr>
      <vt:lpstr>MechanicalThird19ME</vt:lpstr>
      <vt:lpstr>MechanicalThirdK19ME</vt:lpstr>
      <vt:lpstr>MechatronicBatch</vt:lpstr>
      <vt:lpstr>MechatronicEighth19MTE</vt:lpstr>
      <vt:lpstr>MechatronicFirst19MTE</vt:lpstr>
      <vt:lpstr>MechatronicSecond19MTE</vt:lpstr>
      <vt:lpstr>MechatronicThird19MTE</vt:lpstr>
      <vt:lpstr>MechotranicBatch</vt:lpstr>
      <vt:lpstr>MechotranicsBatch</vt:lpstr>
      <vt:lpstr>MetallurgyBatch</vt:lpstr>
      <vt:lpstr>MetallurgyEighth19MT</vt:lpstr>
      <vt:lpstr>MetallurgyFirst19MT</vt:lpstr>
      <vt:lpstr>MetallurgyProgram</vt:lpstr>
      <vt:lpstr>MetallurgySecond19MT</vt:lpstr>
      <vt:lpstr>MetallurgyThird19MT</vt:lpstr>
      <vt:lpstr>MiningBatch</vt:lpstr>
      <vt:lpstr>MiningEighth19MN</vt:lpstr>
      <vt:lpstr>MiningFirst19MN</vt:lpstr>
      <vt:lpstr>MiningProgram</vt:lpstr>
      <vt:lpstr>MiningSecond19MN</vt:lpstr>
      <vt:lpstr>MiningThird19MN</vt:lpstr>
      <vt:lpstr>PetroleumBatch</vt:lpstr>
      <vt:lpstr>PetroleumEighth19PG</vt:lpstr>
      <vt:lpstr>PetroleumEighthK19PG</vt:lpstr>
      <vt:lpstr>PetroleumFirst19PG</vt:lpstr>
      <vt:lpstr>PetroleumFirstK19PG</vt:lpstr>
      <vt:lpstr>PetroleumProgram</vt:lpstr>
      <vt:lpstr>PetroleumSecond19PG</vt:lpstr>
      <vt:lpstr>PetroleumSecondK19PG</vt:lpstr>
      <vt:lpstr>PetroleumThird19PG</vt:lpstr>
      <vt:lpstr>PetroleumThirdK19PG</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SoftwareBatch</vt:lpstr>
      <vt:lpstr>SoftwareEighth19SW</vt:lpstr>
      <vt:lpstr>SoftwareEighthK19SW</vt:lpstr>
      <vt:lpstr>SoftwareFirst19SW</vt:lpstr>
      <vt:lpstr>SoftwareFirstK19SW</vt:lpstr>
      <vt:lpstr>SoftwareProgram</vt:lpstr>
      <vt:lpstr>SoftwareSecond19SW</vt:lpstr>
      <vt:lpstr>SoftwareSecondK19SW</vt:lpstr>
      <vt:lpstr>SoftwareThird19SW</vt:lpstr>
      <vt:lpstr>TelecommunicationBatch</vt:lpstr>
      <vt:lpstr>TelecommunicationEighth19TL</vt:lpstr>
      <vt:lpstr>TelecommunicationFirst19TL</vt:lpstr>
      <vt:lpstr>TelecommunicationProgram</vt:lpstr>
      <vt:lpstr>TelecommunicationSecond19TL</vt:lpstr>
      <vt:lpstr>TelecommunicationThird19TL</vt:lpstr>
      <vt:lpstr>TextileBatch</vt:lpstr>
      <vt:lpstr>TextileEighth19TE</vt:lpstr>
      <vt:lpstr>TextileFirst19TE</vt:lpstr>
      <vt:lpstr>TextileProgram</vt:lpstr>
      <vt:lpstr>TextileSecond19TE</vt:lpstr>
      <vt:lpstr>TextileThird19TE</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2024-11-11T08:48:29Z</dcterms:modified>
</cp:coreProperties>
</file>